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00" windowHeight="1185"/>
  </bookViews>
  <sheets>
    <sheet name="Rekapitulace stavby" sheetId="1" r:id="rId1"/>
    <sheet name="01 - SO 01 Příprava stave..." sheetId="2" r:id="rId2"/>
    <sheet name="02 - SO 02 Objekt autobus..." sheetId="3" r:id="rId3"/>
    <sheet name="03 - SO 03  ZTI, UT, Elek..." sheetId="4" r:id="rId4"/>
    <sheet name="04 - SO 04  Komunikace" sheetId="5" r:id="rId5"/>
    <sheet name="Pokyny pro vyplnění" sheetId="6" r:id="rId6"/>
  </sheets>
  <definedNames>
    <definedName name="_xlnm._FilterDatabase" localSheetId="1" hidden="1">'01 - SO 01 Příprava stave...'!$C$80:$K$80</definedName>
    <definedName name="_xlnm._FilterDatabase" localSheetId="2" hidden="1">'02 - SO 02 Objekt autobus...'!$C$95:$K$95</definedName>
    <definedName name="_xlnm._FilterDatabase" localSheetId="3" hidden="1">'03 - SO 03  ZTI, UT, Elek...'!$C$99:$K$99</definedName>
    <definedName name="_xlnm._FilterDatabase" localSheetId="4" hidden="1">'04 - SO 04  Komunikace'!$C$83:$K$83</definedName>
    <definedName name="_xlnm.Print_Titles" localSheetId="1">'01 - SO 01 Příprava stave...'!$80:$80</definedName>
    <definedName name="_xlnm.Print_Titles" localSheetId="2">'02 - SO 02 Objekt autobus...'!$95:$95</definedName>
    <definedName name="_xlnm.Print_Titles" localSheetId="3">'03 - SO 03  ZTI, UT, Elek...'!$99:$99</definedName>
    <definedName name="_xlnm.Print_Titles" localSheetId="4">'04 - SO 04  Komunikace'!$83:$83</definedName>
    <definedName name="_xlnm.Print_Titles" localSheetId="0">'Rekapitulace stavby'!$49:$49</definedName>
    <definedName name="_xlnm.Print_Area" localSheetId="1">'01 - SO 01 Příprava stave...'!$C$4:$J$36,'01 - SO 01 Příprava stave...'!$C$42:$J$62,'01 - SO 01 Příprava stave...'!$C$68:$K$96</definedName>
    <definedName name="_xlnm.Print_Area" localSheetId="2">'02 - SO 02 Objekt autobus...'!$C$4:$J$36,'02 - SO 02 Objekt autobus...'!$C$42:$J$77,'02 - SO 02 Objekt autobus...'!$C$83:$K$708</definedName>
    <definedName name="_xlnm.Print_Area" localSheetId="3">'03 - SO 03  ZTI, UT, Elek...'!$C$4:$J$36,'03 - SO 03  ZTI, UT, Elek...'!$C$42:$J$81,'03 - SO 03  ZTI, UT, Elek...'!$C$87:$K$547</definedName>
    <definedName name="_xlnm.Print_Area" localSheetId="4">'04 - SO 04  Komunikace'!$C$4:$J$36,'04 - SO 04  Komunikace'!$C$42:$J$65,'04 - SO 04  Komunikace'!$C$71:$K$217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calcId="125725" fullCalcOnLoad="1"/>
</workbook>
</file>

<file path=xl/calcChain.xml><?xml version="1.0" encoding="utf-8"?>
<calcChain xmlns="http://schemas.openxmlformats.org/spreadsheetml/2006/main">
  <c r="BK84" i="2"/>
  <c r="BK83" s="1"/>
  <c r="BK86"/>
  <c r="BK88"/>
  <c r="BK89"/>
  <c r="BK90"/>
  <c r="BK91"/>
  <c r="BK92"/>
  <c r="BK87"/>
  <c r="BK94"/>
  <c r="BK93" s="1"/>
  <c r="J93" s="1"/>
  <c r="BK96"/>
  <c r="BK95"/>
  <c r="BK99" i="3"/>
  <c r="BK101"/>
  <c r="BK115"/>
  <c r="BK117"/>
  <c r="BK118"/>
  <c r="BK119"/>
  <c r="BK121"/>
  <c r="BK123"/>
  <c r="BK125"/>
  <c r="BK127"/>
  <c r="BK130"/>
  <c r="BK132"/>
  <c r="BK133"/>
  <c r="BK135"/>
  <c r="BK141"/>
  <c r="BK148"/>
  <c r="BK149"/>
  <c r="BK153"/>
  <c r="BK154"/>
  <c r="BK165"/>
  <c r="BK176"/>
  <c r="BK178"/>
  <c r="BK180"/>
  <c r="BK182"/>
  <c r="BK183"/>
  <c r="BK185"/>
  <c r="BK186"/>
  <c r="BK190"/>
  <c r="BK194"/>
  <c r="BK195"/>
  <c r="BK197"/>
  <c r="BK199"/>
  <c r="BK200"/>
  <c r="BK202"/>
  <c r="BK204"/>
  <c r="BK209"/>
  <c r="BK214"/>
  <c r="BK215"/>
  <c r="BK230"/>
  <c r="BK238"/>
  <c r="BK240"/>
  <c r="BK244"/>
  <c r="BK246"/>
  <c r="BK248"/>
  <c r="BK175"/>
  <c r="J175" s="1"/>
  <c r="J60" s="1"/>
  <c r="BK254"/>
  <c r="BK258"/>
  <c r="BK260"/>
  <c r="BK261"/>
  <c r="BK265"/>
  <c r="BK266"/>
  <c r="BK267"/>
  <c r="BK268"/>
  <c r="BK270"/>
  <c r="BK271"/>
  <c r="BK283"/>
  <c r="BK291"/>
  <c r="BK295"/>
  <c r="BK299"/>
  <c r="BK300"/>
  <c r="BK301"/>
  <c r="BK302"/>
  <c r="BK313"/>
  <c r="BK314"/>
  <c r="BK318"/>
  <c r="BK327"/>
  <c r="BK329"/>
  <c r="BK331"/>
  <c r="BK332"/>
  <c r="BK334"/>
  <c r="BK336"/>
  <c r="BK338"/>
  <c r="BK340"/>
  <c r="BK342"/>
  <c r="BK346"/>
  <c r="BK348"/>
  <c r="BK350"/>
  <c r="BK352"/>
  <c r="BK353"/>
  <c r="BK355"/>
  <c r="BK357"/>
  <c r="BK358"/>
  <c r="BK360"/>
  <c r="BK362"/>
  <c r="BK364"/>
  <c r="BK367"/>
  <c r="BK369"/>
  <c r="BK363" s="1"/>
  <c r="BK371"/>
  <c r="BK373"/>
  <c r="BK374"/>
  <c r="BK375"/>
  <c r="BK376"/>
  <c r="BK377"/>
  <c r="BK378"/>
  <c r="BK379"/>
  <c r="BK381"/>
  <c r="BK383"/>
  <c r="BK384"/>
  <c r="BK388"/>
  <c r="BK389"/>
  <c r="BK390"/>
  <c r="BK370"/>
  <c r="J370" s="1"/>
  <c r="J64" s="1"/>
  <c r="BK392"/>
  <c r="BK391" s="1"/>
  <c r="BK395"/>
  <c r="BK397"/>
  <c r="BK401"/>
  <c r="BK403"/>
  <c r="BK405"/>
  <c r="BK407"/>
  <c r="BK409"/>
  <c r="BK413"/>
  <c r="BK415"/>
  <c r="BK416"/>
  <c r="BK417"/>
  <c r="BK419"/>
  <c r="BK420"/>
  <c r="BK423"/>
  <c r="BK427"/>
  <c r="BK429"/>
  <c r="BK431"/>
  <c r="BK435"/>
  <c r="BK437"/>
  <c r="BK439"/>
  <c r="BK443"/>
  <c r="BK445"/>
  <c r="BK447"/>
  <c r="BK449"/>
  <c r="BK451"/>
  <c r="BK453"/>
  <c r="BK458"/>
  <c r="BK464"/>
  <c r="BK467"/>
  <c r="BK469"/>
  <c r="BK470"/>
  <c r="BK472"/>
  <c r="BK474"/>
  <c r="BK475"/>
  <c r="BK477"/>
  <c r="BK479"/>
  <c r="BK482"/>
  <c r="BK484"/>
  <c r="BK485"/>
  <c r="BK488"/>
  <c r="BK489"/>
  <c r="BK490"/>
  <c r="BK492"/>
  <c r="BK494"/>
  <c r="BK496"/>
  <c r="BK498"/>
  <c r="BK499"/>
  <c r="BK500"/>
  <c r="BK502"/>
  <c r="BK504"/>
  <c r="BK506"/>
  <c r="BK508"/>
  <c r="BK510"/>
  <c r="BK512"/>
  <c r="BK515"/>
  <c r="BK518"/>
  <c r="BK521"/>
  <c r="BK522"/>
  <c r="BK524"/>
  <c r="BK526"/>
  <c r="BK527"/>
  <c r="BK528"/>
  <c r="BK529"/>
  <c r="BK530"/>
  <c r="BK532"/>
  <c r="BK535"/>
  <c r="BK537"/>
  <c r="BK539"/>
  <c r="BK541"/>
  <c r="BK543"/>
  <c r="BK545"/>
  <c r="BK546"/>
  <c r="BK547"/>
  <c r="BK549"/>
  <c r="BK551"/>
  <c r="BK553"/>
  <c r="BK555"/>
  <c r="BK559"/>
  <c r="BK561"/>
  <c r="BK563"/>
  <c r="BK565"/>
  <c r="BK567"/>
  <c r="BK570"/>
  <c r="BK574"/>
  <c r="BK578"/>
  <c r="BK583"/>
  <c r="BK585"/>
  <c r="BK587"/>
  <c r="BK589"/>
  <c r="BK591"/>
  <c r="BK593"/>
  <c r="BK595"/>
  <c r="BK597"/>
  <c r="BK599"/>
  <c r="BK601"/>
  <c r="BK603"/>
  <c r="BK605"/>
  <c r="BK606"/>
  <c r="BK607"/>
  <c r="BK608"/>
  <c r="BK609"/>
  <c r="BK611"/>
  <c r="BK613"/>
  <c r="BK615"/>
  <c r="BK619"/>
  <c r="BK620"/>
  <c r="BK625"/>
  <c r="BK629"/>
  <c r="BK635"/>
  <c r="BK642"/>
  <c r="BK604"/>
  <c r="BK644"/>
  <c r="BK645"/>
  <c r="BK646"/>
  <c r="BK647"/>
  <c r="BK648"/>
  <c r="BK649"/>
  <c r="BK650"/>
  <c r="BK651"/>
  <c r="BK652"/>
  <c r="BK653"/>
  <c r="BK654"/>
  <c r="BK655"/>
  <c r="BK656"/>
  <c r="BK657"/>
  <c r="BK658"/>
  <c r="BK659"/>
  <c r="BK660"/>
  <c r="BK661"/>
  <c r="BK662"/>
  <c r="BK663"/>
  <c r="BK664"/>
  <c r="BK666"/>
  <c r="BK668"/>
  <c r="BK670"/>
  <c r="BK672"/>
  <c r="BK674"/>
  <c r="BK676"/>
  <c r="BK678"/>
  <c r="BK681"/>
  <c r="BK684"/>
  <c r="BK687"/>
  <c r="BK690"/>
  <c r="BK692"/>
  <c r="BK694"/>
  <c r="BK696"/>
  <c r="BK698"/>
  <c r="BK699"/>
  <c r="BK706"/>
  <c r="BK695"/>
  <c r="J695" s="1"/>
  <c r="J75" s="1"/>
  <c r="BK708"/>
  <c r="BK707" s="1"/>
  <c r="J707" s="1"/>
  <c r="J76" s="1"/>
  <c r="BK103" i="4"/>
  <c r="BK104"/>
  <c r="BK105"/>
  <c r="BK106"/>
  <c r="BK108"/>
  <c r="BK109"/>
  <c r="BK110"/>
  <c r="BK111"/>
  <c r="BK117"/>
  <c r="BK119"/>
  <c r="BK121"/>
  <c r="BK123"/>
  <c r="BK124"/>
  <c r="BK125"/>
  <c r="BK126"/>
  <c r="BK127"/>
  <c r="BK128"/>
  <c r="BK129"/>
  <c r="BK130"/>
  <c r="BK131"/>
  <c r="BK133"/>
  <c r="BK134"/>
  <c r="BK135"/>
  <c r="BK141"/>
  <c r="BK145"/>
  <c r="BK149"/>
  <c r="BK152"/>
  <c r="BK151" s="1"/>
  <c r="J151" s="1"/>
  <c r="BK153"/>
  <c r="BK157"/>
  <c r="BK159"/>
  <c r="BK158"/>
  <c r="J158" s="1"/>
  <c r="J60" s="1"/>
  <c r="BK164"/>
  <c r="BK165"/>
  <c r="BK166"/>
  <c r="BK167"/>
  <c r="BK168"/>
  <c r="BK169"/>
  <c r="BK170"/>
  <c r="BK171"/>
  <c r="BK172"/>
  <c r="BK173"/>
  <c r="BK174"/>
  <c r="BK175"/>
  <c r="BK176"/>
  <c r="BK177"/>
  <c r="BK178"/>
  <c r="BK180"/>
  <c r="BK181"/>
  <c r="BK182"/>
  <c r="BK183"/>
  <c r="BK184"/>
  <c r="BK185"/>
  <c r="BK186"/>
  <c r="BK188"/>
  <c r="BK190"/>
  <c r="BK192"/>
  <c r="BK194"/>
  <c r="BK196"/>
  <c r="BK198"/>
  <c r="BK201"/>
  <c r="BK203"/>
  <c r="BK204"/>
  <c r="BK205"/>
  <c r="BK207"/>
  <c r="BK202"/>
  <c r="J202" s="1"/>
  <c r="BK209"/>
  <c r="BK208" s="1"/>
  <c r="J208" s="1"/>
  <c r="J64" s="1"/>
  <c r="BK210"/>
  <c r="BK213"/>
  <c r="BK212" s="1"/>
  <c r="BK215"/>
  <c r="BK217"/>
  <c r="BK218"/>
  <c r="BK219"/>
  <c r="BK220"/>
  <c r="BK221"/>
  <c r="BK223"/>
  <c r="BK224"/>
  <c r="BK225"/>
  <c r="BK226"/>
  <c r="BK227"/>
  <c r="BK228"/>
  <c r="BK229"/>
  <c r="BK230"/>
  <c r="BK231"/>
  <c r="BK232"/>
  <c r="BK233"/>
  <c r="BK234"/>
  <c r="BK235"/>
  <c r="BK236"/>
  <c r="BK237"/>
  <c r="BK238"/>
  <c r="BK239"/>
  <c r="BK240"/>
  <c r="BK241"/>
  <c r="BK242"/>
  <c r="BK243"/>
  <c r="BK245"/>
  <c r="BK248"/>
  <c r="BK249"/>
  <c r="BK250"/>
  <c r="BK251"/>
  <c r="BK252"/>
  <c r="BK253"/>
  <c r="BK254"/>
  <c r="BK256"/>
  <c r="BK257"/>
  <c r="BK258"/>
  <c r="BK260"/>
  <c r="BK261"/>
  <c r="BK262"/>
  <c r="BK263"/>
  <c r="BK264"/>
  <c r="BK265"/>
  <c r="BK266"/>
  <c r="BK267"/>
  <c r="BK268"/>
  <c r="BK269"/>
  <c r="BK270"/>
  <c r="BK271"/>
  <c r="BK272"/>
  <c r="BK273"/>
  <c r="BK274"/>
  <c r="BK275"/>
  <c r="BK276"/>
  <c r="BK277"/>
  <c r="BK278"/>
  <c r="BK279"/>
  <c r="BK281"/>
  <c r="BK282"/>
  <c r="BK283"/>
  <c r="BK284"/>
  <c r="BK285"/>
  <c r="BK286"/>
  <c r="BK287"/>
  <c r="BK288"/>
  <c r="BK289"/>
  <c r="BK290"/>
  <c r="BK291"/>
  <c r="BK292"/>
  <c r="BK293"/>
  <c r="BK294"/>
  <c r="BK295"/>
  <c r="BK297"/>
  <c r="BK298"/>
  <c r="BK299"/>
  <c r="BK300"/>
  <c r="BK301"/>
  <c r="BK303"/>
  <c r="BK304"/>
  <c r="BK305"/>
  <c r="BK306"/>
  <c r="BK308"/>
  <c r="BK309"/>
  <c r="BK307" s="1"/>
  <c r="J307" s="1"/>
  <c r="BK311"/>
  <c r="BK312"/>
  <c r="BK313"/>
  <c r="BK314"/>
  <c r="BK315"/>
  <c r="BK316"/>
  <c r="BK317"/>
  <c r="BK318"/>
  <c r="BK319"/>
  <c r="BK321"/>
  <c r="BK322"/>
  <c r="BK323"/>
  <c r="BK324"/>
  <c r="BK325"/>
  <c r="BK326"/>
  <c r="BK327"/>
  <c r="BK328"/>
  <c r="BK329"/>
  <c r="BK330"/>
  <c r="BK331"/>
  <c r="BK332"/>
  <c r="BK333"/>
  <c r="BK335"/>
  <c r="BK336"/>
  <c r="BK337"/>
  <c r="BK338"/>
  <c r="BK339"/>
  <c r="BK340"/>
  <c r="BK341"/>
  <c r="BK342"/>
  <c r="BK343"/>
  <c r="BK344"/>
  <c r="BK334"/>
  <c r="J334" s="1"/>
  <c r="J72" s="1"/>
  <c r="BK346"/>
  <c r="BK347"/>
  <c r="BK348"/>
  <c r="BK349"/>
  <c r="BK350"/>
  <c r="BK351"/>
  <c r="BK353"/>
  <c r="BK352" s="1"/>
  <c r="BK354"/>
  <c r="BK356"/>
  <c r="BK357"/>
  <c r="BK358"/>
  <c r="BK359"/>
  <c r="BK360"/>
  <c r="BK361"/>
  <c r="BK362"/>
  <c r="BK363"/>
  <c r="BK364"/>
  <c r="BK365"/>
  <c r="BK366"/>
  <c r="BK367"/>
  <c r="BK368"/>
  <c r="BK369"/>
  <c r="BK370"/>
  <c r="BK371"/>
  <c r="BK372"/>
  <c r="BK373"/>
  <c r="BK374"/>
  <c r="BK375"/>
  <c r="BK376"/>
  <c r="BK377"/>
  <c r="BK378"/>
  <c r="BK379"/>
  <c r="BK380"/>
  <c r="BK381"/>
  <c r="BK382"/>
  <c r="BK383"/>
  <c r="BK384"/>
  <c r="BK385"/>
  <c r="BK386"/>
  <c r="BK387"/>
  <c r="BK388"/>
  <c r="BK389"/>
  <c r="BK390"/>
  <c r="BK391"/>
  <c r="BK392"/>
  <c r="BK393"/>
  <c r="BK394"/>
  <c r="BK395"/>
  <c r="BK396"/>
  <c r="BK397"/>
  <c r="BK398"/>
  <c r="BK399"/>
  <c r="BK400"/>
  <c r="BK401"/>
  <c r="BK402"/>
  <c r="BK403"/>
  <c r="BK404"/>
  <c r="BK405"/>
  <c r="BK406"/>
  <c r="BK407"/>
  <c r="BK408"/>
  <c r="BK409"/>
  <c r="BK410"/>
  <c r="BK411"/>
  <c r="BK412"/>
  <c r="BK413"/>
  <c r="BK414"/>
  <c r="BK415"/>
  <c r="BK416"/>
  <c r="BK417"/>
  <c r="BK418"/>
  <c r="BK419"/>
  <c r="BK420"/>
  <c r="BK421"/>
  <c r="BK422"/>
  <c r="BK423"/>
  <c r="BK424"/>
  <c r="BK425"/>
  <c r="BK426"/>
  <c r="BK427"/>
  <c r="BK428"/>
  <c r="BK429"/>
  <c r="BK430"/>
  <c r="BK431"/>
  <c r="BK432"/>
  <c r="BK433"/>
  <c r="BK434"/>
  <c r="BK435"/>
  <c r="BK436"/>
  <c r="BK437"/>
  <c r="BK438"/>
  <c r="BK439"/>
  <c r="BK440"/>
  <c r="BK441"/>
  <c r="BK442"/>
  <c r="BK443"/>
  <c r="BK444"/>
  <c r="BK445"/>
  <c r="BK446"/>
  <c r="BK447"/>
  <c r="BK448"/>
  <c r="BK449"/>
  <c r="BK450"/>
  <c r="BK451"/>
  <c r="BK452"/>
  <c r="BK453"/>
  <c r="BK454"/>
  <c r="BK455"/>
  <c r="BK456"/>
  <c r="BK457"/>
  <c r="BK458"/>
  <c r="BK459"/>
  <c r="BK460"/>
  <c r="BK461"/>
  <c r="BK462"/>
  <c r="BK463"/>
  <c r="BK464"/>
  <c r="BK465"/>
  <c r="BK466"/>
  <c r="BK468"/>
  <c r="BK469"/>
  <c r="BK470"/>
  <c r="BK471"/>
  <c r="BK472"/>
  <c r="BK473"/>
  <c r="BK474"/>
  <c r="BK475"/>
  <c r="BK476"/>
  <c r="BK477"/>
  <c r="BK478"/>
  <c r="BK479"/>
  <c r="BK480"/>
  <c r="BK481"/>
  <c r="BK482"/>
  <c r="BK483"/>
  <c r="BK485"/>
  <c r="BK486"/>
  <c r="BK487"/>
  <c r="BK488"/>
  <c r="BK489"/>
  <c r="BK490"/>
  <c r="BK491"/>
  <c r="BK492"/>
  <c r="BK493"/>
  <c r="BK494"/>
  <c r="BK495"/>
  <c r="BK496"/>
  <c r="BK497"/>
  <c r="BK498"/>
  <c r="BK499"/>
  <c r="BK500"/>
  <c r="BK501"/>
  <c r="BK502"/>
  <c r="BK504"/>
  <c r="BK505"/>
  <c r="BK506"/>
  <c r="BK507"/>
  <c r="BK508"/>
  <c r="BK509"/>
  <c r="BK510"/>
  <c r="BK511"/>
  <c r="BK512"/>
  <c r="BK513"/>
  <c r="BK514"/>
  <c r="BK515"/>
  <c r="BK516"/>
  <c r="BK517"/>
  <c r="BK518"/>
  <c r="BK519"/>
  <c r="BK520"/>
  <c r="BK521"/>
  <c r="BK522"/>
  <c r="BK523"/>
  <c r="BK524"/>
  <c r="BK525"/>
  <c r="BK526"/>
  <c r="BK527"/>
  <c r="BK528"/>
  <c r="BK529"/>
  <c r="BK530"/>
  <c r="BK531"/>
  <c r="BK532"/>
  <c r="BK533"/>
  <c r="BK534"/>
  <c r="BK535"/>
  <c r="BK536"/>
  <c r="BK537"/>
  <c r="BK538"/>
  <c r="BK539"/>
  <c r="BK540"/>
  <c r="BK503"/>
  <c r="BK542"/>
  <c r="BK541" s="1"/>
  <c r="J541" s="1"/>
  <c r="J79" s="1"/>
  <c r="BK544"/>
  <c r="BK546"/>
  <c r="BK545" s="1"/>
  <c r="BK547"/>
  <c r="BK87" i="5"/>
  <c r="BK90"/>
  <c r="BK91"/>
  <c r="BK95"/>
  <c r="BK99"/>
  <c r="BK101"/>
  <c r="BK103"/>
  <c r="BK105"/>
  <c r="BK108"/>
  <c r="BK109"/>
  <c r="BK113"/>
  <c r="BK114"/>
  <c r="BK116"/>
  <c r="BK118"/>
  <c r="BK119"/>
  <c r="BK120"/>
  <c r="BK121"/>
  <c r="BK122"/>
  <c r="BK123"/>
  <c r="BK124"/>
  <c r="BK125"/>
  <c r="BK127"/>
  <c r="BK129"/>
  <c r="BK130"/>
  <c r="BK132"/>
  <c r="BK134"/>
  <c r="BK136"/>
  <c r="BK140"/>
  <c r="BK139" s="1"/>
  <c r="BK143"/>
  <c r="BK144"/>
  <c r="BK148"/>
  <c r="BK152"/>
  <c r="BK154"/>
  <c r="BK158"/>
  <c r="BK161"/>
  <c r="BK162"/>
  <c r="BK164"/>
  <c r="BK165"/>
  <c r="BK168"/>
  <c r="BK169"/>
  <c r="BK171"/>
  <c r="BK172"/>
  <c r="BK174"/>
  <c r="BK176"/>
  <c r="BK178"/>
  <c r="BK181"/>
  <c r="BK180" s="1"/>
  <c r="BK184"/>
  <c r="BK186"/>
  <c r="BK189"/>
  <c r="BK191"/>
  <c r="BK193"/>
  <c r="BK195"/>
  <c r="BK196"/>
  <c r="BK200"/>
  <c r="BK201"/>
  <c r="BK206"/>
  <c r="BK208"/>
  <c r="BK210"/>
  <c r="BK213"/>
  <c r="BK212" s="1"/>
  <c r="J212" s="1"/>
  <c r="J63" s="1"/>
  <c r="BK214"/>
  <c r="BK215"/>
  <c r="BK217"/>
  <c r="BK216"/>
  <c r="J216" s="1"/>
  <c r="J64" s="1"/>
  <c r="J84" i="2"/>
  <c r="BE84" s="1"/>
  <c r="J86"/>
  <c r="BE86"/>
  <c r="J88"/>
  <c r="BE88" s="1"/>
  <c r="J89"/>
  <c r="BE89"/>
  <c r="J90"/>
  <c r="BE90" s="1"/>
  <c r="J91"/>
  <c r="BE91"/>
  <c r="J92"/>
  <c r="BE92" s="1"/>
  <c r="J94"/>
  <c r="BE94"/>
  <c r="J96"/>
  <c r="BE96" s="1"/>
  <c r="J99" i="3"/>
  <c r="BE99" s="1"/>
  <c r="J101"/>
  <c r="BE101"/>
  <c r="J115"/>
  <c r="BE115" s="1"/>
  <c r="J117"/>
  <c r="BE117"/>
  <c r="J118"/>
  <c r="BE118" s="1"/>
  <c r="F30" s="1"/>
  <c r="AZ53" i="1" s="1"/>
  <c r="J119" i="3"/>
  <c r="BE119"/>
  <c r="J121"/>
  <c r="BE121" s="1"/>
  <c r="J123"/>
  <c r="BE123"/>
  <c r="J125"/>
  <c r="BE125" s="1"/>
  <c r="J127"/>
  <c r="BE127"/>
  <c r="J130"/>
  <c r="BE130" s="1"/>
  <c r="J132"/>
  <c r="BE132"/>
  <c r="J133"/>
  <c r="BE133" s="1"/>
  <c r="J135"/>
  <c r="BE135"/>
  <c r="J141"/>
  <c r="BE141" s="1"/>
  <c r="J148"/>
  <c r="BE148"/>
  <c r="J149"/>
  <c r="BE149" s="1"/>
  <c r="J153"/>
  <c r="BE153"/>
  <c r="J154"/>
  <c r="BE154" s="1"/>
  <c r="J165"/>
  <c r="BE165"/>
  <c r="J176"/>
  <c r="BE176" s="1"/>
  <c r="J178"/>
  <c r="BE178"/>
  <c r="J180"/>
  <c r="BE180" s="1"/>
  <c r="J182"/>
  <c r="BE182"/>
  <c r="J183"/>
  <c r="BE183" s="1"/>
  <c r="J185"/>
  <c r="BE185"/>
  <c r="J186"/>
  <c r="BE186" s="1"/>
  <c r="J190"/>
  <c r="BE190"/>
  <c r="J194"/>
  <c r="BE194" s="1"/>
  <c r="J195"/>
  <c r="BE195"/>
  <c r="J197"/>
  <c r="BE197" s="1"/>
  <c r="J199"/>
  <c r="BE199"/>
  <c r="J200"/>
  <c r="BE200" s="1"/>
  <c r="J202"/>
  <c r="BE202"/>
  <c r="J204"/>
  <c r="BE204" s="1"/>
  <c r="J209"/>
  <c r="BE209"/>
  <c r="J214"/>
  <c r="BE214" s="1"/>
  <c r="J215"/>
  <c r="BE215"/>
  <c r="J230"/>
  <c r="BE230" s="1"/>
  <c r="J238"/>
  <c r="BE238"/>
  <c r="J240"/>
  <c r="BE240" s="1"/>
  <c r="J244"/>
  <c r="BE244"/>
  <c r="J246"/>
  <c r="BE246" s="1"/>
  <c r="J248"/>
  <c r="BE248"/>
  <c r="J254"/>
  <c r="BE254" s="1"/>
  <c r="J258"/>
  <c r="BE258"/>
  <c r="J260"/>
  <c r="BE260" s="1"/>
  <c r="J261"/>
  <c r="BE261"/>
  <c r="J265"/>
  <c r="BE265" s="1"/>
  <c r="J266"/>
  <c r="BE266"/>
  <c r="J267"/>
  <c r="BE267" s="1"/>
  <c r="J268"/>
  <c r="BE268"/>
  <c r="J270"/>
  <c r="BE270" s="1"/>
  <c r="J271"/>
  <c r="BE271"/>
  <c r="J283"/>
  <c r="BE283" s="1"/>
  <c r="J291"/>
  <c r="BE291"/>
  <c r="J295"/>
  <c r="BE295" s="1"/>
  <c r="J299"/>
  <c r="BE299"/>
  <c r="J300"/>
  <c r="BE300" s="1"/>
  <c r="J301"/>
  <c r="BE301"/>
  <c r="J302"/>
  <c r="BE302" s="1"/>
  <c r="J313"/>
  <c r="BE313"/>
  <c r="J314"/>
  <c r="BE314" s="1"/>
  <c r="J318"/>
  <c r="BE318"/>
  <c r="J327"/>
  <c r="BE327" s="1"/>
  <c r="J329"/>
  <c r="BE329"/>
  <c r="J331"/>
  <c r="BE331" s="1"/>
  <c r="J332"/>
  <c r="BE332"/>
  <c r="J334"/>
  <c r="BE334" s="1"/>
  <c r="J336"/>
  <c r="BE336"/>
  <c r="J338"/>
  <c r="BE338" s="1"/>
  <c r="J340"/>
  <c r="BE340"/>
  <c r="J342"/>
  <c r="BE342" s="1"/>
  <c r="J346"/>
  <c r="BE346"/>
  <c r="J348"/>
  <c r="BE348" s="1"/>
  <c r="J350"/>
  <c r="BE350"/>
  <c r="J352"/>
  <c r="BE352" s="1"/>
  <c r="J353"/>
  <c r="BE353"/>
  <c r="J355"/>
  <c r="BE355" s="1"/>
  <c r="J357"/>
  <c r="BE357"/>
  <c r="J358"/>
  <c r="BE358" s="1"/>
  <c r="J360"/>
  <c r="BE360"/>
  <c r="J362"/>
  <c r="BE362" s="1"/>
  <c r="J364"/>
  <c r="BE364"/>
  <c r="J367"/>
  <c r="BE367" s="1"/>
  <c r="J369"/>
  <c r="BE369"/>
  <c r="J371"/>
  <c r="BE371" s="1"/>
  <c r="J373"/>
  <c r="BE373"/>
  <c r="J374"/>
  <c r="BE374" s="1"/>
  <c r="J375"/>
  <c r="BE375"/>
  <c r="J376"/>
  <c r="BE376" s="1"/>
  <c r="J377"/>
  <c r="BE377"/>
  <c r="J378"/>
  <c r="BE378" s="1"/>
  <c r="J379"/>
  <c r="BE379"/>
  <c r="J381"/>
  <c r="BE381" s="1"/>
  <c r="J383"/>
  <c r="BE383"/>
  <c r="J384"/>
  <c r="BE384" s="1"/>
  <c r="J388"/>
  <c r="BE388"/>
  <c r="J389"/>
  <c r="BE389" s="1"/>
  <c r="J390"/>
  <c r="BE390"/>
  <c r="J392"/>
  <c r="BE392" s="1"/>
  <c r="J395"/>
  <c r="BE395"/>
  <c r="J397"/>
  <c r="BE397" s="1"/>
  <c r="J401"/>
  <c r="BE401"/>
  <c r="J403"/>
  <c r="BE403" s="1"/>
  <c r="J405"/>
  <c r="BE405"/>
  <c r="J407"/>
  <c r="BE407" s="1"/>
  <c r="J409"/>
  <c r="BE409"/>
  <c r="J413"/>
  <c r="BE413" s="1"/>
  <c r="J415"/>
  <c r="BE415"/>
  <c r="J416"/>
  <c r="BE416" s="1"/>
  <c r="J417"/>
  <c r="BE417"/>
  <c r="J419"/>
  <c r="BE419" s="1"/>
  <c r="J420"/>
  <c r="BE420"/>
  <c r="J423"/>
  <c r="BE423" s="1"/>
  <c r="J427"/>
  <c r="BE427"/>
  <c r="J429"/>
  <c r="BE429" s="1"/>
  <c r="J431"/>
  <c r="BE431"/>
  <c r="J435"/>
  <c r="BE435" s="1"/>
  <c r="J437"/>
  <c r="BE437"/>
  <c r="J439"/>
  <c r="BE439" s="1"/>
  <c r="J443"/>
  <c r="BE443"/>
  <c r="J445"/>
  <c r="BE445" s="1"/>
  <c r="J447"/>
  <c r="BE447"/>
  <c r="J449"/>
  <c r="BE449" s="1"/>
  <c r="J451"/>
  <c r="BE451"/>
  <c r="J453"/>
  <c r="BE453" s="1"/>
  <c r="J458"/>
  <c r="BE458"/>
  <c r="J464"/>
  <c r="BE464" s="1"/>
  <c r="J467"/>
  <c r="BE467"/>
  <c r="J469"/>
  <c r="BE469" s="1"/>
  <c r="J470"/>
  <c r="BE470"/>
  <c r="J472"/>
  <c r="BE472" s="1"/>
  <c r="J474"/>
  <c r="BE474"/>
  <c r="J475"/>
  <c r="BE475" s="1"/>
  <c r="J477"/>
  <c r="BE477"/>
  <c r="J479"/>
  <c r="BE479" s="1"/>
  <c r="J482"/>
  <c r="BE482"/>
  <c r="J484"/>
  <c r="BE484" s="1"/>
  <c r="J485"/>
  <c r="BE485"/>
  <c r="J488"/>
  <c r="BE488" s="1"/>
  <c r="J489"/>
  <c r="BE489"/>
  <c r="J490"/>
  <c r="BE490" s="1"/>
  <c r="J492"/>
  <c r="BE492"/>
  <c r="J494"/>
  <c r="BE494" s="1"/>
  <c r="J496"/>
  <c r="BE496"/>
  <c r="J498"/>
  <c r="BE498" s="1"/>
  <c r="J499"/>
  <c r="BE499"/>
  <c r="J500"/>
  <c r="BE500" s="1"/>
  <c r="J502"/>
  <c r="BE502"/>
  <c r="J504"/>
  <c r="BE504" s="1"/>
  <c r="J506"/>
  <c r="BE506"/>
  <c r="J508"/>
  <c r="BE508" s="1"/>
  <c r="J510"/>
  <c r="BE510"/>
  <c r="J512"/>
  <c r="BE512" s="1"/>
  <c r="J515"/>
  <c r="BE515"/>
  <c r="J518"/>
  <c r="BE518" s="1"/>
  <c r="J521"/>
  <c r="BE521"/>
  <c r="J522"/>
  <c r="BE522" s="1"/>
  <c r="J524"/>
  <c r="BE524"/>
  <c r="J526"/>
  <c r="BE526" s="1"/>
  <c r="J527"/>
  <c r="BE527"/>
  <c r="J528"/>
  <c r="BE528" s="1"/>
  <c r="J529"/>
  <c r="BE529"/>
  <c r="J530"/>
  <c r="BE530" s="1"/>
  <c r="J532"/>
  <c r="BE532"/>
  <c r="J535"/>
  <c r="BE535" s="1"/>
  <c r="J537"/>
  <c r="BE537"/>
  <c r="J539"/>
  <c r="BE539" s="1"/>
  <c r="J541"/>
  <c r="BE541"/>
  <c r="J543"/>
  <c r="BE543" s="1"/>
  <c r="J545"/>
  <c r="BE545"/>
  <c r="J546"/>
  <c r="BE546" s="1"/>
  <c r="J547"/>
  <c r="BE547"/>
  <c r="J549"/>
  <c r="BE549" s="1"/>
  <c r="J551"/>
  <c r="BE551"/>
  <c r="J553"/>
  <c r="BE553" s="1"/>
  <c r="J555"/>
  <c r="BE555"/>
  <c r="J559"/>
  <c r="BE559" s="1"/>
  <c r="J561"/>
  <c r="BE561"/>
  <c r="J563"/>
  <c r="BE563" s="1"/>
  <c r="J565"/>
  <c r="BE565"/>
  <c r="J567"/>
  <c r="BE567" s="1"/>
  <c r="J570"/>
  <c r="BE570"/>
  <c r="J574"/>
  <c r="BE574" s="1"/>
  <c r="J578"/>
  <c r="BE578"/>
  <c r="J583"/>
  <c r="BE583" s="1"/>
  <c r="J585"/>
  <c r="BE585"/>
  <c r="J587"/>
  <c r="BE587" s="1"/>
  <c r="J589"/>
  <c r="BE589"/>
  <c r="J591"/>
  <c r="BE591" s="1"/>
  <c r="J593"/>
  <c r="BE593"/>
  <c r="J595"/>
  <c r="BE595" s="1"/>
  <c r="J597"/>
  <c r="BE597"/>
  <c r="J599"/>
  <c r="BE599" s="1"/>
  <c r="J601"/>
  <c r="BE601"/>
  <c r="J603"/>
  <c r="BE603" s="1"/>
  <c r="J605"/>
  <c r="BE605"/>
  <c r="J606"/>
  <c r="BE606" s="1"/>
  <c r="J607"/>
  <c r="BE607"/>
  <c r="J608"/>
  <c r="BE608" s="1"/>
  <c r="J609"/>
  <c r="BE609"/>
  <c r="J611"/>
  <c r="BE611" s="1"/>
  <c r="J613"/>
  <c r="BE613"/>
  <c r="J615"/>
  <c r="BE615" s="1"/>
  <c r="J619"/>
  <c r="BE619"/>
  <c r="J620"/>
  <c r="BE620" s="1"/>
  <c r="J625"/>
  <c r="BE625"/>
  <c r="J629"/>
  <c r="BE629" s="1"/>
  <c r="J635"/>
  <c r="BE635"/>
  <c r="J642"/>
  <c r="BE642" s="1"/>
  <c r="J644"/>
  <c r="BE644"/>
  <c r="J645"/>
  <c r="BE645" s="1"/>
  <c r="J646"/>
  <c r="BE646"/>
  <c r="J647"/>
  <c r="BE647" s="1"/>
  <c r="J648"/>
  <c r="BE648"/>
  <c r="J649"/>
  <c r="BE649" s="1"/>
  <c r="J650"/>
  <c r="BE650"/>
  <c r="J651"/>
  <c r="BE651" s="1"/>
  <c r="J652"/>
  <c r="BE652"/>
  <c r="J653"/>
  <c r="BE653" s="1"/>
  <c r="J654"/>
  <c r="BE654"/>
  <c r="J655"/>
  <c r="BE655" s="1"/>
  <c r="J656"/>
  <c r="BE656"/>
  <c r="J657"/>
  <c r="BE657" s="1"/>
  <c r="J658"/>
  <c r="BE658"/>
  <c r="J659"/>
  <c r="BE659" s="1"/>
  <c r="J660"/>
  <c r="BE660"/>
  <c r="J661"/>
  <c r="BE661" s="1"/>
  <c r="J662"/>
  <c r="BE662"/>
  <c r="J663"/>
  <c r="BE663" s="1"/>
  <c r="J664"/>
  <c r="BE664"/>
  <c r="J666"/>
  <c r="BE666"/>
  <c r="J668"/>
  <c r="BE668"/>
  <c r="J670"/>
  <c r="BE670"/>
  <c r="J672"/>
  <c r="BE672"/>
  <c r="J674"/>
  <c r="BE674"/>
  <c r="J676"/>
  <c r="BE676"/>
  <c r="J678"/>
  <c r="BE678"/>
  <c r="J681"/>
  <c r="BE681"/>
  <c r="J684"/>
  <c r="BE684"/>
  <c r="J687"/>
  <c r="BE687"/>
  <c r="J690"/>
  <c r="BE690"/>
  <c r="J692"/>
  <c r="BE692"/>
  <c r="J694"/>
  <c r="BE694"/>
  <c r="J696"/>
  <c r="BE696"/>
  <c r="J698"/>
  <c r="BE698"/>
  <c r="J699"/>
  <c r="BE699"/>
  <c r="J706"/>
  <c r="BE706"/>
  <c r="J708"/>
  <c r="BE708"/>
  <c r="J103" i="4"/>
  <c r="BE103"/>
  <c r="J104"/>
  <c r="BE104"/>
  <c r="J105"/>
  <c r="BE105"/>
  <c r="J106"/>
  <c r="BE106"/>
  <c r="J108"/>
  <c r="BE108"/>
  <c r="J109"/>
  <c r="BE109"/>
  <c r="J110"/>
  <c r="BE110"/>
  <c r="J111"/>
  <c r="BE111"/>
  <c r="J117"/>
  <c r="BE117"/>
  <c r="J119"/>
  <c r="BE119"/>
  <c r="J121"/>
  <c r="BE121"/>
  <c r="J123"/>
  <c r="BE123"/>
  <c r="J124"/>
  <c r="BE124"/>
  <c r="J125"/>
  <c r="BE125"/>
  <c r="J126"/>
  <c r="BE126"/>
  <c r="J127"/>
  <c r="BE127"/>
  <c r="J128"/>
  <c r="BE128"/>
  <c r="J129"/>
  <c r="BE129"/>
  <c r="J130"/>
  <c r="BE130"/>
  <c r="J131"/>
  <c r="BE131"/>
  <c r="J133"/>
  <c r="BE133"/>
  <c r="J134"/>
  <c r="BE134"/>
  <c r="J135"/>
  <c r="BE135"/>
  <c r="J141"/>
  <c r="BE141"/>
  <c r="J145"/>
  <c r="BE145"/>
  <c r="J149"/>
  <c r="BE149"/>
  <c r="J152"/>
  <c r="BE152"/>
  <c r="J153"/>
  <c r="BE153"/>
  <c r="J157"/>
  <c r="BE157"/>
  <c r="J159"/>
  <c r="BE159"/>
  <c r="J164"/>
  <c r="BE164"/>
  <c r="J165"/>
  <c r="BE165"/>
  <c r="J166"/>
  <c r="BE166"/>
  <c r="J167"/>
  <c r="BE167"/>
  <c r="J168"/>
  <c r="BE168"/>
  <c r="J169"/>
  <c r="BE169"/>
  <c r="J170"/>
  <c r="BE170"/>
  <c r="J171"/>
  <c r="BE171"/>
  <c r="J172"/>
  <c r="BE172"/>
  <c r="J173"/>
  <c r="BE173"/>
  <c r="J174"/>
  <c r="BE174"/>
  <c r="J175"/>
  <c r="BE175"/>
  <c r="J176"/>
  <c r="BE176"/>
  <c r="J177"/>
  <c r="BE177"/>
  <c r="J178"/>
  <c r="BE178"/>
  <c r="J180"/>
  <c r="BE180"/>
  <c r="J181"/>
  <c r="BE181"/>
  <c r="J182"/>
  <c r="BE182"/>
  <c r="J183"/>
  <c r="BE183"/>
  <c r="J184"/>
  <c r="BE184"/>
  <c r="J185"/>
  <c r="BE185"/>
  <c r="J186"/>
  <c r="BE186"/>
  <c r="J188"/>
  <c r="BE188"/>
  <c r="J190"/>
  <c r="BE190"/>
  <c r="J192"/>
  <c r="BE192"/>
  <c r="J194"/>
  <c r="BE194"/>
  <c r="J196"/>
  <c r="BE196"/>
  <c r="J198"/>
  <c r="BE198"/>
  <c r="J201"/>
  <c r="BE201"/>
  <c r="J203"/>
  <c r="BE203"/>
  <c r="J204"/>
  <c r="BE204"/>
  <c r="J205"/>
  <c r="BE205"/>
  <c r="J207"/>
  <c r="BE207"/>
  <c r="J209"/>
  <c r="BE209"/>
  <c r="J210"/>
  <c r="BE210"/>
  <c r="J213"/>
  <c r="BE213"/>
  <c r="J215"/>
  <c r="BE215"/>
  <c r="J217"/>
  <c r="BE217"/>
  <c r="J218"/>
  <c r="BE218"/>
  <c r="J219"/>
  <c r="BE219"/>
  <c r="J220"/>
  <c r="BE220"/>
  <c r="J221"/>
  <c r="BE221"/>
  <c r="J223"/>
  <c r="BE223"/>
  <c r="J224"/>
  <c r="BE224"/>
  <c r="J225"/>
  <c r="BE225"/>
  <c r="J226"/>
  <c r="BE226"/>
  <c r="J227"/>
  <c r="BE227"/>
  <c r="J228"/>
  <c r="BE228"/>
  <c r="J229"/>
  <c r="BE229"/>
  <c r="J230"/>
  <c r="BE230"/>
  <c r="J231"/>
  <c r="BE231"/>
  <c r="J232"/>
  <c r="BE232"/>
  <c r="J233"/>
  <c r="BE233"/>
  <c r="J234"/>
  <c r="BE234"/>
  <c r="J235"/>
  <c r="BE235"/>
  <c r="J236"/>
  <c r="BE236"/>
  <c r="J237"/>
  <c r="BE237"/>
  <c r="J238"/>
  <c r="BE238"/>
  <c r="J239"/>
  <c r="BE239"/>
  <c r="J240"/>
  <c r="BE240"/>
  <c r="J241"/>
  <c r="BE241"/>
  <c r="J242"/>
  <c r="BE242"/>
  <c r="J243"/>
  <c r="BE243"/>
  <c r="J245"/>
  <c r="BE245"/>
  <c r="J248"/>
  <c r="BE248"/>
  <c r="J249"/>
  <c r="BE249"/>
  <c r="J250"/>
  <c r="BE250"/>
  <c r="J251"/>
  <c r="BE251"/>
  <c r="J252"/>
  <c r="BE252"/>
  <c r="J253"/>
  <c r="BE253"/>
  <c r="J254"/>
  <c r="BE254"/>
  <c r="J256"/>
  <c r="BE256"/>
  <c r="J257"/>
  <c r="BE257"/>
  <c r="J258"/>
  <c r="BE258"/>
  <c r="J260"/>
  <c r="BE260"/>
  <c r="J261"/>
  <c r="BE261"/>
  <c r="J262"/>
  <c r="BE262"/>
  <c r="J263"/>
  <c r="BE263"/>
  <c r="J264"/>
  <c r="BE264"/>
  <c r="J265"/>
  <c r="BE265"/>
  <c r="J266"/>
  <c r="BE266"/>
  <c r="J267"/>
  <c r="BE267"/>
  <c r="J268"/>
  <c r="BE268"/>
  <c r="J269"/>
  <c r="BE269"/>
  <c r="J270"/>
  <c r="BE270"/>
  <c r="J271"/>
  <c r="BE271"/>
  <c r="J272"/>
  <c r="BE272"/>
  <c r="J273"/>
  <c r="BE273"/>
  <c r="J274"/>
  <c r="BE274"/>
  <c r="J275"/>
  <c r="BE275"/>
  <c r="J276"/>
  <c r="BE276"/>
  <c r="J277"/>
  <c r="BE277"/>
  <c r="J278"/>
  <c r="BE278"/>
  <c r="J279"/>
  <c r="BE279"/>
  <c r="J281"/>
  <c r="BE281"/>
  <c r="J282"/>
  <c r="BE282"/>
  <c r="J283"/>
  <c r="BE283"/>
  <c r="J284"/>
  <c r="BE284"/>
  <c r="J285"/>
  <c r="BE285"/>
  <c r="J286"/>
  <c r="BE286"/>
  <c r="J287"/>
  <c r="BE287"/>
  <c r="J288"/>
  <c r="BE288"/>
  <c r="J289"/>
  <c r="BE289"/>
  <c r="J290"/>
  <c r="BE290"/>
  <c r="J291"/>
  <c r="BE291"/>
  <c r="J292"/>
  <c r="BE292"/>
  <c r="J293"/>
  <c r="BE293"/>
  <c r="J294"/>
  <c r="BE294"/>
  <c r="J295"/>
  <c r="BE295"/>
  <c r="J297"/>
  <c r="BE297"/>
  <c r="J298"/>
  <c r="BE298"/>
  <c r="J299"/>
  <c r="BE299"/>
  <c r="J300"/>
  <c r="BE300"/>
  <c r="J301"/>
  <c r="BE301"/>
  <c r="J303"/>
  <c r="BE303"/>
  <c r="J304"/>
  <c r="BE304"/>
  <c r="J305"/>
  <c r="BE305"/>
  <c r="J306"/>
  <c r="BE306"/>
  <c r="J308"/>
  <c r="BE308"/>
  <c r="J309"/>
  <c r="BE309"/>
  <c r="J311"/>
  <c r="BE311"/>
  <c r="J312"/>
  <c r="BE312"/>
  <c r="J313"/>
  <c r="BE313"/>
  <c r="J314"/>
  <c r="BE314"/>
  <c r="J315"/>
  <c r="BE315"/>
  <c r="J316"/>
  <c r="BE316"/>
  <c r="J317"/>
  <c r="BE317"/>
  <c r="J318"/>
  <c r="BE318"/>
  <c r="J319"/>
  <c r="BE319"/>
  <c r="J321"/>
  <c r="BE321"/>
  <c r="J322"/>
  <c r="BE322"/>
  <c r="J323"/>
  <c r="BE323"/>
  <c r="J324"/>
  <c r="BE324"/>
  <c r="J325"/>
  <c r="BE325"/>
  <c r="J326"/>
  <c r="BE326"/>
  <c r="J327"/>
  <c r="BE327"/>
  <c r="J328"/>
  <c r="BE328"/>
  <c r="J329"/>
  <c r="BE329"/>
  <c r="J330"/>
  <c r="BE330"/>
  <c r="J331"/>
  <c r="BE331"/>
  <c r="J332"/>
  <c r="BE332"/>
  <c r="J333"/>
  <c r="BE333"/>
  <c r="J335"/>
  <c r="BE335"/>
  <c r="J336"/>
  <c r="BE336"/>
  <c r="J337"/>
  <c r="BE337"/>
  <c r="J338"/>
  <c r="BE338"/>
  <c r="J339"/>
  <c r="BE339"/>
  <c r="J340"/>
  <c r="BE340"/>
  <c r="J341"/>
  <c r="BE341"/>
  <c r="J342"/>
  <c r="BE342"/>
  <c r="J343"/>
  <c r="BE343"/>
  <c r="J344"/>
  <c r="BE344"/>
  <c r="J346"/>
  <c r="BE346"/>
  <c r="J347"/>
  <c r="BE347"/>
  <c r="J348"/>
  <c r="BE348"/>
  <c r="J349"/>
  <c r="BE349"/>
  <c r="J350"/>
  <c r="BE350"/>
  <c r="J351"/>
  <c r="BE351"/>
  <c r="J353"/>
  <c r="BE353"/>
  <c r="J354"/>
  <c r="BE354"/>
  <c r="J356"/>
  <c r="BE356"/>
  <c r="J357"/>
  <c r="BE357"/>
  <c r="J358"/>
  <c r="BE358"/>
  <c r="J359"/>
  <c r="BE359"/>
  <c r="J360"/>
  <c r="BE360"/>
  <c r="J361"/>
  <c r="BE361"/>
  <c r="J362"/>
  <c r="BE362"/>
  <c r="J363"/>
  <c r="BE363"/>
  <c r="J364"/>
  <c r="BE364"/>
  <c r="J365"/>
  <c r="BE365"/>
  <c r="J366"/>
  <c r="BE366"/>
  <c r="J367"/>
  <c r="BE367"/>
  <c r="J368"/>
  <c r="BE368"/>
  <c r="J369"/>
  <c r="BE369"/>
  <c r="J370"/>
  <c r="BE370"/>
  <c r="J371"/>
  <c r="BE371"/>
  <c r="J372"/>
  <c r="BE372"/>
  <c r="J373"/>
  <c r="BE373"/>
  <c r="J374"/>
  <c r="BE374"/>
  <c r="J375"/>
  <c r="BE375"/>
  <c r="J376"/>
  <c r="BE376"/>
  <c r="J377"/>
  <c r="BE377"/>
  <c r="J378"/>
  <c r="BE378"/>
  <c r="J379"/>
  <c r="BE379"/>
  <c r="J380"/>
  <c r="BE380"/>
  <c r="J381"/>
  <c r="BE381"/>
  <c r="J382"/>
  <c r="BE382"/>
  <c r="J383"/>
  <c r="BE383"/>
  <c r="J384"/>
  <c r="BE384"/>
  <c r="J385"/>
  <c r="BE385"/>
  <c r="J386"/>
  <c r="BE386"/>
  <c r="J387"/>
  <c r="BE387"/>
  <c r="J388"/>
  <c r="BE388"/>
  <c r="J389"/>
  <c r="BE389"/>
  <c r="J390"/>
  <c r="BE390"/>
  <c r="J391"/>
  <c r="BE391"/>
  <c r="J392"/>
  <c r="BE392"/>
  <c r="J393"/>
  <c r="BE393"/>
  <c r="J394"/>
  <c r="BE394"/>
  <c r="J395"/>
  <c r="BE395"/>
  <c r="J396"/>
  <c r="BE396"/>
  <c r="J397"/>
  <c r="BE397"/>
  <c r="J398"/>
  <c r="BE398"/>
  <c r="J399"/>
  <c r="BE399"/>
  <c r="J400"/>
  <c r="BE400"/>
  <c r="J401"/>
  <c r="BE401"/>
  <c r="J402"/>
  <c r="BE402"/>
  <c r="J403"/>
  <c r="BE403"/>
  <c r="J404"/>
  <c r="BE404"/>
  <c r="J405"/>
  <c r="BE405"/>
  <c r="J406"/>
  <c r="BE406"/>
  <c r="J407"/>
  <c r="BE407"/>
  <c r="J408"/>
  <c r="BE408"/>
  <c r="J409"/>
  <c r="BE409"/>
  <c r="J410"/>
  <c r="BE410"/>
  <c r="J411"/>
  <c r="BE411"/>
  <c r="J412"/>
  <c r="BE412"/>
  <c r="J413"/>
  <c r="BE413"/>
  <c r="J414"/>
  <c r="BE414"/>
  <c r="J415"/>
  <c r="BE415"/>
  <c r="J416"/>
  <c r="BE416"/>
  <c r="J417"/>
  <c r="BE417"/>
  <c r="J418"/>
  <c r="BE418"/>
  <c r="J419"/>
  <c r="BE419"/>
  <c r="J420"/>
  <c r="BE420"/>
  <c r="J421"/>
  <c r="BE421"/>
  <c r="J422"/>
  <c r="BE422"/>
  <c r="J423"/>
  <c r="BE423"/>
  <c r="J424"/>
  <c r="BE424"/>
  <c r="J425"/>
  <c r="BE425"/>
  <c r="J426"/>
  <c r="BE426"/>
  <c r="J427"/>
  <c r="BE427"/>
  <c r="J428"/>
  <c r="BE428"/>
  <c r="J429"/>
  <c r="BE429"/>
  <c r="J430"/>
  <c r="BE430"/>
  <c r="J431"/>
  <c r="BE431"/>
  <c r="J432"/>
  <c r="BE432"/>
  <c r="J433"/>
  <c r="BE433"/>
  <c r="J434"/>
  <c r="BE434"/>
  <c r="J435"/>
  <c r="BE435"/>
  <c r="J436"/>
  <c r="BE436"/>
  <c r="J437"/>
  <c r="BE437"/>
  <c r="J438"/>
  <c r="BE438"/>
  <c r="J439"/>
  <c r="BE439"/>
  <c r="J440"/>
  <c r="BE440"/>
  <c r="J441"/>
  <c r="BE441"/>
  <c r="J442"/>
  <c r="BE442"/>
  <c r="J443"/>
  <c r="BE443"/>
  <c r="J444"/>
  <c r="BE444"/>
  <c r="J445"/>
  <c r="BE445"/>
  <c r="J446"/>
  <c r="BE446"/>
  <c r="J447"/>
  <c r="BE447"/>
  <c r="J448"/>
  <c r="BE448"/>
  <c r="J449"/>
  <c r="BE449"/>
  <c r="J450"/>
  <c r="BE450"/>
  <c r="J451"/>
  <c r="BE451"/>
  <c r="J452"/>
  <c r="BE452"/>
  <c r="J453"/>
  <c r="BE453"/>
  <c r="J454"/>
  <c r="BE454"/>
  <c r="J455"/>
  <c r="BE455"/>
  <c r="J456"/>
  <c r="BE456"/>
  <c r="J457"/>
  <c r="BE457"/>
  <c r="J458"/>
  <c r="BE458"/>
  <c r="J459"/>
  <c r="BE459"/>
  <c r="J460"/>
  <c r="BE460"/>
  <c r="J461"/>
  <c r="BE461"/>
  <c r="J462"/>
  <c r="BE462"/>
  <c r="J463"/>
  <c r="BE463"/>
  <c r="J464"/>
  <c r="BE464"/>
  <c r="J465"/>
  <c r="BE465"/>
  <c r="J466"/>
  <c r="BE466"/>
  <c r="J468"/>
  <c r="BE468"/>
  <c r="J469"/>
  <c r="BE469"/>
  <c r="J470"/>
  <c r="BE470"/>
  <c r="J471"/>
  <c r="BE471"/>
  <c r="J472"/>
  <c r="BE472"/>
  <c r="J473"/>
  <c r="BE473"/>
  <c r="J474"/>
  <c r="BE474"/>
  <c r="J475"/>
  <c r="BE475"/>
  <c r="J476"/>
  <c r="BE476"/>
  <c r="J477"/>
  <c r="BE477"/>
  <c r="J478"/>
  <c r="BE478"/>
  <c r="J479"/>
  <c r="BE479"/>
  <c r="J480"/>
  <c r="BE480"/>
  <c r="J481"/>
  <c r="BE481"/>
  <c r="J482"/>
  <c r="BE482"/>
  <c r="J483"/>
  <c r="BE483"/>
  <c r="J485"/>
  <c r="BE485"/>
  <c r="J486"/>
  <c r="BE486"/>
  <c r="J487"/>
  <c r="BE487"/>
  <c r="J488"/>
  <c r="BE488"/>
  <c r="J489"/>
  <c r="BE489"/>
  <c r="J490"/>
  <c r="BE490"/>
  <c r="J491"/>
  <c r="BE491"/>
  <c r="J492"/>
  <c r="BE492"/>
  <c r="J493"/>
  <c r="BE493"/>
  <c r="J494"/>
  <c r="BE494"/>
  <c r="J495"/>
  <c r="BE495"/>
  <c r="J496"/>
  <c r="BE496"/>
  <c r="J497"/>
  <c r="BE497"/>
  <c r="J498"/>
  <c r="BE498"/>
  <c r="J499"/>
  <c r="BE499"/>
  <c r="J500"/>
  <c r="BE500"/>
  <c r="J501"/>
  <c r="BE501"/>
  <c r="J502"/>
  <c r="BE502"/>
  <c r="J504"/>
  <c r="BE504"/>
  <c r="J505"/>
  <c r="BE505"/>
  <c r="J506"/>
  <c r="BE506"/>
  <c r="J507"/>
  <c r="BE507"/>
  <c r="J508"/>
  <c r="BE508"/>
  <c r="J509"/>
  <c r="BE509"/>
  <c r="J510"/>
  <c r="BE510"/>
  <c r="J511"/>
  <c r="BE511"/>
  <c r="J512"/>
  <c r="BE512"/>
  <c r="J513"/>
  <c r="BE513"/>
  <c r="J514"/>
  <c r="BE514"/>
  <c r="J515"/>
  <c r="BE515"/>
  <c r="J516"/>
  <c r="BE516"/>
  <c r="J517"/>
  <c r="BE517"/>
  <c r="J518"/>
  <c r="BE518"/>
  <c r="J519"/>
  <c r="BE519"/>
  <c r="J520"/>
  <c r="BE520"/>
  <c r="J521"/>
  <c r="BE521"/>
  <c r="J522"/>
  <c r="BE522"/>
  <c r="J523"/>
  <c r="BE523"/>
  <c r="J524"/>
  <c r="BE524"/>
  <c r="J525"/>
  <c r="BE525"/>
  <c r="J526"/>
  <c r="BE526"/>
  <c r="J527"/>
  <c r="BE527"/>
  <c r="J528"/>
  <c r="BE528"/>
  <c r="J529"/>
  <c r="BE529"/>
  <c r="J530"/>
  <c r="BE530"/>
  <c r="J531"/>
  <c r="BE531"/>
  <c r="J532"/>
  <c r="BE532"/>
  <c r="J533"/>
  <c r="BE533"/>
  <c r="J534"/>
  <c r="BE534"/>
  <c r="J535"/>
  <c r="BE535"/>
  <c r="J536"/>
  <c r="BE536"/>
  <c r="J537"/>
  <c r="BE537"/>
  <c r="J538"/>
  <c r="BE538"/>
  <c r="J539"/>
  <c r="BE539"/>
  <c r="J540"/>
  <c r="BE540"/>
  <c r="J542"/>
  <c r="BE542"/>
  <c r="J544"/>
  <c r="BE544"/>
  <c r="J546"/>
  <c r="BE546"/>
  <c r="J547"/>
  <c r="BE547"/>
  <c r="J87" i="5"/>
  <c r="BE87" s="1"/>
  <c r="J90"/>
  <c r="BE90"/>
  <c r="J91"/>
  <c r="BE91" s="1"/>
  <c r="J95"/>
  <c r="BE95"/>
  <c r="J99"/>
  <c r="BE99" s="1"/>
  <c r="J101"/>
  <c r="BE101"/>
  <c r="J103"/>
  <c r="BE103" s="1"/>
  <c r="J105"/>
  <c r="BE105"/>
  <c r="J108"/>
  <c r="BE108" s="1"/>
  <c r="J109"/>
  <c r="BE109"/>
  <c r="J113"/>
  <c r="BE113" s="1"/>
  <c r="J114"/>
  <c r="BE114"/>
  <c r="J116"/>
  <c r="BE116" s="1"/>
  <c r="J118"/>
  <c r="BE118"/>
  <c r="J119"/>
  <c r="BE119" s="1"/>
  <c r="J120"/>
  <c r="BE120"/>
  <c r="J121"/>
  <c r="BE121" s="1"/>
  <c r="J122"/>
  <c r="BE122"/>
  <c r="J123"/>
  <c r="BE123" s="1"/>
  <c r="J124"/>
  <c r="BE124"/>
  <c r="J125"/>
  <c r="BE125" s="1"/>
  <c r="J127"/>
  <c r="BE127"/>
  <c r="J129"/>
  <c r="BE129" s="1"/>
  <c r="J130"/>
  <c r="BE130"/>
  <c r="J132"/>
  <c r="BE132" s="1"/>
  <c r="J134"/>
  <c r="BE134"/>
  <c r="J136"/>
  <c r="BE136" s="1"/>
  <c r="J140"/>
  <c r="BE140"/>
  <c r="J143"/>
  <c r="BE143" s="1"/>
  <c r="J144"/>
  <c r="BE144"/>
  <c r="J148"/>
  <c r="BE148" s="1"/>
  <c r="J152"/>
  <c r="BE152"/>
  <c r="J154"/>
  <c r="BE154" s="1"/>
  <c r="J158"/>
  <c r="BE158"/>
  <c r="J161"/>
  <c r="BE161" s="1"/>
  <c r="J162"/>
  <c r="BE162"/>
  <c r="J164"/>
  <c r="BE164" s="1"/>
  <c r="J165"/>
  <c r="BE165"/>
  <c r="J168"/>
  <c r="BE168" s="1"/>
  <c r="J169"/>
  <c r="BE169"/>
  <c r="J171"/>
  <c r="BE171" s="1"/>
  <c r="J172"/>
  <c r="BE172"/>
  <c r="J174"/>
  <c r="BE174" s="1"/>
  <c r="J176"/>
  <c r="BE176"/>
  <c r="J178"/>
  <c r="BE178" s="1"/>
  <c r="J181"/>
  <c r="BE181"/>
  <c r="J184"/>
  <c r="BE184" s="1"/>
  <c r="J186"/>
  <c r="BE186"/>
  <c r="J189"/>
  <c r="BE189" s="1"/>
  <c r="J191"/>
  <c r="BE191"/>
  <c r="J193"/>
  <c r="BE193" s="1"/>
  <c r="J195"/>
  <c r="BE195"/>
  <c r="J196"/>
  <c r="BE196" s="1"/>
  <c r="J200"/>
  <c r="BE200"/>
  <c r="J201"/>
  <c r="BE201" s="1"/>
  <c r="J206"/>
  <c r="BE206"/>
  <c r="J208"/>
  <c r="BE208" s="1"/>
  <c r="J210"/>
  <c r="BE210"/>
  <c r="J213"/>
  <c r="BE213" s="1"/>
  <c r="J214"/>
  <c r="BE214"/>
  <c r="J215"/>
  <c r="BE215" s="1"/>
  <c r="J217"/>
  <c r="BE217"/>
  <c r="BF84" i="2"/>
  <c r="BF86"/>
  <c r="BF88"/>
  <c r="BF89"/>
  <c r="BF90"/>
  <c r="BF91"/>
  <c r="BF92"/>
  <c r="BF94"/>
  <c r="BF96"/>
  <c r="BF99" i="3"/>
  <c r="BF101"/>
  <c r="BF115"/>
  <c r="BF117"/>
  <c r="BF118"/>
  <c r="BF119"/>
  <c r="BF121"/>
  <c r="BF123"/>
  <c r="BF125"/>
  <c r="BF127"/>
  <c r="BF130"/>
  <c r="BF132"/>
  <c r="BF133"/>
  <c r="BF135"/>
  <c r="BF141"/>
  <c r="BF148"/>
  <c r="BF149"/>
  <c r="BF153"/>
  <c r="BF154"/>
  <c r="BF165"/>
  <c r="BF176"/>
  <c r="BF178"/>
  <c r="BF180"/>
  <c r="BF182"/>
  <c r="BF183"/>
  <c r="BF185"/>
  <c r="BF186"/>
  <c r="BF190"/>
  <c r="BF194"/>
  <c r="BF195"/>
  <c r="BF197"/>
  <c r="BF199"/>
  <c r="BF200"/>
  <c r="BF202"/>
  <c r="BF204"/>
  <c r="BF209"/>
  <c r="BF214"/>
  <c r="BF215"/>
  <c r="BF230"/>
  <c r="BF238"/>
  <c r="BF240"/>
  <c r="BF244"/>
  <c r="BF246"/>
  <c r="BF248"/>
  <c r="BF254"/>
  <c r="BF258"/>
  <c r="BF260"/>
  <c r="BF261"/>
  <c r="BF265"/>
  <c r="BF266"/>
  <c r="BF267"/>
  <c r="BF268"/>
  <c r="BF270"/>
  <c r="BF271"/>
  <c r="BF283"/>
  <c r="BF291"/>
  <c r="BF295"/>
  <c r="BF299"/>
  <c r="BF300"/>
  <c r="BF301"/>
  <c r="BF302"/>
  <c r="BF313"/>
  <c r="BF314"/>
  <c r="BF318"/>
  <c r="BF327"/>
  <c r="BF329"/>
  <c r="BF331"/>
  <c r="BF332"/>
  <c r="BF334"/>
  <c r="BF336"/>
  <c r="BF338"/>
  <c r="BF340"/>
  <c r="BF342"/>
  <c r="BF346"/>
  <c r="BF348"/>
  <c r="BF350"/>
  <c r="BF352"/>
  <c r="BF353"/>
  <c r="BF355"/>
  <c r="BF357"/>
  <c r="BF358"/>
  <c r="BF360"/>
  <c r="BF362"/>
  <c r="BF364"/>
  <c r="BF367"/>
  <c r="BF369"/>
  <c r="BF371"/>
  <c r="BF373"/>
  <c r="BF374"/>
  <c r="BF375"/>
  <c r="BF376"/>
  <c r="BF377"/>
  <c r="BF378"/>
  <c r="BF379"/>
  <c r="BF381"/>
  <c r="BF383"/>
  <c r="BF384"/>
  <c r="BF388"/>
  <c r="BF389"/>
  <c r="BF390"/>
  <c r="BF392"/>
  <c r="BF395"/>
  <c r="BF397"/>
  <c r="BF401"/>
  <c r="BF403"/>
  <c r="BF405"/>
  <c r="BF407"/>
  <c r="BF409"/>
  <c r="BF413"/>
  <c r="BF415"/>
  <c r="BF416"/>
  <c r="BF417"/>
  <c r="BF419"/>
  <c r="BF420"/>
  <c r="BF423"/>
  <c r="BF427"/>
  <c r="BF429"/>
  <c r="BF431"/>
  <c r="BF435"/>
  <c r="BF437"/>
  <c r="BF439"/>
  <c r="BF443"/>
  <c r="BF445"/>
  <c r="BF447"/>
  <c r="BF449"/>
  <c r="BF451"/>
  <c r="BF453"/>
  <c r="BF458"/>
  <c r="BF464"/>
  <c r="BF467"/>
  <c r="BF469"/>
  <c r="BF470"/>
  <c r="BF472"/>
  <c r="BF474"/>
  <c r="BF475"/>
  <c r="BF477"/>
  <c r="BF479"/>
  <c r="BF482"/>
  <c r="BF484"/>
  <c r="BF485"/>
  <c r="BF488"/>
  <c r="BF489"/>
  <c r="BF490"/>
  <c r="BF492"/>
  <c r="BF494"/>
  <c r="BF496"/>
  <c r="BF498"/>
  <c r="BF499"/>
  <c r="BF500"/>
  <c r="BF502"/>
  <c r="BF504"/>
  <c r="BF506"/>
  <c r="BF508"/>
  <c r="BF510"/>
  <c r="BF512"/>
  <c r="BF515"/>
  <c r="BF518"/>
  <c r="BF521"/>
  <c r="BF522"/>
  <c r="BF524"/>
  <c r="BF526"/>
  <c r="BF527"/>
  <c r="BF528"/>
  <c r="BF529"/>
  <c r="BF530"/>
  <c r="BF532"/>
  <c r="BF535"/>
  <c r="BF537"/>
  <c r="BF539"/>
  <c r="BF541"/>
  <c r="BF543"/>
  <c r="BF545"/>
  <c r="BF546"/>
  <c r="BF547"/>
  <c r="BF549"/>
  <c r="BF551"/>
  <c r="BF553"/>
  <c r="BF555"/>
  <c r="BF559"/>
  <c r="BF561"/>
  <c r="BF563"/>
  <c r="BF565"/>
  <c r="BF567"/>
  <c r="BF570"/>
  <c r="BF574"/>
  <c r="BF578"/>
  <c r="BF583"/>
  <c r="BF585"/>
  <c r="BF587"/>
  <c r="BF589"/>
  <c r="BF591"/>
  <c r="BF593"/>
  <c r="BF595"/>
  <c r="BF597"/>
  <c r="BF599"/>
  <c r="BF601"/>
  <c r="BF603"/>
  <c r="BF605"/>
  <c r="BF606"/>
  <c r="BF607"/>
  <c r="BF608"/>
  <c r="BF609"/>
  <c r="BF611"/>
  <c r="BF613"/>
  <c r="BF615"/>
  <c r="BF619"/>
  <c r="BF620"/>
  <c r="BF625"/>
  <c r="BF629"/>
  <c r="BF635"/>
  <c r="BF642"/>
  <c r="BF644"/>
  <c r="BF645"/>
  <c r="BF646"/>
  <c r="BF647"/>
  <c r="BF648"/>
  <c r="BF649"/>
  <c r="BF650"/>
  <c r="BF651"/>
  <c r="BF652"/>
  <c r="BF653"/>
  <c r="BF654"/>
  <c r="BF655"/>
  <c r="BF656"/>
  <c r="BF657"/>
  <c r="BF658"/>
  <c r="BF659"/>
  <c r="BF660"/>
  <c r="BF661"/>
  <c r="BF662"/>
  <c r="BF663"/>
  <c r="BF664"/>
  <c r="BF666"/>
  <c r="BF668"/>
  <c r="BF670"/>
  <c r="BF672"/>
  <c r="BF674"/>
  <c r="BF676"/>
  <c r="BF678"/>
  <c r="BF681"/>
  <c r="BF684"/>
  <c r="BF687"/>
  <c r="BF690"/>
  <c r="BF692"/>
  <c r="BF694"/>
  <c r="BF696"/>
  <c r="BF698"/>
  <c r="BF699"/>
  <c r="BF706"/>
  <c r="BF708"/>
  <c r="BF103" i="4"/>
  <c r="BF104"/>
  <c r="BF105"/>
  <c r="BF106"/>
  <c r="F31" s="1"/>
  <c r="BA54" i="1" s="1"/>
  <c r="BF108" i="4"/>
  <c r="BF109"/>
  <c r="BF110"/>
  <c r="BF111"/>
  <c r="BF117"/>
  <c r="BF119"/>
  <c r="BF121"/>
  <c r="BF123"/>
  <c r="BF124"/>
  <c r="BF125"/>
  <c r="BF126"/>
  <c r="BF127"/>
  <c r="BF128"/>
  <c r="BF129"/>
  <c r="BF130"/>
  <c r="BF131"/>
  <c r="BF133"/>
  <c r="BF134"/>
  <c r="BF135"/>
  <c r="BF141"/>
  <c r="BF145"/>
  <c r="BF149"/>
  <c r="BF152"/>
  <c r="BF153"/>
  <c r="BF157"/>
  <c r="BF159"/>
  <c r="BF164"/>
  <c r="BF165"/>
  <c r="BF166"/>
  <c r="BF167"/>
  <c r="BF168"/>
  <c r="BF169"/>
  <c r="BF170"/>
  <c r="BF171"/>
  <c r="BF172"/>
  <c r="BF173"/>
  <c r="BF174"/>
  <c r="BF175"/>
  <c r="BF176"/>
  <c r="BF177"/>
  <c r="BF178"/>
  <c r="BF180"/>
  <c r="BF181"/>
  <c r="BF182"/>
  <c r="BF183"/>
  <c r="BF184"/>
  <c r="BF185"/>
  <c r="BF186"/>
  <c r="BF188"/>
  <c r="BF190"/>
  <c r="BF192"/>
  <c r="BF194"/>
  <c r="BF196"/>
  <c r="BF198"/>
  <c r="BF201"/>
  <c r="BF203"/>
  <c r="BF204"/>
  <c r="BF205"/>
  <c r="BF207"/>
  <c r="BF209"/>
  <c r="BF210"/>
  <c r="BF213"/>
  <c r="BF215"/>
  <c r="BF217"/>
  <c r="BF218"/>
  <c r="BF219"/>
  <c r="BF220"/>
  <c r="BF221"/>
  <c r="BF223"/>
  <c r="BF224"/>
  <c r="BF225"/>
  <c r="BF226"/>
  <c r="BF227"/>
  <c r="BF228"/>
  <c r="BF229"/>
  <c r="BF230"/>
  <c r="BF231"/>
  <c r="BF232"/>
  <c r="BF233"/>
  <c r="BF234"/>
  <c r="BF235"/>
  <c r="BF236"/>
  <c r="BF237"/>
  <c r="BF238"/>
  <c r="BF239"/>
  <c r="BF240"/>
  <c r="BF241"/>
  <c r="BF242"/>
  <c r="BF243"/>
  <c r="BF245"/>
  <c r="BF248"/>
  <c r="BF249"/>
  <c r="BF250"/>
  <c r="BF251"/>
  <c r="BF252"/>
  <c r="BF253"/>
  <c r="BF254"/>
  <c r="BF256"/>
  <c r="BF257"/>
  <c r="BF258"/>
  <c r="BF260"/>
  <c r="BF261"/>
  <c r="BF262"/>
  <c r="BF263"/>
  <c r="BF264"/>
  <c r="BF265"/>
  <c r="BF266"/>
  <c r="BF267"/>
  <c r="BF268"/>
  <c r="BF269"/>
  <c r="BF270"/>
  <c r="BF271"/>
  <c r="BF272"/>
  <c r="BF273"/>
  <c r="BF274"/>
  <c r="BF275"/>
  <c r="BF276"/>
  <c r="BF277"/>
  <c r="BF278"/>
  <c r="BF279"/>
  <c r="BF281"/>
  <c r="BF282"/>
  <c r="BF283"/>
  <c r="BF284"/>
  <c r="BF285"/>
  <c r="BF286"/>
  <c r="BF287"/>
  <c r="BF288"/>
  <c r="BF289"/>
  <c r="BF290"/>
  <c r="BF291"/>
  <c r="BF292"/>
  <c r="BF293"/>
  <c r="BF294"/>
  <c r="BF295"/>
  <c r="BF297"/>
  <c r="BF298"/>
  <c r="BF299"/>
  <c r="BF300"/>
  <c r="BF301"/>
  <c r="BF303"/>
  <c r="BF304"/>
  <c r="BF305"/>
  <c r="BF306"/>
  <c r="BF308"/>
  <c r="BF309"/>
  <c r="BF311"/>
  <c r="BF312"/>
  <c r="BF313"/>
  <c r="BF314"/>
  <c r="BF315"/>
  <c r="BF316"/>
  <c r="BF317"/>
  <c r="BF318"/>
  <c r="BF319"/>
  <c r="BF321"/>
  <c r="BF322"/>
  <c r="BF323"/>
  <c r="BF324"/>
  <c r="BF325"/>
  <c r="BF326"/>
  <c r="BF327"/>
  <c r="BF328"/>
  <c r="BF329"/>
  <c r="BF330"/>
  <c r="BF331"/>
  <c r="BF332"/>
  <c r="BF333"/>
  <c r="BF335"/>
  <c r="BF336"/>
  <c r="BF337"/>
  <c r="BF338"/>
  <c r="BF339"/>
  <c r="BF340"/>
  <c r="BF341"/>
  <c r="BF342"/>
  <c r="BF343"/>
  <c r="BF344"/>
  <c r="BF346"/>
  <c r="BF347"/>
  <c r="BF348"/>
  <c r="BF349"/>
  <c r="BF350"/>
  <c r="BF351"/>
  <c r="BF353"/>
  <c r="BF354"/>
  <c r="BF356"/>
  <c r="BF357"/>
  <c r="BF358"/>
  <c r="BF359"/>
  <c r="BF360"/>
  <c r="BF361"/>
  <c r="BF362"/>
  <c r="BF363"/>
  <c r="BF364"/>
  <c r="BF365"/>
  <c r="BF366"/>
  <c r="BF367"/>
  <c r="BF368"/>
  <c r="BF369"/>
  <c r="BF370"/>
  <c r="BF371"/>
  <c r="BF372"/>
  <c r="BF373"/>
  <c r="BF374"/>
  <c r="BF375"/>
  <c r="BF376"/>
  <c r="BF377"/>
  <c r="BF378"/>
  <c r="BF379"/>
  <c r="BF380"/>
  <c r="BF381"/>
  <c r="BF382"/>
  <c r="BF383"/>
  <c r="BF384"/>
  <c r="BF385"/>
  <c r="BF386"/>
  <c r="BF387"/>
  <c r="BF388"/>
  <c r="BF389"/>
  <c r="BF390"/>
  <c r="BF391"/>
  <c r="BF392"/>
  <c r="BF393"/>
  <c r="BF394"/>
  <c r="BF395"/>
  <c r="BF396"/>
  <c r="BF397"/>
  <c r="BF398"/>
  <c r="BF399"/>
  <c r="BF400"/>
  <c r="BF401"/>
  <c r="BF402"/>
  <c r="BF403"/>
  <c r="BF404"/>
  <c r="BF405"/>
  <c r="BF406"/>
  <c r="BF407"/>
  <c r="BF408"/>
  <c r="BF409"/>
  <c r="BF410"/>
  <c r="BF411"/>
  <c r="BF412"/>
  <c r="BF413"/>
  <c r="BF414"/>
  <c r="BF415"/>
  <c r="BF416"/>
  <c r="BF417"/>
  <c r="BF418"/>
  <c r="BF419"/>
  <c r="BF420"/>
  <c r="BF421"/>
  <c r="BF422"/>
  <c r="BF423"/>
  <c r="BF424"/>
  <c r="BF425"/>
  <c r="BF426"/>
  <c r="BF427"/>
  <c r="BF428"/>
  <c r="BF429"/>
  <c r="BF430"/>
  <c r="BF431"/>
  <c r="BF432"/>
  <c r="BF433"/>
  <c r="BF434"/>
  <c r="BF435"/>
  <c r="BF436"/>
  <c r="BF437"/>
  <c r="BF438"/>
  <c r="BF439"/>
  <c r="BF440"/>
  <c r="BF441"/>
  <c r="BF442"/>
  <c r="BF443"/>
  <c r="BF444"/>
  <c r="BF445"/>
  <c r="BF446"/>
  <c r="BF447"/>
  <c r="BF448"/>
  <c r="BF449"/>
  <c r="BF450"/>
  <c r="BF451"/>
  <c r="BF452"/>
  <c r="BF453"/>
  <c r="BF454"/>
  <c r="BF455"/>
  <c r="BF456"/>
  <c r="BF457"/>
  <c r="BF458"/>
  <c r="BF459"/>
  <c r="BF460"/>
  <c r="BF461"/>
  <c r="BF462"/>
  <c r="BF463"/>
  <c r="BF464"/>
  <c r="BF465"/>
  <c r="BF466"/>
  <c r="BF468"/>
  <c r="BF469"/>
  <c r="BF470"/>
  <c r="BF471"/>
  <c r="BF472"/>
  <c r="BF473"/>
  <c r="BF474"/>
  <c r="BF475"/>
  <c r="BF476"/>
  <c r="BF477"/>
  <c r="BF478"/>
  <c r="BF479"/>
  <c r="BF480"/>
  <c r="BF481"/>
  <c r="BF482"/>
  <c r="BF483"/>
  <c r="BF485"/>
  <c r="BF486"/>
  <c r="BF487"/>
  <c r="BF488"/>
  <c r="BF489"/>
  <c r="BF490"/>
  <c r="BF491"/>
  <c r="BF492"/>
  <c r="BF493"/>
  <c r="BF494"/>
  <c r="BF495"/>
  <c r="BF496"/>
  <c r="BF497"/>
  <c r="BF498"/>
  <c r="BF499"/>
  <c r="BF500"/>
  <c r="BF501"/>
  <c r="BF502"/>
  <c r="BF504"/>
  <c r="BF505"/>
  <c r="BF506"/>
  <c r="BF507"/>
  <c r="BF508"/>
  <c r="BF509"/>
  <c r="BF510"/>
  <c r="BF511"/>
  <c r="BF512"/>
  <c r="BF513"/>
  <c r="BF514"/>
  <c r="BF515"/>
  <c r="BF516"/>
  <c r="BF517"/>
  <c r="BF518"/>
  <c r="BF519"/>
  <c r="BF520"/>
  <c r="BF521"/>
  <c r="BF522"/>
  <c r="BF523"/>
  <c r="BF524"/>
  <c r="BF525"/>
  <c r="BF526"/>
  <c r="BF527"/>
  <c r="BF528"/>
  <c r="BF529"/>
  <c r="BF530"/>
  <c r="BF531"/>
  <c r="BF532"/>
  <c r="BF533"/>
  <c r="BF534"/>
  <c r="BF535"/>
  <c r="BF536"/>
  <c r="BF537"/>
  <c r="BF538"/>
  <c r="BF539"/>
  <c r="BF540"/>
  <c r="BF542"/>
  <c r="BF544"/>
  <c r="BF546"/>
  <c r="BF547"/>
  <c r="BF87" i="5"/>
  <c r="BF90"/>
  <c r="BF91"/>
  <c r="BF95"/>
  <c r="BF99"/>
  <c r="BF101"/>
  <c r="BF103"/>
  <c r="BF105"/>
  <c r="BF108"/>
  <c r="BF109"/>
  <c r="BF113"/>
  <c r="BF114"/>
  <c r="BF116"/>
  <c r="BF118"/>
  <c r="BF119"/>
  <c r="BF120"/>
  <c r="BF121"/>
  <c r="BF122"/>
  <c r="BF123"/>
  <c r="BF124"/>
  <c r="BF125"/>
  <c r="BF127"/>
  <c r="BF129"/>
  <c r="BF130"/>
  <c r="BF132"/>
  <c r="BF134"/>
  <c r="BF136"/>
  <c r="BF140"/>
  <c r="BF143"/>
  <c r="BF144"/>
  <c r="BF148"/>
  <c r="BF152"/>
  <c r="BF154"/>
  <c r="BF158"/>
  <c r="BF161"/>
  <c r="BF162"/>
  <c r="BF164"/>
  <c r="BF165"/>
  <c r="BF168"/>
  <c r="BF169"/>
  <c r="BF171"/>
  <c r="BF172"/>
  <c r="BF174"/>
  <c r="BF176"/>
  <c r="BF178"/>
  <c r="BF181"/>
  <c r="BF184"/>
  <c r="BF186"/>
  <c r="BF189"/>
  <c r="BF191"/>
  <c r="BF193"/>
  <c r="BF195"/>
  <c r="BF196"/>
  <c r="BF200"/>
  <c r="BF201"/>
  <c r="BF206"/>
  <c r="BF208"/>
  <c r="BF210"/>
  <c r="BF213"/>
  <c r="BF214"/>
  <c r="BF215"/>
  <c r="BF217"/>
  <c r="BG84" i="2"/>
  <c r="BG86"/>
  <c r="BG88"/>
  <c r="BG89"/>
  <c r="BG90"/>
  <c r="BG91"/>
  <c r="BG92"/>
  <c r="BG94"/>
  <c r="BG96"/>
  <c r="F32"/>
  <c r="BB52" i="1" s="1"/>
  <c r="BG99" i="3"/>
  <c r="BG101"/>
  <c r="BG115"/>
  <c r="BG117"/>
  <c r="BG118"/>
  <c r="BG119"/>
  <c r="BG121"/>
  <c r="BG123"/>
  <c r="BG125"/>
  <c r="BG127"/>
  <c r="BG130"/>
  <c r="BG132"/>
  <c r="BG133"/>
  <c r="BG135"/>
  <c r="BG141"/>
  <c r="BG148"/>
  <c r="BG149"/>
  <c r="BG153"/>
  <c r="BG154"/>
  <c r="BG165"/>
  <c r="BG176"/>
  <c r="BG178"/>
  <c r="BG180"/>
  <c r="BG182"/>
  <c r="BG183"/>
  <c r="BG185"/>
  <c r="BG186"/>
  <c r="BG190"/>
  <c r="BG194"/>
  <c r="BG195"/>
  <c r="BG197"/>
  <c r="BG199"/>
  <c r="BG200"/>
  <c r="BG202"/>
  <c r="BG204"/>
  <c r="BG209"/>
  <c r="BG214"/>
  <c r="BG215"/>
  <c r="BG230"/>
  <c r="BG238"/>
  <c r="BG240"/>
  <c r="BG244"/>
  <c r="BG246"/>
  <c r="BG248"/>
  <c r="BG254"/>
  <c r="BG258"/>
  <c r="BG260"/>
  <c r="BG261"/>
  <c r="BG265"/>
  <c r="BG266"/>
  <c r="BG267"/>
  <c r="BG268"/>
  <c r="BG270"/>
  <c r="BG271"/>
  <c r="BG283"/>
  <c r="BG291"/>
  <c r="BG295"/>
  <c r="BG299"/>
  <c r="BG300"/>
  <c r="BG301"/>
  <c r="BG302"/>
  <c r="BG313"/>
  <c r="BG314"/>
  <c r="BG318"/>
  <c r="BG327"/>
  <c r="BG329"/>
  <c r="BG331"/>
  <c r="BG332"/>
  <c r="BG334"/>
  <c r="BG336"/>
  <c r="BG338"/>
  <c r="BG340"/>
  <c r="BG342"/>
  <c r="BG346"/>
  <c r="BG348"/>
  <c r="BG350"/>
  <c r="BG352"/>
  <c r="BG353"/>
  <c r="BG355"/>
  <c r="BG357"/>
  <c r="BG358"/>
  <c r="BG360"/>
  <c r="BG362"/>
  <c r="BG364"/>
  <c r="BG367"/>
  <c r="BG369"/>
  <c r="BG371"/>
  <c r="BG373"/>
  <c r="BG374"/>
  <c r="BG375"/>
  <c r="BG376"/>
  <c r="BG377"/>
  <c r="BG378"/>
  <c r="BG379"/>
  <c r="BG381"/>
  <c r="BG383"/>
  <c r="BG384"/>
  <c r="BG388"/>
  <c r="BG389"/>
  <c r="BG390"/>
  <c r="BG392"/>
  <c r="BG395"/>
  <c r="BG397"/>
  <c r="BG401"/>
  <c r="BG403"/>
  <c r="BG405"/>
  <c r="BG407"/>
  <c r="BG409"/>
  <c r="BG413"/>
  <c r="BG415"/>
  <c r="BG416"/>
  <c r="BG417"/>
  <c r="BG419"/>
  <c r="BG420"/>
  <c r="BG423"/>
  <c r="BG427"/>
  <c r="BG429"/>
  <c r="BG431"/>
  <c r="BG435"/>
  <c r="BG437"/>
  <c r="BG439"/>
  <c r="BG443"/>
  <c r="BG445"/>
  <c r="BG447"/>
  <c r="BG449"/>
  <c r="BG451"/>
  <c r="BG453"/>
  <c r="BG458"/>
  <c r="BG464"/>
  <c r="BG467"/>
  <c r="BG469"/>
  <c r="BG470"/>
  <c r="BG472"/>
  <c r="BG474"/>
  <c r="BG475"/>
  <c r="BG477"/>
  <c r="BG479"/>
  <c r="BG482"/>
  <c r="BG484"/>
  <c r="BG485"/>
  <c r="BG488"/>
  <c r="BG489"/>
  <c r="BG490"/>
  <c r="BG492"/>
  <c r="BG494"/>
  <c r="BG496"/>
  <c r="BG498"/>
  <c r="BG499"/>
  <c r="BG500"/>
  <c r="BG502"/>
  <c r="BG504"/>
  <c r="BG506"/>
  <c r="BG508"/>
  <c r="BG510"/>
  <c r="BG512"/>
  <c r="BG515"/>
  <c r="BG518"/>
  <c r="BG521"/>
  <c r="BG522"/>
  <c r="BG524"/>
  <c r="BG526"/>
  <c r="BG527"/>
  <c r="BG528"/>
  <c r="BG529"/>
  <c r="BG530"/>
  <c r="BG532"/>
  <c r="BG535"/>
  <c r="BG537"/>
  <c r="BG539"/>
  <c r="BG541"/>
  <c r="BG543"/>
  <c r="BG545"/>
  <c r="BG546"/>
  <c r="BG547"/>
  <c r="BG549"/>
  <c r="BG551"/>
  <c r="BG553"/>
  <c r="BG555"/>
  <c r="BG559"/>
  <c r="BG561"/>
  <c r="BG563"/>
  <c r="BG565"/>
  <c r="BG567"/>
  <c r="BG570"/>
  <c r="BG574"/>
  <c r="BG578"/>
  <c r="BG583"/>
  <c r="BG585"/>
  <c r="BG587"/>
  <c r="BG589"/>
  <c r="BG591"/>
  <c r="BG593"/>
  <c r="BG595"/>
  <c r="BG597"/>
  <c r="BG599"/>
  <c r="BG601"/>
  <c r="BG603"/>
  <c r="BG605"/>
  <c r="BG606"/>
  <c r="BG607"/>
  <c r="BG608"/>
  <c r="BG609"/>
  <c r="BG611"/>
  <c r="BG613"/>
  <c r="BG615"/>
  <c r="BG619"/>
  <c r="BG620"/>
  <c r="BG625"/>
  <c r="BG629"/>
  <c r="BG635"/>
  <c r="BG642"/>
  <c r="BG644"/>
  <c r="BG645"/>
  <c r="BG646"/>
  <c r="BG647"/>
  <c r="BG648"/>
  <c r="BG649"/>
  <c r="BG650"/>
  <c r="BG651"/>
  <c r="BG652"/>
  <c r="BG653"/>
  <c r="BG654"/>
  <c r="BG655"/>
  <c r="BG656"/>
  <c r="BG657"/>
  <c r="BG658"/>
  <c r="BG659"/>
  <c r="BG660"/>
  <c r="BG661"/>
  <c r="BG662"/>
  <c r="BG663"/>
  <c r="BG664"/>
  <c r="BG666"/>
  <c r="BG668"/>
  <c r="BG670"/>
  <c r="BG672"/>
  <c r="BG674"/>
  <c r="BG676"/>
  <c r="BG678"/>
  <c r="BG681"/>
  <c r="BG684"/>
  <c r="BG687"/>
  <c r="BG690"/>
  <c r="BG692"/>
  <c r="BG694"/>
  <c r="BG696"/>
  <c r="BG698"/>
  <c r="BG699"/>
  <c r="BG706"/>
  <c r="BG708"/>
  <c r="F32"/>
  <c r="BB53" i="1" s="1"/>
  <c r="BG103" i="4"/>
  <c r="BG104"/>
  <c r="F32" s="1"/>
  <c r="BB54" i="1" s="1"/>
  <c r="BG105" i="4"/>
  <c r="BG106"/>
  <c r="BG108"/>
  <c r="BG109"/>
  <c r="BG110"/>
  <c r="BG111"/>
  <c r="BG117"/>
  <c r="BG119"/>
  <c r="BG121"/>
  <c r="BG123"/>
  <c r="BG124"/>
  <c r="BG125"/>
  <c r="BG126"/>
  <c r="BG127"/>
  <c r="BG128"/>
  <c r="BG129"/>
  <c r="BG130"/>
  <c r="BG131"/>
  <c r="BG133"/>
  <c r="BG134"/>
  <c r="BG135"/>
  <c r="BG141"/>
  <c r="BG145"/>
  <c r="BG149"/>
  <c r="BG152"/>
  <c r="BG153"/>
  <c r="BG157"/>
  <c r="BG159"/>
  <c r="BG164"/>
  <c r="BG165"/>
  <c r="BG166"/>
  <c r="BG167"/>
  <c r="BG168"/>
  <c r="BG169"/>
  <c r="BG170"/>
  <c r="BG171"/>
  <c r="BG172"/>
  <c r="BG173"/>
  <c r="BG174"/>
  <c r="BG175"/>
  <c r="BG176"/>
  <c r="BG177"/>
  <c r="BG178"/>
  <c r="BG180"/>
  <c r="BG181"/>
  <c r="BG182"/>
  <c r="BG183"/>
  <c r="BG184"/>
  <c r="BG185"/>
  <c r="BG186"/>
  <c r="BG188"/>
  <c r="BG190"/>
  <c r="BG192"/>
  <c r="BG194"/>
  <c r="BG196"/>
  <c r="BG198"/>
  <c r="BG201"/>
  <c r="BG203"/>
  <c r="BG204"/>
  <c r="BG205"/>
  <c r="BG207"/>
  <c r="BG209"/>
  <c r="BG210"/>
  <c r="BG213"/>
  <c r="BG215"/>
  <c r="BG217"/>
  <c r="BG218"/>
  <c r="BG219"/>
  <c r="BG220"/>
  <c r="BG221"/>
  <c r="BG223"/>
  <c r="BG224"/>
  <c r="BG225"/>
  <c r="BG226"/>
  <c r="BG227"/>
  <c r="BG228"/>
  <c r="BG229"/>
  <c r="BG230"/>
  <c r="BG231"/>
  <c r="BG232"/>
  <c r="BG233"/>
  <c r="BG234"/>
  <c r="BG235"/>
  <c r="BG236"/>
  <c r="BG237"/>
  <c r="BG238"/>
  <c r="BG239"/>
  <c r="BG240"/>
  <c r="BG241"/>
  <c r="BG242"/>
  <c r="BG243"/>
  <c r="BG245"/>
  <c r="BG248"/>
  <c r="BG249"/>
  <c r="BG250"/>
  <c r="BG251"/>
  <c r="BG252"/>
  <c r="BG253"/>
  <c r="BG254"/>
  <c r="BG256"/>
  <c r="BG257"/>
  <c r="BG258"/>
  <c r="BG260"/>
  <c r="BG261"/>
  <c r="BG262"/>
  <c r="BG263"/>
  <c r="BG264"/>
  <c r="BG265"/>
  <c r="BG266"/>
  <c r="BG267"/>
  <c r="BG268"/>
  <c r="BG269"/>
  <c r="BG270"/>
  <c r="BG271"/>
  <c r="BG272"/>
  <c r="BG273"/>
  <c r="BG274"/>
  <c r="BG275"/>
  <c r="BG276"/>
  <c r="BG277"/>
  <c r="BG278"/>
  <c r="BG279"/>
  <c r="BG281"/>
  <c r="BG282"/>
  <c r="BG283"/>
  <c r="BG284"/>
  <c r="BG285"/>
  <c r="BG286"/>
  <c r="BG287"/>
  <c r="BG288"/>
  <c r="BG289"/>
  <c r="BG290"/>
  <c r="BG291"/>
  <c r="BG292"/>
  <c r="BG293"/>
  <c r="BG294"/>
  <c r="BG295"/>
  <c r="BG297"/>
  <c r="BG298"/>
  <c r="BG299"/>
  <c r="BG300"/>
  <c r="BG301"/>
  <c r="BG303"/>
  <c r="BG304"/>
  <c r="BG305"/>
  <c r="BG306"/>
  <c r="BG308"/>
  <c r="BG309"/>
  <c r="BG311"/>
  <c r="BG312"/>
  <c r="BG313"/>
  <c r="BG314"/>
  <c r="BG315"/>
  <c r="BG316"/>
  <c r="BG317"/>
  <c r="BG318"/>
  <c r="BG319"/>
  <c r="BG321"/>
  <c r="BG322"/>
  <c r="BG323"/>
  <c r="BG324"/>
  <c r="BG325"/>
  <c r="BG326"/>
  <c r="BG327"/>
  <c r="BG328"/>
  <c r="BG329"/>
  <c r="BG330"/>
  <c r="BG331"/>
  <c r="BG332"/>
  <c r="BG333"/>
  <c r="BG335"/>
  <c r="BG336"/>
  <c r="BG337"/>
  <c r="BG338"/>
  <c r="BG339"/>
  <c r="BG340"/>
  <c r="BG341"/>
  <c r="BG342"/>
  <c r="BG343"/>
  <c r="BG344"/>
  <c r="BG346"/>
  <c r="BG347"/>
  <c r="BG348"/>
  <c r="BG349"/>
  <c r="BG350"/>
  <c r="BG351"/>
  <c r="BG353"/>
  <c r="BG354"/>
  <c r="BG356"/>
  <c r="BG357"/>
  <c r="BG358"/>
  <c r="BG359"/>
  <c r="BG360"/>
  <c r="BG361"/>
  <c r="BG362"/>
  <c r="BG363"/>
  <c r="BG364"/>
  <c r="BG365"/>
  <c r="BG366"/>
  <c r="BG367"/>
  <c r="BG368"/>
  <c r="BG369"/>
  <c r="BG370"/>
  <c r="BG371"/>
  <c r="BG372"/>
  <c r="BG373"/>
  <c r="BG374"/>
  <c r="BG375"/>
  <c r="BG376"/>
  <c r="BG377"/>
  <c r="BG378"/>
  <c r="BG379"/>
  <c r="BG380"/>
  <c r="BG381"/>
  <c r="BG382"/>
  <c r="BG383"/>
  <c r="BG384"/>
  <c r="BG385"/>
  <c r="BG386"/>
  <c r="BG387"/>
  <c r="BG388"/>
  <c r="BG389"/>
  <c r="BG390"/>
  <c r="BG391"/>
  <c r="BG392"/>
  <c r="BG393"/>
  <c r="BG394"/>
  <c r="BG395"/>
  <c r="BG396"/>
  <c r="BG397"/>
  <c r="BG398"/>
  <c r="BG399"/>
  <c r="BG400"/>
  <c r="BG401"/>
  <c r="BG402"/>
  <c r="BG403"/>
  <c r="BG404"/>
  <c r="BG405"/>
  <c r="BG406"/>
  <c r="BG407"/>
  <c r="BG408"/>
  <c r="BG409"/>
  <c r="BG410"/>
  <c r="BG411"/>
  <c r="BG412"/>
  <c r="BG413"/>
  <c r="BG414"/>
  <c r="BG415"/>
  <c r="BG416"/>
  <c r="BG417"/>
  <c r="BG418"/>
  <c r="BG419"/>
  <c r="BG420"/>
  <c r="BG421"/>
  <c r="BG422"/>
  <c r="BG423"/>
  <c r="BG424"/>
  <c r="BG425"/>
  <c r="BG426"/>
  <c r="BG427"/>
  <c r="BG428"/>
  <c r="BG429"/>
  <c r="BG430"/>
  <c r="BG431"/>
  <c r="BG432"/>
  <c r="BG433"/>
  <c r="BG434"/>
  <c r="BG435"/>
  <c r="BG436"/>
  <c r="BG437"/>
  <c r="BG438"/>
  <c r="BG439"/>
  <c r="BG440"/>
  <c r="BG441"/>
  <c r="BG442"/>
  <c r="BG443"/>
  <c r="BG444"/>
  <c r="BG445"/>
  <c r="BG446"/>
  <c r="BG447"/>
  <c r="BG448"/>
  <c r="BG449"/>
  <c r="BG450"/>
  <c r="BG451"/>
  <c r="BG452"/>
  <c r="BG453"/>
  <c r="BG454"/>
  <c r="BG455"/>
  <c r="BG456"/>
  <c r="BG457"/>
  <c r="BG458"/>
  <c r="BG459"/>
  <c r="BG460"/>
  <c r="BG461"/>
  <c r="BG462"/>
  <c r="BG463"/>
  <c r="BG464"/>
  <c r="BG465"/>
  <c r="BG466"/>
  <c r="BG468"/>
  <c r="BG469"/>
  <c r="BG470"/>
  <c r="BG471"/>
  <c r="BG472"/>
  <c r="BG473"/>
  <c r="BG474"/>
  <c r="BG475"/>
  <c r="BG476"/>
  <c r="BG477"/>
  <c r="BG478"/>
  <c r="BG479"/>
  <c r="BG480"/>
  <c r="BG481"/>
  <c r="BG482"/>
  <c r="BG483"/>
  <c r="BG485"/>
  <c r="BG486"/>
  <c r="BG487"/>
  <c r="BG488"/>
  <c r="BG489"/>
  <c r="BG490"/>
  <c r="BG491"/>
  <c r="BG492"/>
  <c r="BG493"/>
  <c r="BG494"/>
  <c r="BG495"/>
  <c r="BG496"/>
  <c r="BG497"/>
  <c r="BG498"/>
  <c r="BG499"/>
  <c r="BG500"/>
  <c r="BG501"/>
  <c r="BG502"/>
  <c r="BG504"/>
  <c r="BG505"/>
  <c r="BG506"/>
  <c r="BG507"/>
  <c r="BG508"/>
  <c r="BG509"/>
  <c r="BG510"/>
  <c r="BG511"/>
  <c r="BG512"/>
  <c r="BG513"/>
  <c r="BG514"/>
  <c r="BG515"/>
  <c r="BG516"/>
  <c r="BG517"/>
  <c r="BG518"/>
  <c r="BG519"/>
  <c r="BG520"/>
  <c r="BG521"/>
  <c r="BG522"/>
  <c r="BG523"/>
  <c r="BG524"/>
  <c r="BG525"/>
  <c r="BG526"/>
  <c r="BG527"/>
  <c r="BG528"/>
  <c r="BG529"/>
  <c r="BG530"/>
  <c r="BG531"/>
  <c r="BG532"/>
  <c r="BG533"/>
  <c r="BG534"/>
  <c r="BG535"/>
  <c r="BG536"/>
  <c r="BG537"/>
  <c r="BG538"/>
  <c r="BG539"/>
  <c r="BG540"/>
  <c r="BG542"/>
  <c r="BG544"/>
  <c r="BG546"/>
  <c r="BG547"/>
  <c r="BG87" i="5"/>
  <c r="BG90"/>
  <c r="BG91"/>
  <c r="BG95"/>
  <c r="BG99"/>
  <c r="BG101"/>
  <c r="BG103"/>
  <c r="BG105"/>
  <c r="BG108"/>
  <c r="BG109"/>
  <c r="BG113"/>
  <c r="BG114"/>
  <c r="BG116"/>
  <c r="BG118"/>
  <c r="BG119"/>
  <c r="BG120"/>
  <c r="BG121"/>
  <c r="BG122"/>
  <c r="BG123"/>
  <c r="BG124"/>
  <c r="BG125"/>
  <c r="BG127"/>
  <c r="BG129"/>
  <c r="BG130"/>
  <c r="BG132"/>
  <c r="BG134"/>
  <c r="BG136"/>
  <c r="BG140"/>
  <c r="BG143"/>
  <c r="BG144"/>
  <c r="BG148"/>
  <c r="BG152"/>
  <c r="BG154"/>
  <c r="BG158"/>
  <c r="BG161"/>
  <c r="BG162"/>
  <c r="BG164"/>
  <c r="BG165"/>
  <c r="BG168"/>
  <c r="BG169"/>
  <c r="BG171"/>
  <c r="BG172"/>
  <c r="BG174"/>
  <c r="BG176"/>
  <c r="BG178"/>
  <c r="BG181"/>
  <c r="BG184"/>
  <c r="BG186"/>
  <c r="BG189"/>
  <c r="BG191"/>
  <c r="BG193"/>
  <c r="BG195"/>
  <c r="BG196"/>
  <c r="BG200"/>
  <c r="BG201"/>
  <c r="BG206"/>
  <c r="BG208"/>
  <c r="BG210"/>
  <c r="BG213"/>
  <c r="BG214"/>
  <c r="BG215"/>
  <c r="BG217"/>
  <c r="BH84" i="2"/>
  <c r="BH86"/>
  <c r="BH88"/>
  <c r="F33" s="1"/>
  <c r="BH89"/>
  <c r="BH90"/>
  <c r="BH91"/>
  <c r="BH92"/>
  <c r="BH94"/>
  <c r="BH96"/>
  <c r="BC52" i="1"/>
  <c r="BH99" i="3"/>
  <c r="BH101"/>
  <c r="BH115"/>
  <c r="BH117"/>
  <c r="BH118"/>
  <c r="BH119"/>
  <c r="BH121"/>
  <c r="BH123"/>
  <c r="BH125"/>
  <c r="BH127"/>
  <c r="BH130"/>
  <c r="BH132"/>
  <c r="BH133"/>
  <c r="BH135"/>
  <c r="BH141"/>
  <c r="BH148"/>
  <c r="BH149"/>
  <c r="BH153"/>
  <c r="BH154"/>
  <c r="BH165"/>
  <c r="BH176"/>
  <c r="BH178"/>
  <c r="BH180"/>
  <c r="BH182"/>
  <c r="BH183"/>
  <c r="BH185"/>
  <c r="BH186"/>
  <c r="BH190"/>
  <c r="BH194"/>
  <c r="BH195"/>
  <c r="BH197"/>
  <c r="BH199"/>
  <c r="BH200"/>
  <c r="BH202"/>
  <c r="BH204"/>
  <c r="BH209"/>
  <c r="BH214"/>
  <c r="BH215"/>
  <c r="BH230"/>
  <c r="BH238"/>
  <c r="BH240"/>
  <c r="BH244"/>
  <c r="BH246"/>
  <c r="BH248"/>
  <c r="BH254"/>
  <c r="BH258"/>
  <c r="BH260"/>
  <c r="BH261"/>
  <c r="BH265"/>
  <c r="BH266"/>
  <c r="BH267"/>
  <c r="BH268"/>
  <c r="BH270"/>
  <c r="BH271"/>
  <c r="BH283"/>
  <c r="BH291"/>
  <c r="BH295"/>
  <c r="BH299"/>
  <c r="BH300"/>
  <c r="BH301"/>
  <c r="BH302"/>
  <c r="BH313"/>
  <c r="BH314"/>
  <c r="BH318"/>
  <c r="BH327"/>
  <c r="BH329"/>
  <c r="BH331"/>
  <c r="BH332"/>
  <c r="BH334"/>
  <c r="BH336"/>
  <c r="BH338"/>
  <c r="BH340"/>
  <c r="BH342"/>
  <c r="BH346"/>
  <c r="BH348"/>
  <c r="BH350"/>
  <c r="BH352"/>
  <c r="BH353"/>
  <c r="BH355"/>
  <c r="BH357"/>
  <c r="BH358"/>
  <c r="BH360"/>
  <c r="BH362"/>
  <c r="BH364"/>
  <c r="BH367"/>
  <c r="BH369"/>
  <c r="BH371"/>
  <c r="BH373"/>
  <c r="BH374"/>
  <c r="BH375"/>
  <c r="BH376"/>
  <c r="BH377"/>
  <c r="BH378"/>
  <c r="BH379"/>
  <c r="BH381"/>
  <c r="BH383"/>
  <c r="BH384"/>
  <c r="BH388"/>
  <c r="BH389"/>
  <c r="BH390"/>
  <c r="BH392"/>
  <c r="BH395"/>
  <c r="BH397"/>
  <c r="BH401"/>
  <c r="BH403"/>
  <c r="BH405"/>
  <c r="BH407"/>
  <c r="BH409"/>
  <c r="BH413"/>
  <c r="BH415"/>
  <c r="BH416"/>
  <c r="BH417"/>
  <c r="BH419"/>
  <c r="BH420"/>
  <c r="BH423"/>
  <c r="BH427"/>
  <c r="BH429"/>
  <c r="BH431"/>
  <c r="BH435"/>
  <c r="BH437"/>
  <c r="BH439"/>
  <c r="BH443"/>
  <c r="BH445"/>
  <c r="BH447"/>
  <c r="BH449"/>
  <c r="BH451"/>
  <c r="BH453"/>
  <c r="BH458"/>
  <c r="BH464"/>
  <c r="BH467"/>
  <c r="BH469"/>
  <c r="BH470"/>
  <c r="BH472"/>
  <c r="BH474"/>
  <c r="BH475"/>
  <c r="BH477"/>
  <c r="BH479"/>
  <c r="BH482"/>
  <c r="BH484"/>
  <c r="BH485"/>
  <c r="BH488"/>
  <c r="BH489"/>
  <c r="BH490"/>
  <c r="BH492"/>
  <c r="BH494"/>
  <c r="BH496"/>
  <c r="BH498"/>
  <c r="BH499"/>
  <c r="BH500"/>
  <c r="BH502"/>
  <c r="BH504"/>
  <c r="BH506"/>
  <c r="BH508"/>
  <c r="BH510"/>
  <c r="BH512"/>
  <c r="BH515"/>
  <c r="BH518"/>
  <c r="BH521"/>
  <c r="BH522"/>
  <c r="BH524"/>
  <c r="BH526"/>
  <c r="BH527"/>
  <c r="BH528"/>
  <c r="BH529"/>
  <c r="BH530"/>
  <c r="BH532"/>
  <c r="BH535"/>
  <c r="BH537"/>
  <c r="BH539"/>
  <c r="BH541"/>
  <c r="BH543"/>
  <c r="BH545"/>
  <c r="BH546"/>
  <c r="BH547"/>
  <c r="BH549"/>
  <c r="BH551"/>
  <c r="BH553"/>
  <c r="BH555"/>
  <c r="BH559"/>
  <c r="BH561"/>
  <c r="BH563"/>
  <c r="BH565"/>
  <c r="BH567"/>
  <c r="BH570"/>
  <c r="BH574"/>
  <c r="BH578"/>
  <c r="BH583"/>
  <c r="BH585"/>
  <c r="BH587"/>
  <c r="BH589"/>
  <c r="BH591"/>
  <c r="BH593"/>
  <c r="BH595"/>
  <c r="BH597"/>
  <c r="BH599"/>
  <c r="BH601"/>
  <c r="BH603"/>
  <c r="BH605"/>
  <c r="BH606"/>
  <c r="BH607"/>
  <c r="BH608"/>
  <c r="BH609"/>
  <c r="BH611"/>
  <c r="BH613"/>
  <c r="BH615"/>
  <c r="BH619"/>
  <c r="BH620"/>
  <c r="BH625"/>
  <c r="BH629"/>
  <c r="BH635"/>
  <c r="BH642"/>
  <c r="BH644"/>
  <c r="BH645"/>
  <c r="BH646"/>
  <c r="BH647"/>
  <c r="BH648"/>
  <c r="BH649"/>
  <c r="BH650"/>
  <c r="BH651"/>
  <c r="BH652"/>
  <c r="BH653"/>
  <c r="BH654"/>
  <c r="BH655"/>
  <c r="BH656"/>
  <c r="BH657"/>
  <c r="BH658"/>
  <c r="BH659"/>
  <c r="BH660"/>
  <c r="BH661"/>
  <c r="BH662"/>
  <c r="BH663"/>
  <c r="BH664"/>
  <c r="BH666"/>
  <c r="BH668"/>
  <c r="BH670"/>
  <c r="BH672"/>
  <c r="BH674"/>
  <c r="BH676"/>
  <c r="BH678"/>
  <c r="BH681"/>
  <c r="BH684"/>
  <c r="BH687"/>
  <c r="BH690"/>
  <c r="BH692"/>
  <c r="BH694"/>
  <c r="BH696"/>
  <c r="BH698"/>
  <c r="BH699"/>
  <c r="BH706"/>
  <c r="BH708"/>
  <c r="BH103" i="4"/>
  <c r="BH104"/>
  <c r="BH105"/>
  <c r="BH106"/>
  <c r="BH108"/>
  <c r="BH109"/>
  <c r="BH110"/>
  <c r="BH111"/>
  <c r="BH117"/>
  <c r="BH119"/>
  <c r="BH121"/>
  <c r="BH123"/>
  <c r="BH124"/>
  <c r="BH125"/>
  <c r="BH126"/>
  <c r="BH127"/>
  <c r="BH128"/>
  <c r="BH129"/>
  <c r="BH130"/>
  <c r="BH131"/>
  <c r="BH133"/>
  <c r="BH134"/>
  <c r="BH135"/>
  <c r="BH141"/>
  <c r="BH145"/>
  <c r="BH149"/>
  <c r="BH152"/>
  <c r="BH153"/>
  <c r="BH157"/>
  <c r="BH159"/>
  <c r="BH164"/>
  <c r="BH165"/>
  <c r="BH166"/>
  <c r="BH167"/>
  <c r="BH168"/>
  <c r="BH169"/>
  <c r="BH170"/>
  <c r="BH171"/>
  <c r="BH172"/>
  <c r="BH173"/>
  <c r="BH174"/>
  <c r="BH175"/>
  <c r="BH176"/>
  <c r="BH177"/>
  <c r="BH178"/>
  <c r="BH180"/>
  <c r="BH181"/>
  <c r="BH182"/>
  <c r="BH183"/>
  <c r="BH184"/>
  <c r="BH185"/>
  <c r="BH186"/>
  <c r="BH188"/>
  <c r="BH190"/>
  <c r="BH192"/>
  <c r="BH194"/>
  <c r="BH196"/>
  <c r="BH198"/>
  <c r="BH201"/>
  <c r="BH203"/>
  <c r="BH204"/>
  <c r="BH205"/>
  <c r="BH207"/>
  <c r="BH209"/>
  <c r="BH210"/>
  <c r="BH213"/>
  <c r="BH215"/>
  <c r="BH217"/>
  <c r="BH218"/>
  <c r="BH219"/>
  <c r="BH220"/>
  <c r="BH221"/>
  <c r="BH223"/>
  <c r="BH224"/>
  <c r="BH225"/>
  <c r="BH226"/>
  <c r="BH227"/>
  <c r="BH228"/>
  <c r="BH229"/>
  <c r="BH230"/>
  <c r="BH231"/>
  <c r="BH232"/>
  <c r="BH233"/>
  <c r="BH234"/>
  <c r="BH235"/>
  <c r="BH236"/>
  <c r="BH237"/>
  <c r="BH238"/>
  <c r="BH239"/>
  <c r="BH240"/>
  <c r="BH241"/>
  <c r="BH242"/>
  <c r="BH243"/>
  <c r="BH245"/>
  <c r="BH248"/>
  <c r="BH249"/>
  <c r="BH250"/>
  <c r="BH251"/>
  <c r="BH252"/>
  <c r="BH253"/>
  <c r="BH254"/>
  <c r="BH256"/>
  <c r="BH257"/>
  <c r="BH258"/>
  <c r="BH260"/>
  <c r="BH261"/>
  <c r="BH262"/>
  <c r="BH263"/>
  <c r="BH264"/>
  <c r="BH265"/>
  <c r="BH266"/>
  <c r="BH267"/>
  <c r="BH268"/>
  <c r="BH269"/>
  <c r="BH270"/>
  <c r="BH271"/>
  <c r="BH272"/>
  <c r="BH273"/>
  <c r="BH274"/>
  <c r="BH275"/>
  <c r="BH276"/>
  <c r="BH277"/>
  <c r="BH278"/>
  <c r="BH279"/>
  <c r="BH281"/>
  <c r="BH282"/>
  <c r="BH283"/>
  <c r="BH284"/>
  <c r="BH285"/>
  <c r="BH286"/>
  <c r="BH287"/>
  <c r="BH288"/>
  <c r="BH289"/>
  <c r="BH290"/>
  <c r="BH291"/>
  <c r="BH292"/>
  <c r="BH293"/>
  <c r="BH294"/>
  <c r="BH295"/>
  <c r="BH297"/>
  <c r="BH298"/>
  <c r="BH299"/>
  <c r="BH300"/>
  <c r="BH301"/>
  <c r="BH303"/>
  <c r="BH304"/>
  <c r="BH305"/>
  <c r="BH306"/>
  <c r="BH308"/>
  <c r="BH309"/>
  <c r="BH311"/>
  <c r="BH312"/>
  <c r="BH313"/>
  <c r="BH314"/>
  <c r="BH315"/>
  <c r="BH316"/>
  <c r="BH317"/>
  <c r="BH318"/>
  <c r="BH319"/>
  <c r="BH321"/>
  <c r="BH322"/>
  <c r="BH323"/>
  <c r="BH324"/>
  <c r="BH325"/>
  <c r="BH326"/>
  <c r="BH327"/>
  <c r="BH328"/>
  <c r="BH329"/>
  <c r="BH330"/>
  <c r="BH331"/>
  <c r="BH332"/>
  <c r="BH333"/>
  <c r="BH335"/>
  <c r="BH336"/>
  <c r="BH337"/>
  <c r="BH338"/>
  <c r="BH339"/>
  <c r="BH340"/>
  <c r="BH341"/>
  <c r="BH342"/>
  <c r="BH343"/>
  <c r="BH344"/>
  <c r="BH346"/>
  <c r="BH347"/>
  <c r="BH348"/>
  <c r="BH349"/>
  <c r="BH350"/>
  <c r="BH351"/>
  <c r="BH353"/>
  <c r="BH354"/>
  <c r="BH356"/>
  <c r="BH357"/>
  <c r="BH358"/>
  <c r="BH359"/>
  <c r="BH360"/>
  <c r="BH361"/>
  <c r="BH362"/>
  <c r="BH363"/>
  <c r="BH364"/>
  <c r="BH365"/>
  <c r="BH366"/>
  <c r="BH367"/>
  <c r="BH368"/>
  <c r="BH369"/>
  <c r="BH370"/>
  <c r="BH371"/>
  <c r="BH372"/>
  <c r="BH373"/>
  <c r="BH374"/>
  <c r="BH375"/>
  <c r="BH376"/>
  <c r="BH377"/>
  <c r="BH378"/>
  <c r="BH379"/>
  <c r="BH380"/>
  <c r="BH381"/>
  <c r="BH382"/>
  <c r="BH383"/>
  <c r="BH384"/>
  <c r="BH385"/>
  <c r="BH386"/>
  <c r="BH387"/>
  <c r="BH388"/>
  <c r="BH389"/>
  <c r="BH390"/>
  <c r="BH391"/>
  <c r="BH392"/>
  <c r="BH393"/>
  <c r="BH394"/>
  <c r="BH395"/>
  <c r="BH396"/>
  <c r="BH397"/>
  <c r="BH398"/>
  <c r="BH399"/>
  <c r="BH400"/>
  <c r="BH401"/>
  <c r="BH402"/>
  <c r="BH403"/>
  <c r="BH404"/>
  <c r="BH405"/>
  <c r="BH406"/>
  <c r="BH407"/>
  <c r="BH408"/>
  <c r="BH409"/>
  <c r="BH410"/>
  <c r="BH411"/>
  <c r="BH412"/>
  <c r="BH413"/>
  <c r="BH414"/>
  <c r="BH415"/>
  <c r="BH416"/>
  <c r="BH417"/>
  <c r="BH418"/>
  <c r="BH419"/>
  <c r="BH420"/>
  <c r="BH421"/>
  <c r="BH422"/>
  <c r="BH423"/>
  <c r="BH424"/>
  <c r="BH425"/>
  <c r="BH426"/>
  <c r="BH427"/>
  <c r="BH428"/>
  <c r="BH429"/>
  <c r="BH430"/>
  <c r="BH431"/>
  <c r="BH432"/>
  <c r="BH433"/>
  <c r="BH434"/>
  <c r="BH435"/>
  <c r="BH436"/>
  <c r="BH437"/>
  <c r="BH438"/>
  <c r="BH439"/>
  <c r="BH440"/>
  <c r="BH441"/>
  <c r="BH442"/>
  <c r="BH443"/>
  <c r="BH444"/>
  <c r="BH445"/>
  <c r="BH446"/>
  <c r="BH447"/>
  <c r="BH448"/>
  <c r="BH449"/>
  <c r="BH450"/>
  <c r="BH451"/>
  <c r="BH452"/>
  <c r="BH453"/>
  <c r="BH454"/>
  <c r="BH455"/>
  <c r="BH456"/>
  <c r="BH457"/>
  <c r="BH458"/>
  <c r="BH459"/>
  <c r="BH460"/>
  <c r="BH461"/>
  <c r="BH462"/>
  <c r="BH463"/>
  <c r="BH464"/>
  <c r="BH465"/>
  <c r="BH466"/>
  <c r="BH468"/>
  <c r="BH469"/>
  <c r="BH470"/>
  <c r="BH471"/>
  <c r="BH472"/>
  <c r="BH473"/>
  <c r="BH474"/>
  <c r="BH475"/>
  <c r="BH476"/>
  <c r="BH477"/>
  <c r="BH478"/>
  <c r="BH479"/>
  <c r="BH480"/>
  <c r="BH481"/>
  <c r="BH482"/>
  <c r="BH483"/>
  <c r="BH485"/>
  <c r="BH486"/>
  <c r="BH487"/>
  <c r="BH488"/>
  <c r="BH489"/>
  <c r="BH490"/>
  <c r="BH491"/>
  <c r="BH492"/>
  <c r="BH493"/>
  <c r="BH494"/>
  <c r="BH495"/>
  <c r="BH496"/>
  <c r="BH497"/>
  <c r="BH498"/>
  <c r="BH499"/>
  <c r="BH500"/>
  <c r="BH501"/>
  <c r="BH502"/>
  <c r="BH504"/>
  <c r="BH505"/>
  <c r="BH506"/>
  <c r="BH507"/>
  <c r="BH508"/>
  <c r="BH509"/>
  <c r="BH510"/>
  <c r="BH511"/>
  <c r="BH512"/>
  <c r="BH513"/>
  <c r="BH514"/>
  <c r="BH515"/>
  <c r="BH516"/>
  <c r="BH517"/>
  <c r="BH518"/>
  <c r="BH519"/>
  <c r="BH520"/>
  <c r="BH521"/>
  <c r="BH522"/>
  <c r="BH523"/>
  <c r="BH524"/>
  <c r="BH525"/>
  <c r="BH526"/>
  <c r="BH527"/>
  <c r="BH528"/>
  <c r="BH529"/>
  <c r="BH530"/>
  <c r="BH531"/>
  <c r="BH532"/>
  <c r="BH533"/>
  <c r="BH534"/>
  <c r="BH535"/>
  <c r="BH536"/>
  <c r="BH537"/>
  <c r="BH538"/>
  <c r="BH539"/>
  <c r="BH540"/>
  <c r="BH542"/>
  <c r="BH544"/>
  <c r="BH546"/>
  <c r="BH547"/>
  <c r="F33"/>
  <c r="BC54" i="1" s="1"/>
  <c r="BH87" i="5"/>
  <c r="BH90"/>
  <c r="F33" s="1"/>
  <c r="BC55" i="1" s="1"/>
  <c r="BH91" i="5"/>
  <c r="BH95"/>
  <c r="BH99"/>
  <c r="BH101"/>
  <c r="BH103"/>
  <c r="BH105"/>
  <c r="BH108"/>
  <c r="BH109"/>
  <c r="BH113"/>
  <c r="BH114"/>
  <c r="BH116"/>
  <c r="BH118"/>
  <c r="BH119"/>
  <c r="BH120"/>
  <c r="BH121"/>
  <c r="BH122"/>
  <c r="BH123"/>
  <c r="BH124"/>
  <c r="BH125"/>
  <c r="BH127"/>
  <c r="BH129"/>
  <c r="BH130"/>
  <c r="BH132"/>
  <c r="BH134"/>
  <c r="BH136"/>
  <c r="BH140"/>
  <c r="BH143"/>
  <c r="BH144"/>
  <c r="BH148"/>
  <c r="BH152"/>
  <c r="BH154"/>
  <c r="BH158"/>
  <c r="BH161"/>
  <c r="BH162"/>
  <c r="BH164"/>
  <c r="BH165"/>
  <c r="BH168"/>
  <c r="BH169"/>
  <c r="BH171"/>
  <c r="BH172"/>
  <c r="BH174"/>
  <c r="BH176"/>
  <c r="BH178"/>
  <c r="BH181"/>
  <c r="BH184"/>
  <c r="BH186"/>
  <c r="BH189"/>
  <c r="BH191"/>
  <c r="BH193"/>
  <c r="BH195"/>
  <c r="BH196"/>
  <c r="BH200"/>
  <c r="BH201"/>
  <c r="BH206"/>
  <c r="BH208"/>
  <c r="BH210"/>
  <c r="BH213"/>
  <c r="BH214"/>
  <c r="BH215"/>
  <c r="BH217"/>
  <c r="BI84" i="2"/>
  <c r="BI86"/>
  <c r="BI88"/>
  <c r="BI89"/>
  <c r="BI90"/>
  <c r="BI91"/>
  <c r="BI92"/>
  <c r="BI94"/>
  <c r="BI96"/>
  <c r="BI99" i="3"/>
  <c r="BI101"/>
  <c r="BI115"/>
  <c r="BI117"/>
  <c r="BI118"/>
  <c r="BI119"/>
  <c r="BI121"/>
  <c r="BI123"/>
  <c r="BI125"/>
  <c r="BI127"/>
  <c r="BI130"/>
  <c r="BI132"/>
  <c r="BI133"/>
  <c r="BI135"/>
  <c r="BI141"/>
  <c r="BI148"/>
  <c r="BI149"/>
  <c r="BI153"/>
  <c r="BI154"/>
  <c r="BI165"/>
  <c r="BI176"/>
  <c r="BI178"/>
  <c r="BI180"/>
  <c r="BI182"/>
  <c r="BI183"/>
  <c r="BI185"/>
  <c r="BI186"/>
  <c r="BI190"/>
  <c r="BI194"/>
  <c r="BI195"/>
  <c r="BI197"/>
  <c r="BI199"/>
  <c r="BI200"/>
  <c r="BI202"/>
  <c r="BI204"/>
  <c r="BI209"/>
  <c r="BI214"/>
  <c r="BI215"/>
  <c r="BI230"/>
  <c r="BI238"/>
  <c r="BI240"/>
  <c r="BI244"/>
  <c r="BI246"/>
  <c r="BI248"/>
  <c r="BI254"/>
  <c r="BI258"/>
  <c r="BI260"/>
  <c r="BI261"/>
  <c r="BI265"/>
  <c r="BI266"/>
  <c r="BI267"/>
  <c r="BI268"/>
  <c r="BI270"/>
  <c r="BI271"/>
  <c r="BI283"/>
  <c r="BI291"/>
  <c r="BI295"/>
  <c r="BI299"/>
  <c r="BI300"/>
  <c r="BI301"/>
  <c r="BI302"/>
  <c r="BI313"/>
  <c r="BI314"/>
  <c r="BI318"/>
  <c r="BI327"/>
  <c r="BI329"/>
  <c r="BI331"/>
  <c r="BI332"/>
  <c r="BI334"/>
  <c r="BI336"/>
  <c r="BI338"/>
  <c r="BI340"/>
  <c r="BI342"/>
  <c r="BI346"/>
  <c r="BI348"/>
  <c r="BI350"/>
  <c r="BI352"/>
  <c r="BI353"/>
  <c r="BI355"/>
  <c r="BI357"/>
  <c r="BI358"/>
  <c r="BI360"/>
  <c r="BI362"/>
  <c r="BI364"/>
  <c r="BI367"/>
  <c r="BI369"/>
  <c r="BI371"/>
  <c r="BI373"/>
  <c r="BI374"/>
  <c r="BI375"/>
  <c r="BI376"/>
  <c r="BI377"/>
  <c r="BI378"/>
  <c r="BI379"/>
  <c r="BI381"/>
  <c r="BI383"/>
  <c r="BI384"/>
  <c r="BI388"/>
  <c r="BI389"/>
  <c r="BI390"/>
  <c r="BI392"/>
  <c r="BI395"/>
  <c r="BI397"/>
  <c r="BI401"/>
  <c r="BI403"/>
  <c r="BI405"/>
  <c r="BI407"/>
  <c r="BI409"/>
  <c r="BI413"/>
  <c r="BI415"/>
  <c r="BI416"/>
  <c r="BI417"/>
  <c r="BI419"/>
  <c r="BI420"/>
  <c r="BI423"/>
  <c r="BI427"/>
  <c r="BI429"/>
  <c r="BI431"/>
  <c r="BI435"/>
  <c r="BI437"/>
  <c r="BI439"/>
  <c r="BI443"/>
  <c r="BI445"/>
  <c r="BI447"/>
  <c r="BI449"/>
  <c r="BI451"/>
  <c r="BI453"/>
  <c r="BI458"/>
  <c r="BI464"/>
  <c r="BI467"/>
  <c r="BI469"/>
  <c r="BI470"/>
  <c r="BI472"/>
  <c r="BI474"/>
  <c r="BI475"/>
  <c r="BI477"/>
  <c r="BI479"/>
  <c r="BI482"/>
  <c r="BI484"/>
  <c r="BI485"/>
  <c r="BI488"/>
  <c r="BI489"/>
  <c r="BI490"/>
  <c r="BI492"/>
  <c r="BI494"/>
  <c r="BI496"/>
  <c r="BI498"/>
  <c r="BI499"/>
  <c r="BI500"/>
  <c r="BI502"/>
  <c r="BI504"/>
  <c r="BI506"/>
  <c r="BI508"/>
  <c r="BI510"/>
  <c r="BI512"/>
  <c r="BI515"/>
  <c r="BI518"/>
  <c r="BI521"/>
  <c r="BI522"/>
  <c r="BI524"/>
  <c r="BI526"/>
  <c r="BI527"/>
  <c r="BI528"/>
  <c r="BI529"/>
  <c r="BI530"/>
  <c r="BI532"/>
  <c r="BI535"/>
  <c r="BI537"/>
  <c r="BI539"/>
  <c r="BI541"/>
  <c r="BI543"/>
  <c r="BI545"/>
  <c r="BI546"/>
  <c r="BI547"/>
  <c r="BI549"/>
  <c r="BI551"/>
  <c r="BI553"/>
  <c r="BI555"/>
  <c r="BI559"/>
  <c r="BI561"/>
  <c r="BI563"/>
  <c r="BI565"/>
  <c r="BI567"/>
  <c r="BI570"/>
  <c r="BI574"/>
  <c r="BI578"/>
  <c r="BI583"/>
  <c r="BI585"/>
  <c r="BI587"/>
  <c r="BI589"/>
  <c r="BI591"/>
  <c r="BI593"/>
  <c r="BI595"/>
  <c r="BI597"/>
  <c r="BI599"/>
  <c r="BI601"/>
  <c r="BI603"/>
  <c r="BI605"/>
  <c r="BI606"/>
  <c r="BI607"/>
  <c r="BI608"/>
  <c r="BI609"/>
  <c r="BI611"/>
  <c r="BI613"/>
  <c r="BI615"/>
  <c r="BI619"/>
  <c r="BI620"/>
  <c r="BI625"/>
  <c r="BI629"/>
  <c r="BI635"/>
  <c r="BI642"/>
  <c r="BI644"/>
  <c r="BI645"/>
  <c r="BI646"/>
  <c r="BI647"/>
  <c r="BI648"/>
  <c r="BI649"/>
  <c r="BI650"/>
  <c r="BI651"/>
  <c r="BI652"/>
  <c r="BI653"/>
  <c r="BI654"/>
  <c r="BI655"/>
  <c r="BI656"/>
  <c r="BI657"/>
  <c r="BI658"/>
  <c r="BI659"/>
  <c r="BI660"/>
  <c r="BI661"/>
  <c r="BI662"/>
  <c r="BI663"/>
  <c r="BI664"/>
  <c r="BI666"/>
  <c r="BI668"/>
  <c r="BI670"/>
  <c r="BI672"/>
  <c r="BI674"/>
  <c r="BI676"/>
  <c r="BI678"/>
  <c r="BI681"/>
  <c r="BI684"/>
  <c r="BI687"/>
  <c r="BI690"/>
  <c r="BI692"/>
  <c r="BI694"/>
  <c r="BI696"/>
  <c r="BI698"/>
  <c r="BI699"/>
  <c r="BI706"/>
  <c r="BI708"/>
  <c r="BI103" i="4"/>
  <c r="BI104"/>
  <c r="BI105"/>
  <c r="BI106"/>
  <c r="BI108"/>
  <c r="BI109"/>
  <c r="BI110"/>
  <c r="BI111"/>
  <c r="BI117"/>
  <c r="BI119"/>
  <c r="BI121"/>
  <c r="BI123"/>
  <c r="BI124"/>
  <c r="BI125"/>
  <c r="BI126"/>
  <c r="BI127"/>
  <c r="BI128"/>
  <c r="BI129"/>
  <c r="BI130"/>
  <c r="BI131"/>
  <c r="BI133"/>
  <c r="BI134"/>
  <c r="BI135"/>
  <c r="BI141"/>
  <c r="BI145"/>
  <c r="BI149"/>
  <c r="BI152"/>
  <c r="BI153"/>
  <c r="BI157"/>
  <c r="BI159"/>
  <c r="BI164"/>
  <c r="BI165"/>
  <c r="BI166"/>
  <c r="BI167"/>
  <c r="BI168"/>
  <c r="BI169"/>
  <c r="BI170"/>
  <c r="BI171"/>
  <c r="BI172"/>
  <c r="BI173"/>
  <c r="BI174"/>
  <c r="BI175"/>
  <c r="BI176"/>
  <c r="BI177"/>
  <c r="BI178"/>
  <c r="BI180"/>
  <c r="BI181"/>
  <c r="BI182"/>
  <c r="BI183"/>
  <c r="BI184"/>
  <c r="BI185"/>
  <c r="BI186"/>
  <c r="BI188"/>
  <c r="BI190"/>
  <c r="BI192"/>
  <c r="BI194"/>
  <c r="BI196"/>
  <c r="BI198"/>
  <c r="BI201"/>
  <c r="BI203"/>
  <c r="BI204"/>
  <c r="BI205"/>
  <c r="BI207"/>
  <c r="BI209"/>
  <c r="BI210"/>
  <c r="BI213"/>
  <c r="BI215"/>
  <c r="BI217"/>
  <c r="BI218"/>
  <c r="BI219"/>
  <c r="BI220"/>
  <c r="BI221"/>
  <c r="BI223"/>
  <c r="BI224"/>
  <c r="BI225"/>
  <c r="BI226"/>
  <c r="BI227"/>
  <c r="BI228"/>
  <c r="BI229"/>
  <c r="BI230"/>
  <c r="BI231"/>
  <c r="BI232"/>
  <c r="BI233"/>
  <c r="BI234"/>
  <c r="BI235"/>
  <c r="BI236"/>
  <c r="BI237"/>
  <c r="BI238"/>
  <c r="BI239"/>
  <c r="BI240"/>
  <c r="BI241"/>
  <c r="BI242"/>
  <c r="BI243"/>
  <c r="BI245"/>
  <c r="BI248"/>
  <c r="BI249"/>
  <c r="BI250"/>
  <c r="BI251"/>
  <c r="BI252"/>
  <c r="BI253"/>
  <c r="BI254"/>
  <c r="BI256"/>
  <c r="BI257"/>
  <c r="BI258"/>
  <c r="BI260"/>
  <c r="BI261"/>
  <c r="BI262"/>
  <c r="BI263"/>
  <c r="BI264"/>
  <c r="BI265"/>
  <c r="BI266"/>
  <c r="BI267"/>
  <c r="BI268"/>
  <c r="BI269"/>
  <c r="BI270"/>
  <c r="BI271"/>
  <c r="BI272"/>
  <c r="BI273"/>
  <c r="BI274"/>
  <c r="BI275"/>
  <c r="BI276"/>
  <c r="BI277"/>
  <c r="BI278"/>
  <c r="BI279"/>
  <c r="BI281"/>
  <c r="BI282"/>
  <c r="BI283"/>
  <c r="BI284"/>
  <c r="BI285"/>
  <c r="BI286"/>
  <c r="BI287"/>
  <c r="BI288"/>
  <c r="BI289"/>
  <c r="BI290"/>
  <c r="BI291"/>
  <c r="BI292"/>
  <c r="BI293"/>
  <c r="BI294"/>
  <c r="BI295"/>
  <c r="BI297"/>
  <c r="BI298"/>
  <c r="BI299"/>
  <c r="BI300"/>
  <c r="BI301"/>
  <c r="BI303"/>
  <c r="BI304"/>
  <c r="BI305"/>
  <c r="BI306"/>
  <c r="BI308"/>
  <c r="BI309"/>
  <c r="BI311"/>
  <c r="BI312"/>
  <c r="BI313"/>
  <c r="BI314"/>
  <c r="BI315"/>
  <c r="BI316"/>
  <c r="BI317"/>
  <c r="BI318"/>
  <c r="BI319"/>
  <c r="BI321"/>
  <c r="BI322"/>
  <c r="BI323"/>
  <c r="BI324"/>
  <c r="BI325"/>
  <c r="BI326"/>
  <c r="BI327"/>
  <c r="BI328"/>
  <c r="BI329"/>
  <c r="BI330"/>
  <c r="BI331"/>
  <c r="BI332"/>
  <c r="BI333"/>
  <c r="BI335"/>
  <c r="BI336"/>
  <c r="BI337"/>
  <c r="BI338"/>
  <c r="BI339"/>
  <c r="BI340"/>
  <c r="BI341"/>
  <c r="BI342"/>
  <c r="BI343"/>
  <c r="BI344"/>
  <c r="BI346"/>
  <c r="BI347"/>
  <c r="BI348"/>
  <c r="BI349"/>
  <c r="BI350"/>
  <c r="BI351"/>
  <c r="BI353"/>
  <c r="BI354"/>
  <c r="BI356"/>
  <c r="BI357"/>
  <c r="BI358"/>
  <c r="BI359"/>
  <c r="BI360"/>
  <c r="BI361"/>
  <c r="BI362"/>
  <c r="BI363"/>
  <c r="BI364"/>
  <c r="BI365"/>
  <c r="BI366"/>
  <c r="BI367"/>
  <c r="BI368"/>
  <c r="BI369"/>
  <c r="BI370"/>
  <c r="BI371"/>
  <c r="BI372"/>
  <c r="BI373"/>
  <c r="BI374"/>
  <c r="BI375"/>
  <c r="BI376"/>
  <c r="BI377"/>
  <c r="BI378"/>
  <c r="BI379"/>
  <c r="BI380"/>
  <c r="BI381"/>
  <c r="BI382"/>
  <c r="BI383"/>
  <c r="BI384"/>
  <c r="BI385"/>
  <c r="BI386"/>
  <c r="BI387"/>
  <c r="BI388"/>
  <c r="BI389"/>
  <c r="BI390"/>
  <c r="BI391"/>
  <c r="BI392"/>
  <c r="BI393"/>
  <c r="BI394"/>
  <c r="BI395"/>
  <c r="BI396"/>
  <c r="BI397"/>
  <c r="BI398"/>
  <c r="BI399"/>
  <c r="BI400"/>
  <c r="BI401"/>
  <c r="BI402"/>
  <c r="BI403"/>
  <c r="BI404"/>
  <c r="BI405"/>
  <c r="BI406"/>
  <c r="BI407"/>
  <c r="BI408"/>
  <c r="BI409"/>
  <c r="BI410"/>
  <c r="BI411"/>
  <c r="BI412"/>
  <c r="BI413"/>
  <c r="BI414"/>
  <c r="BI415"/>
  <c r="BI416"/>
  <c r="BI417"/>
  <c r="BI418"/>
  <c r="BI419"/>
  <c r="BI420"/>
  <c r="BI421"/>
  <c r="BI422"/>
  <c r="BI423"/>
  <c r="BI424"/>
  <c r="BI425"/>
  <c r="BI426"/>
  <c r="BI427"/>
  <c r="BI428"/>
  <c r="BI429"/>
  <c r="BI430"/>
  <c r="BI431"/>
  <c r="BI432"/>
  <c r="BI433"/>
  <c r="BI434"/>
  <c r="BI435"/>
  <c r="BI436"/>
  <c r="BI437"/>
  <c r="BI438"/>
  <c r="BI439"/>
  <c r="BI440"/>
  <c r="BI441"/>
  <c r="BI442"/>
  <c r="BI443"/>
  <c r="BI444"/>
  <c r="BI445"/>
  <c r="BI446"/>
  <c r="BI447"/>
  <c r="BI448"/>
  <c r="BI449"/>
  <c r="BI450"/>
  <c r="BI451"/>
  <c r="BI452"/>
  <c r="BI453"/>
  <c r="BI454"/>
  <c r="BI455"/>
  <c r="BI456"/>
  <c r="BI457"/>
  <c r="BI458"/>
  <c r="BI459"/>
  <c r="BI460"/>
  <c r="BI461"/>
  <c r="BI462"/>
  <c r="BI463"/>
  <c r="BI464"/>
  <c r="BI465"/>
  <c r="BI466"/>
  <c r="BI468"/>
  <c r="BI469"/>
  <c r="BI470"/>
  <c r="BI471"/>
  <c r="BI472"/>
  <c r="BI473"/>
  <c r="BI474"/>
  <c r="BI475"/>
  <c r="BI476"/>
  <c r="BI477"/>
  <c r="BI478"/>
  <c r="BI479"/>
  <c r="BI480"/>
  <c r="BI481"/>
  <c r="BI482"/>
  <c r="BI483"/>
  <c r="BI485"/>
  <c r="BI486"/>
  <c r="BI487"/>
  <c r="BI488"/>
  <c r="BI489"/>
  <c r="BI490"/>
  <c r="BI491"/>
  <c r="BI492"/>
  <c r="BI493"/>
  <c r="BI494"/>
  <c r="BI495"/>
  <c r="BI496"/>
  <c r="BI497"/>
  <c r="BI498"/>
  <c r="BI499"/>
  <c r="BI500"/>
  <c r="BI501"/>
  <c r="BI502"/>
  <c r="BI504"/>
  <c r="BI505"/>
  <c r="BI506"/>
  <c r="BI507"/>
  <c r="BI508"/>
  <c r="BI509"/>
  <c r="BI510"/>
  <c r="BI511"/>
  <c r="BI512"/>
  <c r="BI513"/>
  <c r="BI514"/>
  <c r="BI515"/>
  <c r="BI516"/>
  <c r="BI517"/>
  <c r="BI518"/>
  <c r="BI519"/>
  <c r="BI520"/>
  <c r="BI521"/>
  <c r="BI522"/>
  <c r="BI523"/>
  <c r="BI524"/>
  <c r="BI525"/>
  <c r="BI526"/>
  <c r="BI527"/>
  <c r="BI528"/>
  <c r="BI529"/>
  <c r="BI530"/>
  <c r="BI531"/>
  <c r="BI532"/>
  <c r="BI533"/>
  <c r="BI534"/>
  <c r="BI535"/>
  <c r="BI536"/>
  <c r="BI537"/>
  <c r="BI538"/>
  <c r="BI539"/>
  <c r="BI540"/>
  <c r="BI542"/>
  <c r="BI544"/>
  <c r="BI546"/>
  <c r="BI547"/>
  <c r="F34"/>
  <c r="BD54" i="1" s="1"/>
  <c r="BI87" i="5"/>
  <c r="BI90"/>
  <c r="BI91"/>
  <c r="BI95"/>
  <c r="BI99"/>
  <c r="BI101"/>
  <c r="BI103"/>
  <c r="BI105"/>
  <c r="BI108"/>
  <c r="BI109"/>
  <c r="BI113"/>
  <c r="BI114"/>
  <c r="BI116"/>
  <c r="BI118"/>
  <c r="BI119"/>
  <c r="BI120"/>
  <c r="BI121"/>
  <c r="BI122"/>
  <c r="BI123"/>
  <c r="BI124"/>
  <c r="BI125"/>
  <c r="BI127"/>
  <c r="BI129"/>
  <c r="BI130"/>
  <c r="BI132"/>
  <c r="BI134"/>
  <c r="BI136"/>
  <c r="BI140"/>
  <c r="BI143"/>
  <c r="BI144"/>
  <c r="BI148"/>
  <c r="BI152"/>
  <c r="BI154"/>
  <c r="BI158"/>
  <c r="BI161"/>
  <c r="BI162"/>
  <c r="BI164"/>
  <c r="BI165"/>
  <c r="BI168"/>
  <c r="BI169"/>
  <c r="BI171"/>
  <c r="BI172"/>
  <c r="BI174"/>
  <c r="BI176"/>
  <c r="BI178"/>
  <c r="BI181"/>
  <c r="BI184"/>
  <c r="BI186"/>
  <c r="BI189"/>
  <c r="BI191"/>
  <c r="BI193"/>
  <c r="BI195"/>
  <c r="BI196"/>
  <c r="BI200"/>
  <c r="BI201"/>
  <c r="BI206"/>
  <c r="BI208"/>
  <c r="BI210"/>
  <c r="BI213"/>
  <c r="BI214"/>
  <c r="BI215"/>
  <c r="BI217"/>
  <c r="F34"/>
  <c r="BD55" i="1" s="1"/>
  <c r="L41"/>
  <c r="L42"/>
  <c r="L44"/>
  <c r="AM44"/>
  <c r="L46"/>
  <c r="AM46"/>
  <c r="L47"/>
  <c r="AS51"/>
  <c r="P84" i="2"/>
  <c r="P86"/>
  <c r="P83" s="1"/>
  <c r="P82" s="1"/>
  <c r="P81" s="1"/>
  <c r="AU52" i="1" s="1"/>
  <c r="P88" i="2"/>
  <c r="P89"/>
  <c r="P90"/>
  <c r="P87" s="1"/>
  <c r="P91"/>
  <c r="P92"/>
  <c r="P94"/>
  <c r="P93" s="1"/>
  <c r="P96"/>
  <c r="P95"/>
  <c r="P99" i="3"/>
  <c r="P101"/>
  <c r="P115"/>
  <c r="P117"/>
  <c r="P118"/>
  <c r="P119"/>
  <c r="P121"/>
  <c r="P123"/>
  <c r="P125"/>
  <c r="P98"/>
  <c r="P127"/>
  <c r="P130"/>
  <c r="P132"/>
  <c r="P133"/>
  <c r="P135"/>
  <c r="P141"/>
  <c r="P148"/>
  <c r="P149"/>
  <c r="P153"/>
  <c r="P154"/>
  <c r="P165"/>
  <c r="P126"/>
  <c r="P176"/>
  <c r="P178"/>
  <c r="P180"/>
  <c r="P182"/>
  <c r="P175" s="1"/>
  <c r="P183"/>
  <c r="P185"/>
  <c r="P186"/>
  <c r="P190"/>
  <c r="P194"/>
  <c r="P195"/>
  <c r="P197"/>
  <c r="P199"/>
  <c r="P200"/>
  <c r="P202"/>
  <c r="P204"/>
  <c r="P209"/>
  <c r="P214"/>
  <c r="P215"/>
  <c r="P230"/>
  <c r="P238"/>
  <c r="P240"/>
  <c r="P244"/>
  <c r="P246"/>
  <c r="P248"/>
  <c r="P254"/>
  <c r="P258"/>
  <c r="P260"/>
  <c r="P261"/>
  <c r="P265"/>
  <c r="P266"/>
  <c r="P267"/>
  <c r="P268"/>
  <c r="P270"/>
  <c r="P271"/>
  <c r="P283"/>
  <c r="P291"/>
  <c r="P295"/>
  <c r="P299"/>
  <c r="P300"/>
  <c r="P301"/>
  <c r="P302"/>
  <c r="P313"/>
  <c r="P314"/>
  <c r="P318"/>
  <c r="P327"/>
  <c r="P329"/>
  <c r="P331"/>
  <c r="P332"/>
  <c r="P334"/>
  <c r="P336"/>
  <c r="P338"/>
  <c r="P340"/>
  <c r="P342"/>
  <c r="P346"/>
  <c r="P348"/>
  <c r="P350"/>
  <c r="P352"/>
  <c r="P353"/>
  <c r="P355"/>
  <c r="P357"/>
  <c r="P358"/>
  <c r="P360"/>
  <c r="P362"/>
  <c r="P364"/>
  <c r="P363" s="1"/>
  <c r="P367"/>
  <c r="P369"/>
  <c r="P371"/>
  <c r="P373"/>
  <c r="P370" s="1"/>
  <c r="P374"/>
  <c r="P375"/>
  <c r="P376"/>
  <c r="P377"/>
  <c r="P378"/>
  <c r="P379"/>
  <c r="P381"/>
  <c r="P383"/>
  <c r="P384"/>
  <c r="P388"/>
  <c r="P389"/>
  <c r="P390"/>
  <c r="P392"/>
  <c r="P391"/>
  <c r="P395"/>
  <c r="P397"/>
  <c r="P401"/>
  <c r="P403"/>
  <c r="P405"/>
  <c r="P407"/>
  <c r="P409"/>
  <c r="P413"/>
  <c r="P415"/>
  <c r="P416"/>
  <c r="P417"/>
  <c r="P394"/>
  <c r="P419"/>
  <c r="P420"/>
  <c r="P423"/>
  <c r="P427"/>
  <c r="P429"/>
  <c r="P431"/>
  <c r="P435"/>
  <c r="P437"/>
  <c r="P439"/>
  <c r="P443"/>
  <c r="P445"/>
  <c r="P447"/>
  <c r="P449"/>
  <c r="P451"/>
  <c r="P453"/>
  <c r="P458"/>
  <c r="P464"/>
  <c r="P467"/>
  <c r="P469"/>
  <c r="P470"/>
  <c r="P472"/>
  <c r="P474"/>
  <c r="P475"/>
  <c r="P477"/>
  <c r="P479"/>
  <c r="P482"/>
  <c r="P484"/>
  <c r="P485"/>
  <c r="P488"/>
  <c r="P489"/>
  <c r="P490"/>
  <c r="P492"/>
  <c r="P494"/>
  <c r="P496"/>
  <c r="P473"/>
  <c r="P498"/>
  <c r="P499"/>
  <c r="P500"/>
  <c r="P502"/>
  <c r="P504"/>
  <c r="P506"/>
  <c r="P508"/>
  <c r="P510"/>
  <c r="P512"/>
  <c r="P515"/>
  <c r="P518"/>
  <c r="P521"/>
  <c r="P522"/>
  <c r="P524"/>
  <c r="P526"/>
  <c r="P527"/>
  <c r="P528"/>
  <c r="P529"/>
  <c r="P530"/>
  <c r="P532"/>
  <c r="P535"/>
  <c r="P537"/>
  <c r="P539"/>
  <c r="P497"/>
  <c r="P541"/>
  <c r="P543"/>
  <c r="P545"/>
  <c r="P546"/>
  <c r="P547"/>
  <c r="P549"/>
  <c r="P551"/>
  <c r="P553"/>
  <c r="P555"/>
  <c r="P559"/>
  <c r="P561"/>
  <c r="P563"/>
  <c r="P565"/>
  <c r="P567"/>
  <c r="P570"/>
  <c r="P574"/>
  <c r="P578"/>
  <c r="P583"/>
  <c r="P585"/>
  <c r="P587"/>
  <c r="P589"/>
  <c r="P591"/>
  <c r="P593"/>
  <c r="P595"/>
  <c r="P597"/>
  <c r="P599"/>
  <c r="P601"/>
  <c r="P603"/>
  <c r="P605"/>
  <c r="P606"/>
  <c r="P604" s="1"/>
  <c r="P607"/>
  <c r="P608"/>
  <c r="P609"/>
  <c r="P611"/>
  <c r="P613"/>
  <c r="P615"/>
  <c r="P619"/>
  <c r="P620"/>
  <c r="P625"/>
  <c r="P629"/>
  <c r="P635"/>
  <c r="P642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6"/>
  <c r="P668"/>
  <c r="P670"/>
  <c r="P672"/>
  <c r="P674"/>
  <c r="P676"/>
  <c r="P678"/>
  <c r="P681"/>
  <c r="P684"/>
  <c r="P687"/>
  <c r="P690"/>
  <c r="P692"/>
  <c r="P694"/>
  <c r="P643"/>
  <c r="P696"/>
  <c r="P698"/>
  <c r="P699"/>
  <c r="P706"/>
  <c r="P695" s="1"/>
  <c r="P708"/>
  <c r="P707"/>
  <c r="P103" i="4"/>
  <c r="P104"/>
  <c r="P102" s="1"/>
  <c r="P105"/>
  <c r="P106"/>
  <c r="P108"/>
  <c r="P109"/>
  <c r="P110"/>
  <c r="P111"/>
  <c r="P117"/>
  <c r="P119"/>
  <c r="P121"/>
  <c r="P123"/>
  <c r="P124"/>
  <c r="P125"/>
  <c r="P126"/>
  <c r="P127"/>
  <c r="P128"/>
  <c r="P129"/>
  <c r="P130"/>
  <c r="P131"/>
  <c r="P133"/>
  <c r="P134"/>
  <c r="P135"/>
  <c r="P141"/>
  <c r="P145"/>
  <c r="P149"/>
  <c r="P152"/>
  <c r="P153"/>
  <c r="P157"/>
  <c r="P151" s="1"/>
  <c r="P159"/>
  <c r="P158"/>
  <c r="P164"/>
  <c r="P165"/>
  <c r="P166"/>
  <c r="P167"/>
  <c r="P168"/>
  <c r="P169"/>
  <c r="P170"/>
  <c r="P171"/>
  <c r="P172"/>
  <c r="P173"/>
  <c r="P174"/>
  <c r="P175"/>
  <c r="P176"/>
  <c r="P177"/>
  <c r="P178"/>
  <c r="P180"/>
  <c r="P181"/>
  <c r="P182"/>
  <c r="P183"/>
  <c r="P184"/>
  <c r="P185"/>
  <c r="P186"/>
  <c r="P188"/>
  <c r="P190"/>
  <c r="P192"/>
  <c r="P194"/>
  <c r="P196"/>
  <c r="P198"/>
  <c r="P201"/>
  <c r="P203"/>
  <c r="P204"/>
  <c r="P205"/>
  <c r="P207"/>
  <c r="P209"/>
  <c r="P208" s="1"/>
  <c r="P210"/>
  <c r="P213"/>
  <c r="P212" s="1"/>
  <c r="P215"/>
  <c r="P217"/>
  <c r="P218"/>
  <c r="P219"/>
  <c r="P220"/>
  <c r="P221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5"/>
  <c r="P248"/>
  <c r="P249"/>
  <c r="P250"/>
  <c r="P251"/>
  <c r="P252"/>
  <c r="P253"/>
  <c r="P254"/>
  <c r="P256"/>
  <c r="P257"/>
  <c r="P258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47"/>
  <c r="P281"/>
  <c r="P282"/>
  <c r="P283"/>
  <c r="P284"/>
  <c r="P280" s="1"/>
  <c r="P285"/>
  <c r="P286"/>
  <c r="P287"/>
  <c r="P288"/>
  <c r="P289"/>
  <c r="P290"/>
  <c r="P291"/>
  <c r="P292"/>
  <c r="P293"/>
  <c r="P294"/>
  <c r="P295"/>
  <c r="P297"/>
  <c r="P298"/>
  <c r="P299"/>
  <c r="P300"/>
  <c r="P301"/>
  <c r="P303"/>
  <c r="P304"/>
  <c r="P305"/>
  <c r="P306"/>
  <c r="P308"/>
  <c r="P309"/>
  <c r="P307"/>
  <c r="P311"/>
  <c r="P312"/>
  <c r="P313"/>
  <c r="P314"/>
  <c r="P315"/>
  <c r="P316"/>
  <c r="P317"/>
  <c r="P318"/>
  <c r="P319"/>
  <c r="P321"/>
  <c r="P322"/>
  <c r="P323"/>
  <c r="P320" s="1"/>
  <c r="P324"/>
  <c r="P325"/>
  <c r="P326"/>
  <c r="P327"/>
  <c r="P328"/>
  <c r="P329"/>
  <c r="P330"/>
  <c r="P331"/>
  <c r="P332"/>
  <c r="P333"/>
  <c r="P335"/>
  <c r="P336"/>
  <c r="P337"/>
  <c r="P338"/>
  <c r="P339"/>
  <c r="P340"/>
  <c r="P341"/>
  <c r="P342"/>
  <c r="P343"/>
  <c r="P344"/>
  <c r="P346"/>
  <c r="P347"/>
  <c r="P348"/>
  <c r="P349"/>
  <c r="P350"/>
  <c r="P351"/>
  <c r="P353"/>
  <c r="P354"/>
  <c r="P352" s="1"/>
  <c r="P356"/>
  <c r="P357"/>
  <c r="P358"/>
  <c r="P355" s="1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8"/>
  <c r="P469"/>
  <c r="P467" s="1"/>
  <c r="P470"/>
  <c r="P471"/>
  <c r="P472"/>
  <c r="P473"/>
  <c r="P474"/>
  <c r="P475"/>
  <c r="P476"/>
  <c r="P477"/>
  <c r="P478"/>
  <c r="P479"/>
  <c r="P480"/>
  <c r="P481"/>
  <c r="P482"/>
  <c r="P483"/>
  <c r="P485"/>
  <c r="P486"/>
  <c r="P484" s="1"/>
  <c r="P487"/>
  <c r="P488"/>
  <c r="P489"/>
  <c r="P490"/>
  <c r="P491"/>
  <c r="P492"/>
  <c r="P493"/>
  <c r="P494"/>
  <c r="P495"/>
  <c r="P496"/>
  <c r="P497"/>
  <c r="P498"/>
  <c r="P499"/>
  <c r="P500"/>
  <c r="P501"/>
  <c r="P502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2"/>
  <c r="P544"/>
  <c r="P546"/>
  <c r="P545" s="1"/>
  <c r="P547"/>
  <c r="P87" i="5"/>
  <c r="P86" s="1"/>
  <c r="P90"/>
  <c r="P91"/>
  <c r="P95"/>
  <c r="P99"/>
  <c r="P101"/>
  <c r="P103"/>
  <c r="P105"/>
  <c r="P108"/>
  <c r="P109"/>
  <c r="P113"/>
  <c r="P114"/>
  <c r="P116"/>
  <c r="P118"/>
  <c r="P119"/>
  <c r="P120"/>
  <c r="P121"/>
  <c r="P122"/>
  <c r="P123"/>
  <c r="P124"/>
  <c r="P125"/>
  <c r="P127"/>
  <c r="P129"/>
  <c r="P130"/>
  <c r="P132"/>
  <c r="P134"/>
  <c r="P136"/>
  <c r="P140"/>
  <c r="P139" s="1"/>
  <c r="P143"/>
  <c r="P144"/>
  <c r="P148"/>
  <c r="P152"/>
  <c r="P154"/>
  <c r="P158"/>
  <c r="P161"/>
  <c r="P162"/>
  <c r="P164"/>
  <c r="P165"/>
  <c r="P168"/>
  <c r="P169"/>
  <c r="P171"/>
  <c r="P172"/>
  <c r="P174"/>
  <c r="P176"/>
  <c r="P178"/>
  <c r="P153"/>
  <c r="P181"/>
  <c r="P184"/>
  <c r="P186"/>
  <c r="P180"/>
  <c r="P189"/>
  <c r="P191"/>
  <c r="P193"/>
  <c r="P195"/>
  <c r="P196"/>
  <c r="P200"/>
  <c r="P201"/>
  <c r="P206"/>
  <c r="P208"/>
  <c r="P210"/>
  <c r="P213"/>
  <c r="P212" s="1"/>
  <c r="P214"/>
  <c r="P215"/>
  <c r="P217"/>
  <c r="P216" s="1"/>
  <c r="J30" i="2"/>
  <c r="AV52" i="1" s="1"/>
  <c r="AX52"/>
  <c r="AY52"/>
  <c r="AX53"/>
  <c r="AY53"/>
  <c r="J30" i="4"/>
  <c r="AV54" i="1" s="1"/>
  <c r="AX54"/>
  <c r="AY54"/>
  <c r="AX55"/>
  <c r="AY55"/>
  <c r="E7" i="2"/>
  <c r="E71" s="1"/>
  <c r="J12"/>
  <c r="J75" s="1"/>
  <c r="J14"/>
  <c r="E15"/>
  <c r="J15"/>
  <c r="J17"/>
  <c r="E18"/>
  <c r="F52" s="1"/>
  <c r="J18"/>
  <c r="E47"/>
  <c r="F49"/>
  <c r="J49"/>
  <c r="F51"/>
  <c r="J51"/>
  <c r="J87"/>
  <c r="J59" s="1"/>
  <c r="J60"/>
  <c r="J95"/>
  <c r="J61" s="1"/>
  <c r="E73"/>
  <c r="F75"/>
  <c r="F77"/>
  <c r="J77"/>
  <c r="R84"/>
  <c r="R86"/>
  <c r="R83"/>
  <c r="R88"/>
  <c r="R89"/>
  <c r="R90"/>
  <c r="R91"/>
  <c r="R92"/>
  <c r="R94"/>
  <c r="R93"/>
  <c r="R96"/>
  <c r="R95" s="1"/>
  <c r="T84"/>
  <c r="T83" s="1"/>
  <c r="T86"/>
  <c r="T88"/>
  <c r="T87" s="1"/>
  <c r="T89"/>
  <c r="T90"/>
  <c r="T91"/>
  <c r="T92"/>
  <c r="T94"/>
  <c r="T93"/>
  <c r="T96"/>
  <c r="T95" s="1"/>
  <c r="E7" i="3"/>
  <c r="E86" s="1"/>
  <c r="J12"/>
  <c r="J49" s="1"/>
  <c r="J14"/>
  <c r="E15"/>
  <c r="F92" s="1"/>
  <c r="J15"/>
  <c r="J17"/>
  <c r="E18"/>
  <c r="J18"/>
  <c r="E45"/>
  <c r="E47"/>
  <c r="F49"/>
  <c r="F51"/>
  <c r="J51"/>
  <c r="F52"/>
  <c r="J363"/>
  <c r="J63" s="1"/>
  <c r="J391"/>
  <c r="J65" s="1"/>
  <c r="J604"/>
  <c r="J73" s="1"/>
  <c r="E88"/>
  <c r="F90"/>
  <c r="J92"/>
  <c r="F93"/>
  <c r="R99"/>
  <c r="R101"/>
  <c r="R115"/>
  <c r="R117"/>
  <c r="R118"/>
  <c r="R119"/>
  <c r="R121"/>
  <c r="R123"/>
  <c r="R125"/>
  <c r="R98"/>
  <c r="R127"/>
  <c r="R130"/>
  <c r="R132"/>
  <c r="R133"/>
  <c r="R135"/>
  <c r="R141"/>
  <c r="R148"/>
  <c r="R149"/>
  <c r="R153"/>
  <c r="R154"/>
  <c r="R165"/>
  <c r="R126"/>
  <c r="R176"/>
  <c r="R178"/>
  <c r="R180"/>
  <c r="R182"/>
  <c r="R183"/>
  <c r="R185"/>
  <c r="R186"/>
  <c r="R190"/>
  <c r="R194"/>
  <c r="R195"/>
  <c r="R197"/>
  <c r="R199"/>
  <c r="R200"/>
  <c r="R202"/>
  <c r="R204"/>
  <c r="R209"/>
  <c r="R214"/>
  <c r="R215"/>
  <c r="R230"/>
  <c r="R238"/>
  <c r="R240"/>
  <c r="R244"/>
  <c r="R246"/>
  <c r="R248"/>
  <c r="R254"/>
  <c r="R258"/>
  <c r="R260"/>
  <c r="R261"/>
  <c r="R265"/>
  <c r="R266"/>
  <c r="R267"/>
  <c r="R268"/>
  <c r="R270"/>
  <c r="R271"/>
  <c r="R283"/>
  <c r="R291"/>
  <c r="R295"/>
  <c r="R299"/>
  <c r="R300"/>
  <c r="R301"/>
  <c r="R302"/>
  <c r="R253"/>
  <c r="R313"/>
  <c r="R314"/>
  <c r="R318"/>
  <c r="R327"/>
  <c r="R329"/>
  <c r="R331"/>
  <c r="R332"/>
  <c r="R334"/>
  <c r="R336"/>
  <c r="R338"/>
  <c r="R340"/>
  <c r="R342"/>
  <c r="R346"/>
  <c r="R348"/>
  <c r="R350"/>
  <c r="R352"/>
  <c r="R353"/>
  <c r="R355"/>
  <c r="R357"/>
  <c r="R358"/>
  <c r="R360"/>
  <c r="R362"/>
  <c r="R364"/>
  <c r="R363" s="1"/>
  <c r="R367"/>
  <c r="R369"/>
  <c r="R371"/>
  <c r="R373"/>
  <c r="R374"/>
  <c r="R375"/>
  <c r="R376"/>
  <c r="R377"/>
  <c r="R378"/>
  <c r="R379"/>
  <c r="R381"/>
  <c r="R383"/>
  <c r="R384"/>
  <c r="R388"/>
  <c r="R389"/>
  <c r="R390"/>
  <c r="R392"/>
  <c r="R391"/>
  <c r="R395"/>
  <c r="R397"/>
  <c r="R401"/>
  <c r="R403"/>
  <c r="R405"/>
  <c r="R407"/>
  <c r="R409"/>
  <c r="R413"/>
  <c r="R415"/>
  <c r="R416"/>
  <c r="R417"/>
  <c r="R394"/>
  <c r="R419"/>
  <c r="R420"/>
  <c r="R423"/>
  <c r="R427"/>
  <c r="R429"/>
  <c r="R431"/>
  <c r="R435"/>
  <c r="R437"/>
  <c r="R439"/>
  <c r="R443"/>
  <c r="R445"/>
  <c r="R447"/>
  <c r="R449"/>
  <c r="R451"/>
  <c r="R453"/>
  <c r="R458"/>
  <c r="R464"/>
  <c r="R467"/>
  <c r="R469"/>
  <c r="R470"/>
  <c r="R472"/>
  <c r="R474"/>
  <c r="R473" s="1"/>
  <c r="R475"/>
  <c r="R477"/>
  <c r="R479"/>
  <c r="R482"/>
  <c r="R484"/>
  <c r="R485"/>
  <c r="R488"/>
  <c r="R489"/>
  <c r="R490"/>
  <c r="R492"/>
  <c r="R494"/>
  <c r="R496"/>
  <c r="R498"/>
  <c r="R499"/>
  <c r="R500"/>
  <c r="R497" s="1"/>
  <c r="R502"/>
  <c r="R504"/>
  <c r="R506"/>
  <c r="R508"/>
  <c r="R510"/>
  <c r="R512"/>
  <c r="R515"/>
  <c r="R518"/>
  <c r="R521"/>
  <c r="R522"/>
  <c r="R524"/>
  <c r="R526"/>
  <c r="R527"/>
  <c r="R528"/>
  <c r="R529"/>
  <c r="R530"/>
  <c r="R532"/>
  <c r="R535"/>
  <c r="R537"/>
  <c r="R539"/>
  <c r="R541"/>
  <c r="R543"/>
  <c r="R545"/>
  <c r="R540" s="1"/>
  <c r="R546"/>
  <c r="R547"/>
  <c r="R549"/>
  <c r="R551"/>
  <c r="R553"/>
  <c r="R555"/>
  <c r="R559"/>
  <c r="R561"/>
  <c r="R563"/>
  <c r="R565"/>
  <c r="R567"/>
  <c r="R570"/>
  <c r="R574"/>
  <c r="R578"/>
  <c r="R583"/>
  <c r="R585"/>
  <c r="R587"/>
  <c r="R589"/>
  <c r="R591"/>
  <c r="R593"/>
  <c r="R595"/>
  <c r="R597"/>
  <c r="R599"/>
  <c r="R601"/>
  <c r="R603"/>
  <c r="R605"/>
  <c r="R606"/>
  <c r="R607"/>
  <c r="R608"/>
  <c r="R609"/>
  <c r="R611"/>
  <c r="R613"/>
  <c r="R615"/>
  <c r="R619"/>
  <c r="R620"/>
  <c r="R625"/>
  <c r="R629"/>
  <c r="R635"/>
  <c r="R642"/>
  <c r="R644"/>
  <c r="R645"/>
  <c r="R643" s="1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6"/>
  <c r="R668"/>
  <c r="R670"/>
  <c r="R672"/>
  <c r="R674"/>
  <c r="R676"/>
  <c r="R678"/>
  <c r="R681"/>
  <c r="R684"/>
  <c r="R687"/>
  <c r="R690"/>
  <c r="R692"/>
  <c r="R694"/>
  <c r="R696"/>
  <c r="R698"/>
  <c r="R699"/>
  <c r="R706"/>
  <c r="R708"/>
  <c r="R707"/>
  <c r="T99"/>
  <c r="T101"/>
  <c r="T115"/>
  <c r="T117"/>
  <c r="T118"/>
  <c r="T119"/>
  <c r="T121"/>
  <c r="T123"/>
  <c r="T125"/>
  <c r="T98"/>
  <c r="T127"/>
  <c r="T130"/>
  <c r="T132"/>
  <c r="T133"/>
  <c r="T135"/>
  <c r="T141"/>
  <c r="T148"/>
  <c r="T149"/>
  <c r="T153"/>
  <c r="T154"/>
  <c r="T165"/>
  <c r="T126"/>
  <c r="T176"/>
  <c r="T178"/>
  <c r="T180"/>
  <c r="T182"/>
  <c r="T175" s="1"/>
  <c r="T183"/>
  <c r="T185"/>
  <c r="T186"/>
  <c r="T190"/>
  <c r="T194"/>
  <c r="T195"/>
  <c r="T197"/>
  <c r="T199"/>
  <c r="T200"/>
  <c r="T202"/>
  <c r="T204"/>
  <c r="T209"/>
  <c r="T214"/>
  <c r="T215"/>
  <c r="T230"/>
  <c r="T238"/>
  <c r="T240"/>
  <c r="T244"/>
  <c r="T246"/>
  <c r="T248"/>
  <c r="T254"/>
  <c r="T258"/>
  <c r="T260"/>
  <c r="T253" s="1"/>
  <c r="T261"/>
  <c r="T265"/>
  <c r="T266"/>
  <c r="T267"/>
  <c r="T268"/>
  <c r="T270"/>
  <c r="T271"/>
  <c r="T283"/>
  <c r="T291"/>
  <c r="T295"/>
  <c r="T299"/>
  <c r="T300"/>
  <c r="T301"/>
  <c r="T302"/>
  <c r="T313"/>
  <c r="T312" s="1"/>
  <c r="T314"/>
  <c r="T318"/>
  <c r="T327"/>
  <c r="T329"/>
  <c r="T331"/>
  <c r="T332"/>
  <c r="T334"/>
  <c r="T336"/>
  <c r="T338"/>
  <c r="T340"/>
  <c r="T342"/>
  <c r="T346"/>
  <c r="T348"/>
  <c r="T350"/>
  <c r="T352"/>
  <c r="T353"/>
  <c r="T355"/>
  <c r="T357"/>
  <c r="T358"/>
  <c r="T360"/>
  <c r="T362"/>
  <c r="T364"/>
  <c r="T367"/>
  <c r="T369"/>
  <c r="T371"/>
  <c r="T373"/>
  <c r="T374"/>
  <c r="T375"/>
  <c r="T376"/>
  <c r="T377"/>
  <c r="T378"/>
  <c r="T379"/>
  <c r="T381"/>
  <c r="T383"/>
  <c r="T384"/>
  <c r="T388"/>
  <c r="T389"/>
  <c r="T390"/>
  <c r="T370"/>
  <c r="T392"/>
  <c r="T391"/>
  <c r="T395"/>
  <c r="T394" s="1"/>
  <c r="T397"/>
  <c r="T401"/>
  <c r="T403"/>
  <c r="T405"/>
  <c r="T407"/>
  <c r="T409"/>
  <c r="T413"/>
  <c r="T415"/>
  <c r="T416"/>
  <c r="T417"/>
  <c r="T419"/>
  <c r="T418" s="1"/>
  <c r="T420"/>
  <c r="T423"/>
  <c r="T427"/>
  <c r="T429"/>
  <c r="T431"/>
  <c r="T435"/>
  <c r="T437"/>
  <c r="T439"/>
  <c r="T443"/>
  <c r="T445"/>
  <c r="T447"/>
  <c r="T449"/>
  <c r="T451"/>
  <c r="T453"/>
  <c r="T458"/>
  <c r="T464"/>
  <c r="T467"/>
  <c r="T469"/>
  <c r="T470"/>
  <c r="T472"/>
  <c r="T474"/>
  <c r="T475"/>
  <c r="T477"/>
  <c r="T479"/>
  <c r="T482"/>
  <c r="T484"/>
  <c r="T485"/>
  <c r="T488"/>
  <c r="T489"/>
  <c r="T490"/>
  <c r="T492"/>
  <c r="T494"/>
  <c r="T496"/>
  <c r="T473"/>
  <c r="T498"/>
  <c r="T499"/>
  <c r="T500"/>
  <c r="T502"/>
  <c r="T504"/>
  <c r="T506"/>
  <c r="T508"/>
  <c r="T510"/>
  <c r="T512"/>
  <c r="T515"/>
  <c r="T518"/>
  <c r="T521"/>
  <c r="T522"/>
  <c r="T524"/>
  <c r="T526"/>
  <c r="T527"/>
  <c r="T528"/>
  <c r="T529"/>
  <c r="T530"/>
  <c r="T532"/>
  <c r="T535"/>
  <c r="T537"/>
  <c r="T539"/>
  <c r="T497"/>
  <c r="T541"/>
  <c r="T543"/>
  <c r="T545"/>
  <c r="T546"/>
  <c r="T547"/>
  <c r="T549"/>
  <c r="T551"/>
  <c r="T550" s="1"/>
  <c r="T553"/>
  <c r="T555"/>
  <c r="T559"/>
  <c r="T561"/>
  <c r="T563"/>
  <c r="T565"/>
  <c r="T567"/>
  <c r="T570"/>
  <c r="T574"/>
  <c r="T578"/>
  <c r="T583"/>
  <c r="T585"/>
  <c r="T587"/>
  <c r="T589"/>
  <c r="T591"/>
  <c r="T593"/>
  <c r="T595"/>
  <c r="T597"/>
  <c r="T599"/>
  <c r="T601"/>
  <c r="T603"/>
  <c r="T605"/>
  <c r="T606"/>
  <c r="T604" s="1"/>
  <c r="T607"/>
  <c r="T608"/>
  <c r="T609"/>
  <c r="T611"/>
  <c r="T613"/>
  <c r="T615"/>
  <c r="T619"/>
  <c r="T620"/>
  <c r="T625"/>
  <c r="T629"/>
  <c r="T635"/>
  <c r="T642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6"/>
  <c r="T668"/>
  <c r="T670"/>
  <c r="T672"/>
  <c r="T674"/>
  <c r="T676"/>
  <c r="T678"/>
  <c r="T681"/>
  <c r="T684"/>
  <c r="T687"/>
  <c r="T690"/>
  <c r="T692"/>
  <c r="T694"/>
  <c r="T643"/>
  <c r="T696"/>
  <c r="T695" s="1"/>
  <c r="T698"/>
  <c r="T699"/>
  <c r="T706"/>
  <c r="T708"/>
  <c r="T707"/>
  <c r="E7" i="4"/>
  <c r="J12"/>
  <c r="J49" s="1"/>
  <c r="J14"/>
  <c r="E15"/>
  <c r="F51" s="1"/>
  <c r="J15"/>
  <c r="J17"/>
  <c r="E18"/>
  <c r="F52" s="1"/>
  <c r="J18"/>
  <c r="E45"/>
  <c r="E47"/>
  <c r="F49"/>
  <c r="J51"/>
  <c r="J59"/>
  <c r="J63"/>
  <c r="J212"/>
  <c r="J66" s="1"/>
  <c r="J69"/>
  <c r="J352"/>
  <c r="J74" s="1"/>
  <c r="J503"/>
  <c r="J78" s="1"/>
  <c r="J545"/>
  <c r="J80" s="1"/>
  <c r="E90"/>
  <c r="E92"/>
  <c r="F94"/>
  <c r="J96"/>
  <c r="R103"/>
  <c r="R104"/>
  <c r="R102" s="1"/>
  <c r="R101" s="1"/>
  <c r="R105"/>
  <c r="R106"/>
  <c r="R108"/>
  <c r="R109"/>
  <c r="R110"/>
  <c r="R111"/>
  <c r="R117"/>
  <c r="R119"/>
  <c r="R121"/>
  <c r="R123"/>
  <c r="R124"/>
  <c r="R125"/>
  <c r="R126"/>
  <c r="R127"/>
  <c r="R128"/>
  <c r="R129"/>
  <c r="R130"/>
  <c r="R131"/>
  <c r="R133"/>
  <c r="R134"/>
  <c r="R135"/>
  <c r="R141"/>
  <c r="R145"/>
  <c r="R149"/>
  <c r="R152"/>
  <c r="R151" s="1"/>
  <c r="R153"/>
  <c r="R157"/>
  <c r="R159"/>
  <c r="R158" s="1"/>
  <c r="R164"/>
  <c r="R163" s="1"/>
  <c r="R165"/>
  <c r="R166"/>
  <c r="R167"/>
  <c r="R168"/>
  <c r="R169"/>
  <c r="R170"/>
  <c r="R171"/>
  <c r="R172"/>
  <c r="R173"/>
  <c r="R174"/>
  <c r="R175"/>
  <c r="R176"/>
  <c r="R177"/>
  <c r="R178"/>
  <c r="R180"/>
  <c r="R181"/>
  <c r="R182"/>
  <c r="R183"/>
  <c r="R184"/>
  <c r="R185"/>
  <c r="R186"/>
  <c r="R188"/>
  <c r="R190"/>
  <c r="R187" s="1"/>
  <c r="R192"/>
  <c r="R194"/>
  <c r="R196"/>
  <c r="R198"/>
  <c r="R201"/>
  <c r="R203"/>
  <c r="R204"/>
  <c r="R202" s="1"/>
  <c r="R205"/>
  <c r="R207"/>
  <c r="R209"/>
  <c r="R208" s="1"/>
  <c r="R210"/>
  <c r="R213"/>
  <c r="R215"/>
  <c r="R217"/>
  <c r="R218"/>
  <c r="R219"/>
  <c r="R220"/>
  <c r="R221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5"/>
  <c r="R212"/>
  <c r="R248"/>
  <c r="R247" s="1"/>
  <c r="R249"/>
  <c r="R250"/>
  <c r="R251"/>
  <c r="R252"/>
  <c r="R253"/>
  <c r="R254"/>
  <c r="R256"/>
  <c r="R257"/>
  <c r="R258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1"/>
  <c r="R282"/>
  <c r="R283"/>
  <c r="R284"/>
  <c r="R285"/>
  <c r="R286"/>
  <c r="R287"/>
  <c r="R288"/>
  <c r="R289"/>
  <c r="R290"/>
  <c r="R291"/>
  <c r="R292"/>
  <c r="R293"/>
  <c r="R294"/>
  <c r="R295"/>
  <c r="R297"/>
  <c r="R298"/>
  <c r="R299"/>
  <c r="R300"/>
  <c r="R301"/>
  <c r="R303"/>
  <c r="R304"/>
  <c r="R305"/>
  <c r="R306"/>
  <c r="R280"/>
  <c r="R308"/>
  <c r="R307" s="1"/>
  <c r="R309"/>
  <c r="R311"/>
  <c r="R310" s="1"/>
  <c r="R312"/>
  <c r="R313"/>
  <c r="R314"/>
  <c r="R315"/>
  <c r="R316"/>
  <c r="R317"/>
  <c r="R318"/>
  <c r="R319"/>
  <c r="R321"/>
  <c r="R322"/>
  <c r="R323"/>
  <c r="R320" s="1"/>
  <c r="R324"/>
  <c r="R325"/>
  <c r="R326"/>
  <c r="R327"/>
  <c r="R328"/>
  <c r="R329"/>
  <c r="R330"/>
  <c r="R331"/>
  <c r="R332"/>
  <c r="R333"/>
  <c r="R335"/>
  <c r="R336"/>
  <c r="R337"/>
  <c r="R338"/>
  <c r="R339"/>
  <c r="R340"/>
  <c r="R341"/>
  <c r="R342"/>
  <c r="R343"/>
  <c r="R344"/>
  <c r="R346"/>
  <c r="R347"/>
  <c r="R348"/>
  <c r="R349"/>
  <c r="R350"/>
  <c r="R351"/>
  <c r="R345"/>
  <c r="R353"/>
  <c r="R354"/>
  <c r="R352" s="1"/>
  <c r="R356"/>
  <c r="R355" s="1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8"/>
  <c r="R469"/>
  <c r="R470"/>
  <c r="R471"/>
  <c r="R472"/>
  <c r="R473"/>
  <c r="R474"/>
  <c r="R475"/>
  <c r="R476"/>
  <c r="R477"/>
  <c r="R478"/>
  <c r="R479"/>
  <c r="R480"/>
  <c r="R481"/>
  <c r="R482"/>
  <c r="R483"/>
  <c r="R467"/>
  <c r="R485"/>
  <c r="R486"/>
  <c r="R484" s="1"/>
  <c r="R487"/>
  <c r="R488"/>
  <c r="R489"/>
  <c r="R490"/>
  <c r="R491"/>
  <c r="R492"/>
  <c r="R493"/>
  <c r="R494"/>
  <c r="R495"/>
  <c r="R496"/>
  <c r="R497"/>
  <c r="R498"/>
  <c r="R499"/>
  <c r="R500"/>
  <c r="R501"/>
  <c r="R502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2"/>
  <c r="R541" s="1"/>
  <c r="R544"/>
  <c r="R546"/>
  <c r="R545" s="1"/>
  <c r="R547"/>
  <c r="T103"/>
  <c r="T104"/>
  <c r="T102" s="1"/>
  <c r="T105"/>
  <c r="T106"/>
  <c r="T108"/>
  <c r="T109"/>
  <c r="T110"/>
  <c r="T111"/>
  <c r="T117"/>
  <c r="T119"/>
  <c r="T121"/>
  <c r="T123"/>
  <c r="T124"/>
  <c r="T125"/>
  <c r="T126"/>
  <c r="T127"/>
  <c r="T128"/>
  <c r="T129"/>
  <c r="T130"/>
  <c r="T131"/>
  <c r="T133"/>
  <c r="T134"/>
  <c r="T135"/>
  <c r="T141"/>
  <c r="T145"/>
  <c r="T149"/>
  <c r="T152"/>
  <c r="T153"/>
  <c r="T157"/>
  <c r="T151" s="1"/>
  <c r="T159"/>
  <c r="T158"/>
  <c r="T164"/>
  <c r="T165"/>
  <c r="T166"/>
  <c r="T167"/>
  <c r="T168"/>
  <c r="T169"/>
  <c r="T170"/>
  <c r="T171"/>
  <c r="T172"/>
  <c r="T173"/>
  <c r="T174"/>
  <c r="T175"/>
  <c r="T176"/>
  <c r="T177"/>
  <c r="T178"/>
  <c r="T180"/>
  <c r="T181"/>
  <c r="T182"/>
  <c r="T183"/>
  <c r="T184"/>
  <c r="T185"/>
  <c r="T186"/>
  <c r="T188"/>
  <c r="T190"/>
  <c r="T192"/>
  <c r="T194"/>
  <c r="T196"/>
  <c r="T198"/>
  <c r="T201"/>
  <c r="T203"/>
  <c r="T204"/>
  <c r="T205"/>
  <c r="T207"/>
  <c r="T202"/>
  <c r="T209"/>
  <c r="T208" s="1"/>
  <c r="T210"/>
  <c r="T213"/>
  <c r="T212" s="1"/>
  <c r="T215"/>
  <c r="T217"/>
  <c r="T218"/>
  <c r="T219"/>
  <c r="T220"/>
  <c r="T221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5"/>
  <c r="T248"/>
  <c r="T249"/>
  <c r="T247" s="1"/>
  <c r="T250"/>
  <c r="T251"/>
  <c r="T252"/>
  <c r="T253"/>
  <c r="T254"/>
  <c r="T256"/>
  <c r="T257"/>
  <c r="T258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1"/>
  <c r="T282"/>
  <c r="T283"/>
  <c r="T280" s="1"/>
  <c r="T284"/>
  <c r="T285"/>
  <c r="T286"/>
  <c r="T287"/>
  <c r="T288"/>
  <c r="T289"/>
  <c r="T290"/>
  <c r="T291"/>
  <c r="T292"/>
  <c r="T293"/>
  <c r="T294"/>
  <c r="T295"/>
  <c r="T297"/>
  <c r="T298"/>
  <c r="T299"/>
  <c r="T300"/>
  <c r="T301"/>
  <c r="T303"/>
  <c r="T304"/>
  <c r="T305"/>
  <c r="T306"/>
  <c r="T308"/>
  <c r="T309"/>
  <c r="T307" s="1"/>
  <c r="T311"/>
  <c r="T312"/>
  <c r="T313"/>
  <c r="T314"/>
  <c r="T315"/>
  <c r="T316"/>
  <c r="T317"/>
  <c r="T318"/>
  <c r="T319"/>
  <c r="T321"/>
  <c r="T322"/>
  <c r="T323"/>
  <c r="T324"/>
  <c r="T325"/>
  <c r="T326"/>
  <c r="T327"/>
  <c r="T328"/>
  <c r="T329"/>
  <c r="T330"/>
  <c r="T331"/>
  <c r="T332"/>
  <c r="T333"/>
  <c r="T320"/>
  <c r="T335"/>
  <c r="T334" s="1"/>
  <c r="T336"/>
  <c r="T337"/>
  <c r="T338"/>
  <c r="T339"/>
  <c r="T340"/>
  <c r="T341"/>
  <c r="T342"/>
  <c r="T343"/>
  <c r="T344"/>
  <c r="T346"/>
  <c r="T345" s="1"/>
  <c r="T347"/>
  <c r="T348"/>
  <c r="T349"/>
  <c r="T350"/>
  <c r="T351"/>
  <c r="T353"/>
  <c r="T354"/>
  <c r="T352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355"/>
  <c r="T468"/>
  <c r="T469"/>
  <c r="T470"/>
  <c r="T471"/>
  <c r="T472"/>
  <c r="T473"/>
  <c r="T474"/>
  <c r="T475"/>
  <c r="T476"/>
  <c r="T477"/>
  <c r="T478"/>
  <c r="T479"/>
  <c r="T480"/>
  <c r="T481"/>
  <c r="T482"/>
  <c r="T483"/>
  <c r="T485"/>
  <c r="T484" s="1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03"/>
  <c r="T542"/>
  <c r="T541" s="1"/>
  <c r="T544"/>
  <c r="T546"/>
  <c r="T545" s="1"/>
  <c r="T547"/>
  <c r="E7" i="5"/>
  <c r="E45" s="1"/>
  <c r="J12"/>
  <c r="J49" s="1"/>
  <c r="J14"/>
  <c r="E15"/>
  <c r="J15"/>
  <c r="J17"/>
  <c r="E18"/>
  <c r="J18"/>
  <c r="E47"/>
  <c r="F49"/>
  <c r="F51"/>
  <c r="J51"/>
  <c r="F52"/>
  <c r="J139"/>
  <c r="J59" s="1"/>
  <c r="J180"/>
  <c r="J61" s="1"/>
  <c r="E76"/>
  <c r="F78"/>
  <c r="F80"/>
  <c r="J80"/>
  <c r="F81"/>
  <c r="R87"/>
  <c r="R86" s="1"/>
  <c r="R90"/>
  <c r="R91"/>
  <c r="R95"/>
  <c r="R99"/>
  <c r="R101"/>
  <c r="R103"/>
  <c r="R105"/>
  <c r="R108"/>
  <c r="R109"/>
  <c r="R113"/>
  <c r="R114"/>
  <c r="R116"/>
  <c r="R118"/>
  <c r="R119"/>
  <c r="R120"/>
  <c r="R121"/>
  <c r="R122"/>
  <c r="R123"/>
  <c r="R124"/>
  <c r="R125"/>
  <c r="R127"/>
  <c r="R129"/>
  <c r="R130"/>
  <c r="R132"/>
  <c r="R134"/>
  <c r="R136"/>
  <c r="R140"/>
  <c r="R139" s="1"/>
  <c r="R143"/>
  <c r="R144"/>
  <c r="R148"/>
  <c r="R152"/>
  <c r="R154"/>
  <c r="R158"/>
  <c r="R161"/>
  <c r="R153" s="1"/>
  <c r="R162"/>
  <c r="R164"/>
  <c r="R165"/>
  <c r="R168"/>
  <c r="R169"/>
  <c r="R171"/>
  <c r="R172"/>
  <c r="R174"/>
  <c r="R176"/>
  <c r="R178"/>
  <c r="R181"/>
  <c r="R180" s="1"/>
  <c r="R184"/>
  <c r="R186"/>
  <c r="R189"/>
  <c r="R191"/>
  <c r="R193"/>
  <c r="R195"/>
  <c r="R196"/>
  <c r="R200"/>
  <c r="R201"/>
  <c r="R206"/>
  <c r="R208"/>
  <c r="R210"/>
  <c r="R213"/>
  <c r="R214"/>
  <c r="R215"/>
  <c r="R217"/>
  <c r="R216" s="1"/>
  <c r="T87"/>
  <c r="T86" s="1"/>
  <c r="T90"/>
  <c r="T91"/>
  <c r="T95"/>
  <c r="T99"/>
  <c r="T101"/>
  <c r="T103"/>
  <c r="T105"/>
  <c r="T108"/>
  <c r="T109"/>
  <c r="T113"/>
  <c r="T114"/>
  <c r="T116"/>
  <c r="T118"/>
  <c r="T119"/>
  <c r="T120"/>
  <c r="T121"/>
  <c r="T122"/>
  <c r="T123"/>
  <c r="T124"/>
  <c r="T125"/>
  <c r="T127"/>
  <c r="T129"/>
  <c r="T130"/>
  <c r="T132"/>
  <c r="T134"/>
  <c r="T136"/>
  <c r="T140"/>
  <c r="T143"/>
  <c r="T144"/>
  <c r="T148"/>
  <c r="T152"/>
  <c r="T139"/>
  <c r="T154"/>
  <c r="T158"/>
  <c r="T161"/>
  <c r="T162"/>
  <c r="T164"/>
  <c r="T165"/>
  <c r="T168"/>
  <c r="T169"/>
  <c r="T171"/>
  <c r="T172"/>
  <c r="T174"/>
  <c r="T176"/>
  <c r="T178"/>
  <c r="T181"/>
  <c r="T184"/>
  <c r="T186"/>
  <c r="T189"/>
  <c r="T188" s="1"/>
  <c r="T191"/>
  <c r="T193"/>
  <c r="T195"/>
  <c r="T196"/>
  <c r="T200"/>
  <c r="T201"/>
  <c r="T206"/>
  <c r="T208"/>
  <c r="T210"/>
  <c r="T213"/>
  <c r="T214"/>
  <c r="T212" s="1"/>
  <c r="T215"/>
  <c r="T217"/>
  <c r="T216"/>
  <c r="J78" l="1"/>
  <c r="F78" i="2"/>
  <c r="F30" i="5"/>
  <c r="AZ55" i="1" s="1"/>
  <c r="J30" i="5"/>
  <c r="AV55" i="1" s="1"/>
  <c r="T211" i="4"/>
  <c r="AT54" i="1"/>
  <c r="P393" i="3"/>
  <c r="P85" i="5"/>
  <c r="P84" s="1"/>
  <c r="AU55" i="1" s="1"/>
  <c r="J83" i="2"/>
  <c r="J58" s="1"/>
  <c r="BK82"/>
  <c r="R188" i="5"/>
  <c r="R85" s="1"/>
  <c r="R84" s="1"/>
  <c r="T163" i="4"/>
  <c r="T101" s="1"/>
  <c r="T100" s="1"/>
  <c r="R334"/>
  <c r="F97"/>
  <c r="R370" i="3"/>
  <c r="J31" i="5"/>
  <c r="AW55" i="1" s="1"/>
  <c r="BK153" i="5"/>
  <c r="J153" s="1"/>
  <c r="J60" s="1"/>
  <c r="BK484" i="4"/>
  <c r="J484" s="1"/>
  <c r="J77" s="1"/>
  <c r="BK187"/>
  <c r="J187" s="1"/>
  <c r="J62" s="1"/>
  <c r="BK497" i="3"/>
  <c r="J497" s="1"/>
  <c r="J70" s="1"/>
  <c r="E74" i="5"/>
  <c r="E45" i="2"/>
  <c r="P310" i="4"/>
  <c r="P211" s="1"/>
  <c r="P540" i="3"/>
  <c r="F33"/>
  <c r="BC53" i="1" s="1"/>
  <c r="BK467" i="4"/>
  <c r="J467" s="1"/>
  <c r="J76" s="1"/>
  <c r="BK247"/>
  <c r="BK473" i="3"/>
  <c r="J473" s="1"/>
  <c r="J69" s="1"/>
  <c r="BK253"/>
  <c r="J253" s="1"/>
  <c r="J61" s="1"/>
  <c r="BK126"/>
  <c r="J126" s="1"/>
  <c r="J59" s="1"/>
  <c r="T180" i="5"/>
  <c r="T310" i="4"/>
  <c r="R175" i="3"/>
  <c r="R87" i="2"/>
  <c r="R82" s="1"/>
  <c r="R81" s="1"/>
  <c r="P418" i="3"/>
  <c r="F34"/>
  <c r="BD53" i="1" s="1"/>
  <c r="J31" i="4"/>
  <c r="AW54" i="1" s="1"/>
  <c r="F30" i="4"/>
  <c r="AZ54" i="1" s="1"/>
  <c r="F30" i="2"/>
  <c r="AZ52" i="1" s="1"/>
  <c r="BK188" i="5"/>
  <c r="J188" s="1"/>
  <c r="J62" s="1"/>
  <c r="BK86"/>
  <c r="BK355" i="4"/>
  <c r="J355" s="1"/>
  <c r="J75" s="1"/>
  <c r="BK310"/>
  <c r="J310" s="1"/>
  <c r="J70" s="1"/>
  <c r="BK163"/>
  <c r="J163" s="1"/>
  <c r="J61" s="1"/>
  <c r="BK643" i="3"/>
  <c r="J643" s="1"/>
  <c r="J74" s="1"/>
  <c r="BK550"/>
  <c r="J550" s="1"/>
  <c r="J72" s="1"/>
  <c r="BK418"/>
  <c r="J418" s="1"/>
  <c r="J68" s="1"/>
  <c r="BK98"/>
  <c r="F31"/>
  <c r="BA53" i="1" s="1"/>
  <c r="J31" i="3"/>
  <c r="AW53" i="1" s="1"/>
  <c r="F31" i="2"/>
  <c r="BA52" i="1" s="1"/>
  <c r="J31" i="2"/>
  <c r="AW52" i="1" s="1"/>
  <c r="AT52" s="1"/>
  <c r="R503" i="4"/>
  <c r="R211"/>
  <c r="R100" s="1"/>
  <c r="P503"/>
  <c r="P334"/>
  <c r="P253" i="3"/>
  <c r="P97" s="1"/>
  <c r="P96" s="1"/>
  <c r="AU53" i="1" s="1"/>
  <c r="BC51"/>
  <c r="T153" i="5"/>
  <c r="T85" s="1"/>
  <c r="T84" s="1"/>
  <c r="R604" i="3"/>
  <c r="P163" i="4"/>
  <c r="P101" s="1"/>
  <c r="P100" s="1"/>
  <c r="AU54" i="1" s="1"/>
  <c r="F34" i="2"/>
  <c r="BD52" i="1" s="1"/>
  <c r="BD51" s="1"/>
  <c r="W30" s="1"/>
  <c r="F31" i="5"/>
  <c r="BA55" i="1" s="1"/>
  <c r="BK345" i="4"/>
  <c r="J345" s="1"/>
  <c r="J73" s="1"/>
  <c r="BK320"/>
  <c r="J320" s="1"/>
  <c r="J71" s="1"/>
  <c r="R212" i="5"/>
  <c r="T467" i="4"/>
  <c r="T187"/>
  <c r="F96"/>
  <c r="J30" i="3"/>
  <c r="AV53" i="1" s="1"/>
  <c r="AT53" s="1"/>
  <c r="P345" i="4"/>
  <c r="T540" i="3"/>
  <c r="T393" s="1"/>
  <c r="T363"/>
  <c r="T97" s="1"/>
  <c r="R695"/>
  <c r="R550"/>
  <c r="R418"/>
  <c r="R312"/>
  <c r="J90"/>
  <c r="T82" i="2"/>
  <c r="T81" s="1"/>
  <c r="P188" i="5"/>
  <c r="P541" i="4"/>
  <c r="P202"/>
  <c r="P187"/>
  <c r="P550" i="3"/>
  <c r="P312"/>
  <c r="F32" i="5"/>
  <c r="BB55" i="1" s="1"/>
  <c r="BB51" s="1"/>
  <c r="BK280" i="4"/>
  <c r="J280" s="1"/>
  <c r="J68" s="1"/>
  <c r="BK102"/>
  <c r="BK540" i="3"/>
  <c r="J540" s="1"/>
  <c r="J71" s="1"/>
  <c r="BK394"/>
  <c r="BK312"/>
  <c r="J312" s="1"/>
  <c r="J62" s="1"/>
  <c r="J94" i="4"/>
  <c r="AU51" i="1" l="1"/>
  <c r="AX51"/>
  <c r="W28"/>
  <c r="T96" i="3"/>
  <c r="AY51" i="1"/>
  <c r="W29"/>
  <c r="J247" i="4"/>
  <c r="J67" s="1"/>
  <c r="BK211"/>
  <c r="J211" s="1"/>
  <c r="J65" s="1"/>
  <c r="BK101"/>
  <c r="J102"/>
  <c r="J58" s="1"/>
  <c r="BK97" i="3"/>
  <c r="J98"/>
  <c r="J58" s="1"/>
  <c r="BA51" i="1"/>
  <c r="AZ51"/>
  <c r="AT55"/>
  <c r="R393" i="3"/>
  <c r="BK393"/>
  <c r="J393" s="1"/>
  <c r="J66" s="1"/>
  <c r="J394"/>
  <c r="J67" s="1"/>
  <c r="BK85" i="5"/>
  <c r="J86"/>
  <c r="J58" s="1"/>
  <c r="BK81" i="2"/>
  <c r="J81" s="1"/>
  <c r="J82"/>
  <c r="J57" s="1"/>
  <c r="R97" i="3"/>
  <c r="R96" s="1"/>
  <c r="BK84" i="5" l="1"/>
  <c r="J84" s="1"/>
  <c r="J85"/>
  <c r="J57" s="1"/>
  <c r="BK96" i="3"/>
  <c r="J96" s="1"/>
  <c r="J97"/>
  <c r="J57" s="1"/>
  <c r="AW51" i="1"/>
  <c r="AK27" s="1"/>
  <c r="W27"/>
  <c r="J101" i="4"/>
  <c r="J57" s="1"/>
  <c r="BK100"/>
  <c r="J100" s="1"/>
  <c r="W26" i="1"/>
  <c r="AV51"/>
  <c r="J27" i="2"/>
  <c r="J56"/>
  <c r="AT51" i="1" l="1"/>
  <c r="AK26"/>
  <c r="AG52"/>
  <c r="J36" i="2"/>
  <c r="J27" i="3"/>
  <c r="J56"/>
  <c r="J27" i="4"/>
  <c r="J56"/>
  <c r="J56" i="5"/>
  <c r="J27"/>
  <c r="AG55" i="1" l="1"/>
  <c r="AN55" s="1"/>
  <c r="J36" i="5"/>
  <c r="AG54" i="1"/>
  <c r="AN54" s="1"/>
  <c r="J36" i="4"/>
  <c r="AN52" i="1"/>
  <c r="AG53"/>
  <c r="AN53" s="1"/>
  <c r="J36" i="3"/>
  <c r="AG51" i="1" l="1"/>
  <c r="AK23" l="1"/>
  <c r="AK32" s="1"/>
  <c r="AN51"/>
</calcChain>
</file>

<file path=xl/sharedStrings.xml><?xml version="1.0" encoding="utf-8"?>
<sst xmlns="http://schemas.openxmlformats.org/spreadsheetml/2006/main" count="15895" uniqueCount="3194">
  <si>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</si>
  <si>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</si>
  <si>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</si>
  <si>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</si>
  <si>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</si>
  <si>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</si>
  <si>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</si>
  <si>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</si>
  <si>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</si>
  <si>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</si>
  <si>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</si>
  <si>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</si>
  <si>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</si>
  <si>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</si>
  <si>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</si>
  <si>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</si>
  <si>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</si>
  <si>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</si>
  <si>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</si>
  <si>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</si>
  <si>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</si>
  <si>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</si>
  <si>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</si>
  <si>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</si>
  <si>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</si>
  <si>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</si>
  <si>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</si>
  <si>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</si>
  <si>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Rozdělovač podlahového vytápění - KOMPLET ( DN 5/4 s 9 vývody pro smyčky, adaptér pro trubky PEX 18x2, uzávěry, teploměry, odvzdušnění, vypouštění, nastavitelné průtukoměry, skříň rozdělovače pro zazdění)</t>
  </si>
  <si>
    <t>1989680270</t>
  </si>
  <si>
    <t>734100210</t>
  </si>
  <si>
    <t xml:space="preserve">Termostatická regulační hlavice podlahového vytápění </t>
  </si>
  <si>
    <t>1217287036</t>
  </si>
  <si>
    <t>734100301</t>
  </si>
  <si>
    <t>Regulace podlahového vytápění ( centrální řídící jednotka, ovládací tablo pro řídící jednotku, programovatelný termostat 3 kusy, teplovodní čidlo  prostorové 3 kusy, kabeláže vč.vytrubkování )</t>
  </si>
  <si>
    <t>1087915571</t>
  </si>
  <si>
    <t>735</t>
  </si>
  <si>
    <t>Ústřední vytápění - otopná tělesa</t>
  </si>
  <si>
    <t>735100101</t>
  </si>
  <si>
    <t xml:space="preserve">Stropní infrapanel 500W vč. kotvení a regulace   </t>
  </si>
  <si>
    <t>788321881</t>
  </si>
  <si>
    <t>735100201</t>
  </si>
  <si>
    <t>Koupelnové otopné těleso 1830x600</t>
  </si>
  <si>
    <t>-881629503</t>
  </si>
  <si>
    <t>735100301</t>
  </si>
  <si>
    <t>Desková otopná tělesa se spodním připojením  21-600/800</t>
  </si>
  <si>
    <t>1847635082</t>
  </si>
  <si>
    <t>735100302</t>
  </si>
  <si>
    <t>"H" systém vč.adaptérů + redukce + termostat. hlavice</t>
  </si>
  <si>
    <t>-1073842630</t>
  </si>
  <si>
    <t>735100303</t>
  </si>
  <si>
    <t>1-bodové připojení KT + Termostatická hlavice bílá</t>
  </si>
  <si>
    <t>1909347041</t>
  </si>
  <si>
    <t>735100305</t>
  </si>
  <si>
    <t>Plastové krytky pro vývody otopných těles</t>
  </si>
  <si>
    <t>sou</t>
  </si>
  <si>
    <t>590375397</t>
  </si>
  <si>
    <t>740</t>
  </si>
  <si>
    <t>Elektromontáže - zkoušky a revize</t>
  </si>
  <si>
    <t>740991200</t>
  </si>
  <si>
    <t>Celková prohlídka elektrického rozvodu a zařízení do 500 000,- Kč</t>
  </si>
  <si>
    <t>1906137952</t>
  </si>
  <si>
    <t>740991210</t>
  </si>
  <si>
    <t>Měření zemních odporů,revize bleskosvodu, vyhotovení revizní zprávy</t>
  </si>
  <si>
    <t>-456212366</t>
  </si>
  <si>
    <t>743</t>
  </si>
  <si>
    <t>Elektromontáže - hrubá montáž</t>
  </si>
  <si>
    <t>743R00214</t>
  </si>
  <si>
    <t>Kryt spínače kolébkového; d. ; b. bílá… D+M+PŘESUNY</t>
  </si>
  <si>
    <t>ks</t>
  </si>
  <si>
    <t>129040414</t>
  </si>
  <si>
    <t>743R00215</t>
  </si>
  <si>
    <t>Kryt spínače kolébkového, dělený; d. ; b. bílá… D+M+PŘESUNY</t>
  </si>
  <si>
    <t>143495065</t>
  </si>
  <si>
    <t>743R00216</t>
  </si>
  <si>
    <t>Kryt spínače kolébkového, s čirým průzorem; d.  b. bílá…D+M+PŘESUNY</t>
  </si>
  <si>
    <t>645628904</t>
  </si>
  <si>
    <t>743R00223</t>
  </si>
  <si>
    <t>CYKY-J 3x2.5… D+M+PŘESUNY</t>
  </si>
  <si>
    <t>-126323607</t>
  </si>
  <si>
    <t>743R00224</t>
  </si>
  <si>
    <t>Rámeček pro elektroinstalační přístroje, jednonásobný; d. ; b. bílá… D+M+PŘESUNY</t>
  </si>
  <si>
    <t>517233474</t>
  </si>
  <si>
    <t>743R00233</t>
  </si>
  <si>
    <t>sněžný regulátor - ochrana okapů, kontrola teploty a vlhkosti 230V, DIN …D+M+PŘESUNY</t>
  </si>
  <si>
    <t>207046942</t>
  </si>
  <si>
    <t>743R00234</t>
  </si>
  <si>
    <t>Napájecí zdroj pro reg.230V16A, DIN … D+M+PŘESUNY</t>
  </si>
  <si>
    <t>-186946782</t>
  </si>
  <si>
    <t>743R00235</t>
  </si>
  <si>
    <t>teplotně-vlhkostní snímač - sada… D+M+PŘESUNY</t>
  </si>
  <si>
    <t>-1018644542</t>
  </si>
  <si>
    <t>743R00383</t>
  </si>
  <si>
    <t>Jímací tyč AlMgSi 1000 varianta E (dutý profil)… D+M+PŘESUNY</t>
  </si>
  <si>
    <t>-236250727</t>
  </si>
  <si>
    <t>743R00384</t>
  </si>
  <si>
    <t>úchyt tyče na střechu… D+M+PŘESUNY</t>
  </si>
  <si>
    <t>418247865</t>
  </si>
  <si>
    <t>743R00949</t>
  </si>
  <si>
    <t>CF30/50 GC kabelová lávka… D+M+PŘESUNY</t>
  </si>
  <si>
    <t>-119412818</t>
  </si>
  <si>
    <t>743R00964</t>
  </si>
  <si>
    <t>CP50 GC ochranné víko…D+M+PŘESUNY</t>
  </si>
  <si>
    <t>1408530101</t>
  </si>
  <si>
    <t>743R02328</t>
  </si>
  <si>
    <t>Spínač automatický, s kuželovým snímáním pohybu 120°, relé; d. ; b. bílá…D+M+PŘESUNY</t>
  </si>
  <si>
    <t>-1233920461</t>
  </si>
  <si>
    <t>743R02369</t>
  </si>
  <si>
    <t>AYKY-J 4x25… D+M+PŘESUNY</t>
  </si>
  <si>
    <t>-93042889</t>
  </si>
  <si>
    <t>743R02846</t>
  </si>
  <si>
    <t>J-Y(St)Y 4x2x0,8… D+M+PŘESUNY</t>
  </si>
  <si>
    <t>36448312</t>
  </si>
  <si>
    <t>743R03293</t>
  </si>
  <si>
    <t>plastová, IP 44, rozm.: 800x600x240mm, do zdi… D+M+PŘESUNY</t>
  </si>
  <si>
    <t>1473020337</t>
  </si>
  <si>
    <t>743R03510</t>
  </si>
  <si>
    <t>topný kabel 2R-78-1560… D+M+PŘESUNY</t>
  </si>
  <si>
    <t>1010882098</t>
  </si>
  <si>
    <t>743R03535</t>
  </si>
  <si>
    <t>sada úchytů do okapů, na střechu a do svodů… D+M+PŘESUNY</t>
  </si>
  <si>
    <t>1443955914</t>
  </si>
  <si>
    <t>743R08588</t>
  </si>
  <si>
    <t>datová skříň nástěná … D+M+PŘESUNY</t>
  </si>
  <si>
    <t>1817680832</t>
  </si>
  <si>
    <t>743R10099</t>
  </si>
  <si>
    <t>CF54/100 EZ kabelová lávka+příslušenství… D+M+PŘESUNY</t>
  </si>
  <si>
    <t>-1880168671</t>
  </si>
  <si>
    <t>743R10356</t>
  </si>
  <si>
    <t>topný kabel 2R-40-.800…D+M+PŘESUNY</t>
  </si>
  <si>
    <t>1684375403</t>
  </si>
  <si>
    <t>743R11232</t>
  </si>
  <si>
    <t>KU 68-1901 KRABICE UNIVERZÁLNÍ… D+M+PŘESUNY</t>
  </si>
  <si>
    <t>-1468683786</t>
  </si>
  <si>
    <t>1193165866</t>
  </si>
  <si>
    <t>743R11233</t>
  </si>
  <si>
    <t>KU 68-1902 KRABICE ODBOČNÁ… D+M+PŘESUNY</t>
  </si>
  <si>
    <t>-1444776798</t>
  </si>
  <si>
    <t>-787205708</t>
  </si>
  <si>
    <t>743R11234</t>
  </si>
  <si>
    <t>KU 68-1903 KRABICE ODBOČNÁ… D+M+PŘESUNY</t>
  </si>
  <si>
    <t>1712181984</t>
  </si>
  <si>
    <t>743R12442</t>
  </si>
  <si>
    <t>Drát 8 drát D 8mm(0,40kg/m)…D+M+PŘESUNY</t>
  </si>
  <si>
    <t>-985208939</t>
  </si>
  <si>
    <t>743R12443</t>
  </si>
  <si>
    <t>Drát 10 drát o 10mm(0,62kg/m)… D+M+PŘESUNY</t>
  </si>
  <si>
    <t>1533102751</t>
  </si>
  <si>
    <t>743R12448</t>
  </si>
  <si>
    <t>Páska 30x4 páska 30x4 (0,95 kg/m)… D+M+PŘESUNY</t>
  </si>
  <si>
    <t>-880757104</t>
  </si>
  <si>
    <t>-1682461842</t>
  </si>
  <si>
    <t>743R12785</t>
  </si>
  <si>
    <t>SR03  S / 2xM8, litina zemnící pásek - drát…D+M+PŘESUNY</t>
  </si>
  <si>
    <t>-584202100</t>
  </si>
  <si>
    <t>1682079584</t>
  </si>
  <si>
    <t>743R17002</t>
  </si>
  <si>
    <t>ústředna EZS… D+M+PŘESUNY</t>
  </si>
  <si>
    <t>-1944240979</t>
  </si>
  <si>
    <t>743R17003</t>
  </si>
  <si>
    <t>ovládací klávesnice…D+M+PŘESUNY</t>
  </si>
  <si>
    <t>516285645</t>
  </si>
  <si>
    <t>743R17004</t>
  </si>
  <si>
    <t>expandér ZX8…D+M+PŘESUNY</t>
  </si>
  <si>
    <t>1198718851</t>
  </si>
  <si>
    <t>743R17005</t>
  </si>
  <si>
    <t>komunikátor s GEM modulem PCS 250… D+M+PŘESUNY</t>
  </si>
  <si>
    <t>212401775</t>
  </si>
  <si>
    <t>743R17006</t>
  </si>
  <si>
    <t>baterie 7ah/VAR-TEC…D+M+PŘESUNY</t>
  </si>
  <si>
    <t>-2139145994</t>
  </si>
  <si>
    <t>743R17007</t>
  </si>
  <si>
    <t>vnitřní siréna 110db… D+M+PŘESUNY</t>
  </si>
  <si>
    <t>-1788794528</t>
  </si>
  <si>
    <t>743R17008</t>
  </si>
  <si>
    <t>detektor pohybu A-M-PIR+MW… D+M+PŘESUNY</t>
  </si>
  <si>
    <t>1412216400</t>
  </si>
  <si>
    <t>743R17009</t>
  </si>
  <si>
    <t>detektor požáru  v patici MUB… D+M+PŘESUNY</t>
  </si>
  <si>
    <t>577844274</t>
  </si>
  <si>
    <t>743R17010</t>
  </si>
  <si>
    <t>magnetický kontakt SM 35, 2 st.… D+M+PŘESUNY</t>
  </si>
  <si>
    <t>294837094</t>
  </si>
  <si>
    <t>743R17011</t>
  </si>
  <si>
    <t>kabel FI 3x2x0,5… D+M+D+M+PŘESUNY</t>
  </si>
  <si>
    <t>-1167691654</t>
  </si>
  <si>
    <t>743R17012</t>
  </si>
  <si>
    <t>kabel UTP 4x2x0,5… D+M+PŘESUNY</t>
  </si>
  <si>
    <t>1434780485</t>
  </si>
  <si>
    <t>743R17853</t>
  </si>
  <si>
    <t>ŘÍDÍCÍ JEDNOTKA - SERVER - PC+MONITOR+UPS… D+M+PŘESUNY</t>
  </si>
  <si>
    <t>2070112752</t>
  </si>
  <si>
    <t>743R19041</t>
  </si>
  <si>
    <t>32754 KABEL UTP CAT6 LSOH 4P… D+M+PŘESUNY</t>
  </si>
  <si>
    <t>673151202</t>
  </si>
  <si>
    <t>743R24438</t>
  </si>
  <si>
    <t>PV1a-15 do dřeva nebo zdiva, L 150mm… D+M+PŘESUNY</t>
  </si>
  <si>
    <t>-616391700</t>
  </si>
  <si>
    <t>743R24448</t>
  </si>
  <si>
    <t>Přístroj spínače jednopólového (bezšroubové svorky); řazení 1, 1So (do hořlavých podkladů  B až F)… D+M+PŘESUNY</t>
  </si>
  <si>
    <t>-170678876</t>
  </si>
  <si>
    <t>743R24450</t>
  </si>
  <si>
    <t>Přístroj přepínače sériového (bezšroubové svorky); řazení 5 (do hořlavých podkladů B až F)… D+M+PŘESUNY</t>
  </si>
  <si>
    <t>-110998161</t>
  </si>
  <si>
    <t>743R24456</t>
  </si>
  <si>
    <t>Přístroj ovládače zapínacího se svorkou N (bezšroubové svorky); řazení 1/0, 1/0So, 1/0S (do hořlavých podkladů B až F)… D+M+PŘESUNY</t>
  </si>
  <si>
    <t>657715189</t>
  </si>
  <si>
    <t>743R24467</t>
  </si>
  <si>
    <t>DUZ držák ochranného úhelníku do zdiva, L 170mm… D+M+PŘESUNY</t>
  </si>
  <si>
    <t>1210011022</t>
  </si>
  <si>
    <t>743R24470</t>
  </si>
  <si>
    <t>SU univerzální… D+M+PŘESUNY</t>
  </si>
  <si>
    <t>1400484624</t>
  </si>
  <si>
    <t>743R24477</t>
  </si>
  <si>
    <t>SOa na okapové žlaby…D+M+PŘESUNY</t>
  </si>
  <si>
    <t>792510418</t>
  </si>
  <si>
    <t>743R24488</t>
  </si>
  <si>
    <t>SR 2a svorka páska-páska M6… D+M+PŘESUNY</t>
  </si>
  <si>
    <t>-1313170005</t>
  </si>
  <si>
    <t>743R24593</t>
  </si>
  <si>
    <t>Zásuvka jednonásobná (bezšroubové svorky), s ochranným kolíkem, s clonkami; d. b. bílá… D+M+PŘESUNY</t>
  </si>
  <si>
    <t>1014462350</t>
  </si>
  <si>
    <t>743R25370</t>
  </si>
  <si>
    <t>Termostat univerzální digitální, s týdenními spínacími hodinami; d. ; b. bílá… D+M+PŘESUNY</t>
  </si>
  <si>
    <t>1146836503</t>
  </si>
  <si>
    <t>743R25578</t>
  </si>
  <si>
    <t>476 010 Měřící krabice Rd 8-10  (pevné přívody)… D+M+PŘESUNY</t>
  </si>
  <si>
    <t>1448629138</t>
  </si>
  <si>
    <t>743R26005</t>
  </si>
  <si>
    <t>WEB kamera vnitřní… D+M+PŘESUNY</t>
  </si>
  <si>
    <t>-1138570444</t>
  </si>
  <si>
    <t>743R26006</t>
  </si>
  <si>
    <t>WEB kamera venkovní…D+M+PŘESUNY</t>
  </si>
  <si>
    <t>244873369</t>
  </si>
  <si>
    <t>743R27087</t>
  </si>
  <si>
    <t>Spínač automatický, s kuželovým snímáním pohybu 120°, relé; d. ; b. bílá… D+M+PŘESUNY</t>
  </si>
  <si>
    <t>-1820433196</t>
  </si>
  <si>
    <t>743R28920</t>
  </si>
  <si>
    <t>FLP-B+C MAXI/3 75 kA (10/350)/3 póly, kombinovaný svodič B+C… D+M+PŘESUNY</t>
  </si>
  <si>
    <t>1513145779</t>
  </si>
  <si>
    <t>251</t>
  </si>
  <si>
    <t>743R28920.1</t>
  </si>
  <si>
    <t>FLP-B+C MAXI/3 75 kA (10/350)/4 póly, kombinovaný svodič B+C… D+M+PŘESUNY</t>
  </si>
  <si>
    <t>2009339743</t>
  </si>
  <si>
    <t>252</t>
  </si>
  <si>
    <t>743R34040</t>
  </si>
  <si>
    <t>8107 KRABICE… D+M+PŘESUNY</t>
  </si>
  <si>
    <t>-1135654641</t>
  </si>
  <si>
    <t>253</t>
  </si>
  <si>
    <t>743R36301</t>
  </si>
  <si>
    <t>1220HFPP SUPER MONOFLEX 750 N PP… D+M+PŘESUNY</t>
  </si>
  <si>
    <t>855563641</t>
  </si>
  <si>
    <t>254</t>
  </si>
  <si>
    <t>743R37094</t>
  </si>
  <si>
    <t>KF 09050 TRUBKA DVOUPL. KOPOFLEX… D+M+PŘESUNY</t>
  </si>
  <si>
    <t>-257085108</t>
  </si>
  <si>
    <t>255</t>
  </si>
  <si>
    <t>743R37122</t>
  </si>
  <si>
    <t>KF 09110 TRUBKA DVOUPL. KOPOFLEX… D+M+PŘESUNY</t>
  </si>
  <si>
    <t>-829901011</t>
  </si>
  <si>
    <t>256</t>
  </si>
  <si>
    <t>743R40503</t>
  </si>
  <si>
    <t>Rozvaděč Univers FW IP44, tř. ochr.II, 48 mod, 650x300x161 mm…D+M+PŘESUNY</t>
  </si>
  <si>
    <t>1160029285</t>
  </si>
  <si>
    <t>257</t>
  </si>
  <si>
    <t>743R40517</t>
  </si>
  <si>
    <t>Rozvaděč Univers FW IP44, tř. ochr.II,  252 mod, 1100x800x161 mm… D+M+PŘESUNY</t>
  </si>
  <si>
    <t>-1353782057</t>
  </si>
  <si>
    <t>258</t>
  </si>
  <si>
    <t>743R41005</t>
  </si>
  <si>
    <t>PVC d 250  mm, délka 800mm, uložení trubky,  D+M+PŘESUNY</t>
  </si>
  <si>
    <t>-1522023964</t>
  </si>
  <si>
    <t>259</t>
  </si>
  <si>
    <t>743R41671</t>
  </si>
  <si>
    <t>Jistič 1 pól.   6A, char.B, 6 kA… D+M+PŘESUNY</t>
  </si>
  <si>
    <t>429552575</t>
  </si>
  <si>
    <t>260</t>
  </si>
  <si>
    <t>743R41672</t>
  </si>
  <si>
    <t>Jistič 1 pól. 10A, char.B, 6 kA… D+M+PŘESUNY</t>
  </si>
  <si>
    <t>1040608189</t>
  </si>
  <si>
    <t>261</t>
  </si>
  <si>
    <t>1151983672</t>
  </si>
  <si>
    <t>262</t>
  </si>
  <si>
    <t>743R41673</t>
  </si>
  <si>
    <t>Jistič 1 pól. 13A, char.B, 6 kA…D+M+PŘESUNY</t>
  </si>
  <si>
    <t>-1786006528</t>
  </si>
  <si>
    <t>263</t>
  </si>
  <si>
    <t>743R41674</t>
  </si>
  <si>
    <t>Jistič 1 pól. 16A, char.B, 6 kA… D+M+PŘESUNY</t>
  </si>
  <si>
    <t>266735014</t>
  </si>
  <si>
    <t>264</t>
  </si>
  <si>
    <t>743R41695</t>
  </si>
  <si>
    <t>Jistič 3 pól. 10A, char.B, 6 kA…D+M+PŘESUNY</t>
  </si>
  <si>
    <t>-1121768182</t>
  </si>
  <si>
    <t>265</t>
  </si>
  <si>
    <t>743R41698</t>
  </si>
  <si>
    <t>Jistič 3 pól. 20A, char.B, 6 kA… D+M+PŘESUNY</t>
  </si>
  <si>
    <t>-1266468034</t>
  </si>
  <si>
    <t>266</t>
  </si>
  <si>
    <t>743R41702</t>
  </si>
  <si>
    <t>Jistič 3 pól. 50A, char.B, 6 kA… D+M+PŘESUNY</t>
  </si>
  <si>
    <t>-261861451</t>
  </si>
  <si>
    <t>267</t>
  </si>
  <si>
    <t>743R41778</t>
  </si>
  <si>
    <t>Jistič 1 pól.   6A, char.B, 10 kA… D+M+PŘESUNY</t>
  </si>
  <si>
    <t>-602271406</t>
  </si>
  <si>
    <t>268</t>
  </si>
  <si>
    <t>743R42086</t>
  </si>
  <si>
    <t>Proud.chr. s nadpr.ochr. char. B; 2 pól; 6 kA; 0,03 A; In=10 A, A… D+M+PŘESUNY</t>
  </si>
  <si>
    <t>1974058346</t>
  </si>
  <si>
    <t>269</t>
  </si>
  <si>
    <t>743R42087</t>
  </si>
  <si>
    <t>Proud.chr. s nadpr.ochr. char. B; 2 pól; 6 kA; 0,03 A; In=16 A, A… D+M+PŘESUNY</t>
  </si>
  <si>
    <t>218450150</t>
  </si>
  <si>
    <t>270</t>
  </si>
  <si>
    <t>743R42112</t>
  </si>
  <si>
    <t>hodiny venkovní… D+M+PŘESUNY</t>
  </si>
  <si>
    <t>255015451</t>
  </si>
  <si>
    <t>271</t>
  </si>
  <si>
    <t>743R42260</t>
  </si>
  <si>
    <t>Vypínač 1pól, 16A… D+M+PŘESUNY</t>
  </si>
  <si>
    <t>-422516570</t>
  </si>
  <si>
    <t>272</t>
  </si>
  <si>
    <t>743R42271</t>
  </si>
  <si>
    <t>Vypínač 2 pól. 16A… D+M+PŘESUNY</t>
  </si>
  <si>
    <t>-264091601</t>
  </si>
  <si>
    <t>273</t>
  </si>
  <si>
    <t>743R42284</t>
  </si>
  <si>
    <t>Vypínač 3 pól. 40A… D+M+PŘESUNY</t>
  </si>
  <si>
    <t>1944089885</t>
  </si>
  <si>
    <t>274</t>
  </si>
  <si>
    <t>743R42285</t>
  </si>
  <si>
    <t>Vypínač 3 pól. 63A… D+M+PŘESUNY</t>
  </si>
  <si>
    <t>-1937110063</t>
  </si>
  <si>
    <t>275</t>
  </si>
  <si>
    <t>743R42428</t>
  </si>
  <si>
    <t>Stykač  25A, 1S, 230V~50/60Hz… D+M+PŘESUNY</t>
  </si>
  <si>
    <t>-208518500</t>
  </si>
  <si>
    <t>276</t>
  </si>
  <si>
    <t>743R42441</t>
  </si>
  <si>
    <t>Stykač  25A, 4S, 230V~50/60Hz…D+M+PŘESUNY</t>
  </si>
  <si>
    <t>401216836</t>
  </si>
  <si>
    <t>277</t>
  </si>
  <si>
    <t>743R42492</t>
  </si>
  <si>
    <t>Soumrakový spínač komfort 2-kanál. 20kLx s nástěnným čidlem EE003… D+M+PŘESUNY</t>
  </si>
  <si>
    <t>-745253686</t>
  </si>
  <si>
    <t>278</t>
  </si>
  <si>
    <t>743R42506</t>
  </si>
  <si>
    <t>Digitální spínací hodiny denní, 1xpřep. (předprogramovatelné)…D+M+PŘESUNY</t>
  </si>
  <si>
    <t>-513137062</t>
  </si>
  <si>
    <t>279</t>
  </si>
  <si>
    <t>743R42610</t>
  </si>
  <si>
    <t>Digitální elektroměr, 1T, píímé měř. do 63 A, s imp. výstupem… D+M+PŘESUNY</t>
  </si>
  <si>
    <t>1057876199</t>
  </si>
  <si>
    <t>280</t>
  </si>
  <si>
    <t>743R44190</t>
  </si>
  <si>
    <t>OU 2,0 ochranný úhelník, L 2000mm… D+M+PŘESUNY</t>
  </si>
  <si>
    <t>924717525</t>
  </si>
  <si>
    <t>281</t>
  </si>
  <si>
    <t>743R44207</t>
  </si>
  <si>
    <t>SZc zkušební…D+M+PŘESUNY</t>
  </si>
  <si>
    <t>1987053210</t>
  </si>
  <si>
    <t>282</t>
  </si>
  <si>
    <t>743R44214</t>
  </si>
  <si>
    <t>SJ 1 k jímací tyči,D=20… DD+M+PŘESUNY</t>
  </si>
  <si>
    <t>-1988983586</t>
  </si>
  <si>
    <t>283</t>
  </si>
  <si>
    <t>743R44237</t>
  </si>
  <si>
    <t>SR 2b svorka páska-páska… D+M+PŘESUNY</t>
  </si>
  <si>
    <t>1480100380</t>
  </si>
  <si>
    <t>284</t>
  </si>
  <si>
    <t>743R44371</t>
  </si>
  <si>
    <t>Drát 8 AlMgSi T/2 drát o 8mm AlMgSi T/2 (0,135kg/m) polotvrdý… D+M+PŘESUNY</t>
  </si>
  <si>
    <t>-1940654276</t>
  </si>
  <si>
    <t>285</t>
  </si>
  <si>
    <t>743R81175</t>
  </si>
  <si>
    <t>dotyková infotabule, 24palců, audio…D+M+PŘESUNY</t>
  </si>
  <si>
    <t>-617329699</t>
  </si>
  <si>
    <t>286</t>
  </si>
  <si>
    <t>743R81176</t>
  </si>
  <si>
    <t>BAREVNÁ INFO TABULE, venkovní, 40palců, audio…D+M+PŘESUNY</t>
  </si>
  <si>
    <t>345116799</t>
  </si>
  <si>
    <t>287</t>
  </si>
  <si>
    <t>743R91057</t>
  </si>
  <si>
    <t>kamenná frakce 20mm… D+M+PŘESUNY</t>
  </si>
  <si>
    <t>1598175507</t>
  </si>
  <si>
    <t>288</t>
  </si>
  <si>
    <t>743R91064</t>
  </si>
  <si>
    <t>přivezení a osazení stožárů… D+M+PŘESUNY</t>
  </si>
  <si>
    <t>1226499247</t>
  </si>
  <si>
    <t>289</t>
  </si>
  <si>
    <t>743R91205</t>
  </si>
  <si>
    <t>beton… D+M+PŘESUNY</t>
  </si>
  <si>
    <t>-1504290676</t>
  </si>
  <si>
    <t>290</t>
  </si>
  <si>
    <t>743R91206</t>
  </si>
  <si>
    <t>zhotovéní betonového  překryvu u stožáru… D+M+PŘESUNY</t>
  </si>
  <si>
    <t>-866263295</t>
  </si>
  <si>
    <t>291</t>
  </si>
  <si>
    <t>743R91227</t>
  </si>
  <si>
    <t>vytržení a naložení stožáru… D+M+PŘESUNY</t>
  </si>
  <si>
    <t>1559867192</t>
  </si>
  <si>
    <t>292</t>
  </si>
  <si>
    <t>743R91228</t>
  </si>
  <si>
    <t>demontáž, svítidel a stožárů… D+M+PŘESUNY</t>
  </si>
  <si>
    <t>930981777</t>
  </si>
  <si>
    <t>293</t>
  </si>
  <si>
    <t>743R91283</t>
  </si>
  <si>
    <t>odpojení stávajících svítidel, kabel nn, uzemnění… D+M+PŘESUNY</t>
  </si>
  <si>
    <t>921347798</t>
  </si>
  <si>
    <t>294</t>
  </si>
  <si>
    <t>743R95444</t>
  </si>
  <si>
    <t>HTS64DN termostat digitální… D+M+PŘESUNY</t>
  </si>
  <si>
    <t>-1072521664</t>
  </si>
  <si>
    <t>295</t>
  </si>
  <si>
    <t>743R95445</t>
  </si>
  <si>
    <t>HC64 řídící jednotka… D+M+PŘESUNY</t>
  </si>
  <si>
    <t>642252860</t>
  </si>
  <si>
    <t>296</t>
  </si>
  <si>
    <t>743R95446</t>
  </si>
  <si>
    <t>zdroj 24V BMR… D+M+PŘESUNY</t>
  </si>
  <si>
    <t>348849165</t>
  </si>
  <si>
    <t>297</t>
  </si>
  <si>
    <t>743R95447</t>
  </si>
  <si>
    <t>termopohon - el. hlavice… D+M+PŘESUNY</t>
  </si>
  <si>
    <t>653001637</t>
  </si>
  <si>
    <t>298</t>
  </si>
  <si>
    <t>743R95448</t>
  </si>
  <si>
    <t>vlečný modul SJ64-8…D+M+PŘESUNY</t>
  </si>
  <si>
    <t>-809010950</t>
  </si>
  <si>
    <t>299</t>
  </si>
  <si>
    <t>743R98428</t>
  </si>
  <si>
    <t>819 020 Vodič HVI I černý D 20… D+M+PŘESUNY</t>
  </si>
  <si>
    <t>-976287667</t>
  </si>
  <si>
    <t>300</t>
  </si>
  <si>
    <t>743R99964</t>
  </si>
  <si>
    <t>rozbití betonu u stáv,sloupů cca 0,1m3, naložení, odvoz… D+M+PŘESUNY</t>
  </si>
  <si>
    <t>-616653175</t>
  </si>
  <si>
    <t>301</t>
  </si>
  <si>
    <t>743R99989</t>
  </si>
  <si>
    <t>Příplatek k záhozu za prohození  zeminy a hutnění po vrstvách á 20cm… D+M+PŘESUNY</t>
  </si>
  <si>
    <t>-472252722</t>
  </si>
  <si>
    <t>744</t>
  </si>
  <si>
    <t>Elektromontáže - rozvody vodičů měděných</t>
  </si>
  <si>
    <t>302</t>
  </si>
  <si>
    <t>744R00222</t>
  </si>
  <si>
    <t>CYKY-J 3x1.5…D+M+PŘESUNY</t>
  </si>
  <si>
    <t>-1446691524</t>
  </si>
  <si>
    <t>303</t>
  </si>
  <si>
    <t>744R00223</t>
  </si>
  <si>
    <t>CYKY-J 3x2.5 …D+M+PŘESUNY</t>
  </si>
  <si>
    <t>427995884</t>
  </si>
  <si>
    <t>304</t>
  </si>
  <si>
    <t>744R00233</t>
  </si>
  <si>
    <t>CYKY-J 5x2.5 , …D+M+PŘESUNY</t>
  </si>
  <si>
    <t>215297172</t>
  </si>
  <si>
    <t>305</t>
  </si>
  <si>
    <t>744R00234</t>
  </si>
  <si>
    <t>CYKY-J 5x4 …D+M+PŘESUNY</t>
  </si>
  <si>
    <t>2010757948</t>
  </si>
  <si>
    <t>306</t>
  </si>
  <si>
    <t>744R02297</t>
  </si>
  <si>
    <t>CYKY-J 4x25…D+M+PŘESUNY</t>
  </si>
  <si>
    <t>1859097197</t>
  </si>
  <si>
    <t>307</t>
  </si>
  <si>
    <t>744R02301</t>
  </si>
  <si>
    <t>CYKY-J 3x50+35 …D+M+PŘESUNY</t>
  </si>
  <si>
    <t>800002668</t>
  </si>
  <si>
    <t>308</t>
  </si>
  <si>
    <t>744R02493</t>
  </si>
  <si>
    <t>CYKY-O 2x1.5 ,…D+M+PŘESUNY</t>
  </si>
  <si>
    <t>184873588</t>
  </si>
  <si>
    <t>309</t>
  </si>
  <si>
    <t>744R02497</t>
  </si>
  <si>
    <t>CYKY-O 3x1.5 …D+M+PŘESUNY</t>
  </si>
  <si>
    <t>1894987927</t>
  </si>
  <si>
    <t>310</t>
  </si>
  <si>
    <t>744R02507</t>
  </si>
  <si>
    <t>CYKY-O 5x1.5…D+M+PŘESUNY</t>
  </si>
  <si>
    <t>492035882</t>
  </si>
  <si>
    <t>311</t>
  </si>
  <si>
    <t>744R10099</t>
  </si>
  <si>
    <t>CF54/100 EZ kabelová lávka+příslušenství…D+M+PŘESUNY</t>
  </si>
  <si>
    <t>-501876792</t>
  </si>
  <si>
    <t>312</t>
  </si>
  <si>
    <t>744R23591</t>
  </si>
  <si>
    <t>OCHRANNÁ  TRUBKA 63… D+M+PŘESUNY</t>
  </si>
  <si>
    <t>1109289960</t>
  </si>
  <si>
    <t>313</t>
  </si>
  <si>
    <t>744R70026</t>
  </si>
  <si>
    <t>H07V-U 4   mm2 …D+M+PŘESUNY</t>
  </si>
  <si>
    <t>1200170628</t>
  </si>
  <si>
    <t>314</t>
  </si>
  <si>
    <t>744R70027</t>
  </si>
  <si>
    <t>H07V-U 6   mm2 …D+M+PŘESUNY</t>
  </si>
  <si>
    <t>1109765928</t>
  </si>
  <si>
    <t>315</t>
  </si>
  <si>
    <t>744R70028</t>
  </si>
  <si>
    <t>H07V-U 10  mm2 …D+M+PŘESUNY</t>
  </si>
  <si>
    <t>-1626666914</t>
  </si>
  <si>
    <t>316</t>
  </si>
  <si>
    <t>744R70029</t>
  </si>
  <si>
    <t>H07V-U 16  mm2…D+M+PŘESUNY</t>
  </si>
  <si>
    <t>1616535100</t>
  </si>
  <si>
    <t>317</t>
  </si>
  <si>
    <t>744R86371</t>
  </si>
  <si>
    <t>POTENTIAL Svorkovnice pro vyrovnání potenciálů svor. 10x10… D+M+PŘESUNY</t>
  </si>
  <si>
    <t>2003488952</t>
  </si>
  <si>
    <t>748</t>
  </si>
  <si>
    <t>Elektromontáže - osvětlovací zařízení a svítidla</t>
  </si>
  <si>
    <t>318</t>
  </si>
  <si>
    <t>748R12313</t>
  </si>
  <si>
    <t>zářivka šířky 53mm 1x21, prizma… D+M+PŘESUNY</t>
  </si>
  <si>
    <t>45169868</t>
  </si>
  <si>
    <t>319</t>
  </si>
  <si>
    <t>748R12321</t>
  </si>
  <si>
    <t>zářivka šířky 53mm, 1x35, prizma… D+M+PŘESUNY</t>
  </si>
  <si>
    <t>-1502750009</t>
  </si>
  <si>
    <t>320</t>
  </si>
  <si>
    <t>748R12336</t>
  </si>
  <si>
    <t>zářivka šířky 53mm 1x39, prizma… D+M+PŘESUNY</t>
  </si>
  <si>
    <t>-884156554</t>
  </si>
  <si>
    <t>321</t>
  </si>
  <si>
    <t>748R16424</t>
  </si>
  <si>
    <t>LED vestavné do betonu 14x0,1, IP 44… D+M+PŘESUNY</t>
  </si>
  <si>
    <t>-245167800</t>
  </si>
  <si>
    <t>322</t>
  </si>
  <si>
    <t>748R16447</t>
  </si>
  <si>
    <t>pojezdové výstražné LED, IP 67… D+M+PŘESUNY</t>
  </si>
  <si>
    <t>1270478144</t>
  </si>
  <si>
    <t>323</t>
  </si>
  <si>
    <t>748R16448</t>
  </si>
  <si>
    <t>venkovní LED sloupek, IP 54, 120x46x450mm 25x4W, 230V… D+M+PŘESUNY</t>
  </si>
  <si>
    <t>1685688007</t>
  </si>
  <si>
    <t>324</t>
  </si>
  <si>
    <t>748R16449</t>
  </si>
  <si>
    <t>venkovní nástěnné LED svítidlo, IP 54, 120x46x146mm 30x1,8W, 230V… D+M+PŘESUNY</t>
  </si>
  <si>
    <t>-875199136</t>
  </si>
  <si>
    <t>325</t>
  </si>
  <si>
    <t>748R16453</t>
  </si>
  <si>
    <t>LED pásek 10W/m, IP 67, délka 2,5m, včetně napájejícího kabelu 25W, 230V…D+M+PŘESUNY</t>
  </si>
  <si>
    <t>1037352351</t>
  </si>
  <si>
    <t>326</t>
  </si>
  <si>
    <t>748R16461</t>
  </si>
  <si>
    <t>DOWNLIGHT, 2x26W, IP 43 52W, 230V… D+M+PŘESUNY</t>
  </si>
  <si>
    <t>213002496</t>
  </si>
  <si>
    <t>327</t>
  </si>
  <si>
    <t>748R16462</t>
  </si>
  <si>
    <t>nástěnné Al, 295x295x80mm, LED, IP 43, svítí nahoru a dolu 5W, 230V… D+M+PŘESUNY</t>
  </si>
  <si>
    <t>2123483225</t>
  </si>
  <si>
    <t>328</t>
  </si>
  <si>
    <t>748R16463</t>
  </si>
  <si>
    <t>DOWNLIGHT, 1x26W, IP 43 26W, 230V… D+M+PŘESUNY</t>
  </si>
  <si>
    <t>-1989075205</t>
  </si>
  <si>
    <t>329</t>
  </si>
  <si>
    <t>748R16464</t>
  </si>
  <si>
    <t>halogenidová výbojka 100W, IP 43, válec 100W, 230V…D+M+PŘESUNY</t>
  </si>
  <si>
    <t>-173371057</t>
  </si>
  <si>
    <t>330</t>
  </si>
  <si>
    <t>748R31893</t>
  </si>
  <si>
    <t>nouzové 8W, 1h, dočasné… D+M+PŘESUNY</t>
  </si>
  <si>
    <t>1907351747</t>
  </si>
  <si>
    <t>331</t>
  </si>
  <si>
    <t>748R31967</t>
  </si>
  <si>
    <t>zářivka s krytem, 1x36W, IP40, elektronický předřadník…D+M+PŘESUNY</t>
  </si>
  <si>
    <t>871675629</t>
  </si>
  <si>
    <t>332</t>
  </si>
  <si>
    <t>748R31968</t>
  </si>
  <si>
    <t>zářivka s krytem, 2x36W, IP40, elektronický předřadník…D+M+PŘESUNY</t>
  </si>
  <si>
    <t>-1053454668</t>
  </si>
  <si>
    <t>333</t>
  </si>
  <si>
    <t>748R51067</t>
  </si>
  <si>
    <t>skleněná montura, IP 20; 2x18W… D+M+PŘESUNY</t>
  </si>
  <si>
    <t>331214107</t>
  </si>
  <si>
    <t>334</t>
  </si>
  <si>
    <t>748R53854</t>
  </si>
  <si>
    <t>svítidlo s ochranným sklem, IP 65;26W… D+M+PŘESUNY</t>
  </si>
  <si>
    <t>-1082131356</t>
  </si>
  <si>
    <t>335</t>
  </si>
  <si>
    <t>748R55623</t>
  </si>
  <si>
    <t>skleněná montura, IP 20, 2x26W… D+M+PŘESUNY</t>
  </si>
  <si>
    <t>295114907</t>
  </si>
  <si>
    <t>751</t>
  </si>
  <si>
    <t>Vzduchotechnika</t>
  </si>
  <si>
    <t>336</t>
  </si>
  <si>
    <t>751100R01</t>
  </si>
  <si>
    <t>Mtž+dod  Ventil kruhový D 100 vč.příslušenství (označení v PD 1.1)</t>
  </si>
  <si>
    <t>1005427193</t>
  </si>
  <si>
    <t>337</t>
  </si>
  <si>
    <t>751100R02</t>
  </si>
  <si>
    <t>Mtž+dod  Ventil kruhový D125 vč.příslušenství (označení v PD 1.2)</t>
  </si>
  <si>
    <t>-728187715</t>
  </si>
  <si>
    <t>338</t>
  </si>
  <si>
    <t>751100R03</t>
  </si>
  <si>
    <t>Mtž+dod  Ventil kruhový D150 vč.příslušenství (označení v PD 1.3)</t>
  </si>
  <si>
    <t>-876489078</t>
  </si>
  <si>
    <t>339</t>
  </si>
  <si>
    <t>751500R01</t>
  </si>
  <si>
    <t>Mtž+dod  Ohebná hadice s izolací, se zvuktlumícím efektem  D102 (označení v PD 1.5)</t>
  </si>
  <si>
    <t>-61185315</t>
  </si>
  <si>
    <t>340</t>
  </si>
  <si>
    <t>751500R02</t>
  </si>
  <si>
    <t>Mtž+dod  Ohebná hadice s izolací, se zvuktlumícím efektem D127(označení v PD 1.6)</t>
  </si>
  <si>
    <t>2054697695</t>
  </si>
  <si>
    <t>341</t>
  </si>
  <si>
    <t>751500R03</t>
  </si>
  <si>
    <t>Mtž+dod  Ohebná hadice s izolací , se zvuktlumícím efektem D152 (označení v PD 1.7)</t>
  </si>
  <si>
    <t>-980681352</t>
  </si>
  <si>
    <t>342</t>
  </si>
  <si>
    <t>751500R04</t>
  </si>
  <si>
    <t>Mtž+dod  Ohebná hadice s izolací , se zvuktlumícím efektem D203(označení v PD 1.8)</t>
  </si>
  <si>
    <t>-1531342957</t>
  </si>
  <si>
    <t>343</t>
  </si>
  <si>
    <t>751500R11</t>
  </si>
  <si>
    <t>Mtž+dod  VZT potrubí pozink. SPIRO  D100 (označení v PD 1.9)</t>
  </si>
  <si>
    <t>-339196772</t>
  </si>
  <si>
    <t>344</t>
  </si>
  <si>
    <t>751500R12</t>
  </si>
  <si>
    <t>Mtž+dod  VZT potrubí pozink. SPIRO D125 (označení v PD 1.9a)</t>
  </si>
  <si>
    <t>-1239696920</t>
  </si>
  <si>
    <t>345</t>
  </si>
  <si>
    <t>751500R13</t>
  </si>
  <si>
    <t>Mtž+dod  VZT potrubí pozink. SPIRO D150 (označení v PD 1.10)</t>
  </si>
  <si>
    <t>1948742084</t>
  </si>
  <si>
    <t>346</t>
  </si>
  <si>
    <t>751500R14</t>
  </si>
  <si>
    <t>Mtž+dod VZT potrubí  pozink. SPIRO D200 (označení v PD 1.11)</t>
  </si>
  <si>
    <t>-1935383515</t>
  </si>
  <si>
    <t>347</t>
  </si>
  <si>
    <t>751500R21</t>
  </si>
  <si>
    <t>Mtž+dod  tvarovka k VZT potrubí -  rozbočka  pozink. 45st. 150-100(označení v PD 1.12)</t>
  </si>
  <si>
    <t>158747775</t>
  </si>
  <si>
    <t>348</t>
  </si>
  <si>
    <t>751500R22</t>
  </si>
  <si>
    <t>Mtž+dod  tvarovka k VZT potrubí -  rozbočka pozink. 90st. 125-100 (označení v PD 1.12a)</t>
  </si>
  <si>
    <t>-863485405</t>
  </si>
  <si>
    <t>349</t>
  </si>
  <si>
    <t>751500R23</t>
  </si>
  <si>
    <t>Mtž+dod  tvarovka k VZT potrubí -   rozbočka pozink. 90st. 150-125 (označení v PD 1.13)</t>
  </si>
  <si>
    <t>-2083116030</t>
  </si>
  <si>
    <t>350</t>
  </si>
  <si>
    <t>751500R24</t>
  </si>
  <si>
    <t>Mtž+dod  tvarovka k VZT potrubí -  rozbočka pozink. 90st. 150-150 (označení v PD 1.14)</t>
  </si>
  <si>
    <t>-1937204070</t>
  </si>
  <si>
    <t>351</t>
  </si>
  <si>
    <t>751500R25</t>
  </si>
  <si>
    <t>Mtž+dod  tvarovka k VZT potrubí -  rozbočka pozink. 90st. 200-100 (označení v PD 1.15)</t>
  </si>
  <si>
    <t>-101459587</t>
  </si>
  <si>
    <t>352</t>
  </si>
  <si>
    <t>751500R26</t>
  </si>
  <si>
    <t>Mtž+dod  tvarovka k VZT potrubí -   rozbočka pozink. 90st. 200-150 (označení v PD 1.16)</t>
  </si>
  <si>
    <t>-462555277</t>
  </si>
  <si>
    <t>353</t>
  </si>
  <si>
    <t>751500R31</t>
  </si>
  <si>
    <t>Mtž+dod  tvarovka k VZT potrubí -  koleno pozink. lisované 90st. D150 (označení v PD 1.17)</t>
  </si>
  <si>
    <t>-1931857599</t>
  </si>
  <si>
    <t>354</t>
  </si>
  <si>
    <t>751500R32</t>
  </si>
  <si>
    <t>Mtž+dod  tvarovka k VZT potrubí - koleno pozink. lisované 45st. D150 (označení v PD 1.17a)</t>
  </si>
  <si>
    <t>1828123026</t>
  </si>
  <si>
    <t>355</t>
  </si>
  <si>
    <t>751500R41</t>
  </si>
  <si>
    <t>Mtž+dod  tvarovka k VZT potrubí -  přechod pozink., centrický  150-100 (vnější/vnitřní) (označení v PD 1.18)</t>
  </si>
  <si>
    <t>-1869812164</t>
  </si>
  <si>
    <t>356</t>
  </si>
  <si>
    <t>751500R42</t>
  </si>
  <si>
    <t>Mtž+dod  tvarovka k VZT potrubí -  přechod pozink., centrický  125-100 (vnější/vnitřní) (označení v PD 1.18a)</t>
  </si>
  <si>
    <t>470969589</t>
  </si>
  <si>
    <t>357</t>
  </si>
  <si>
    <t>751500R43</t>
  </si>
  <si>
    <t>Mtž+dod  tvarovka k VZT potrubí -  přechod pozink., centrický  200-150 (vnější/vnitřní) (označení v PD 1.19)</t>
  </si>
  <si>
    <t>203803323</t>
  </si>
  <si>
    <t>358</t>
  </si>
  <si>
    <t>751500R50</t>
  </si>
  <si>
    <t xml:space="preserve">Mtž+dod  Potrubní diagonální ultratichý ventilátor Silet TD 1000/200 </t>
  </si>
  <si>
    <t>-59227397</t>
  </si>
  <si>
    <t>359</t>
  </si>
  <si>
    <t>751500R51</t>
  </si>
  <si>
    <t>Mtž+dod  přísl.k ventilátoru -  objímka 200 s gumovou vložkou</t>
  </si>
  <si>
    <t>-1728632867</t>
  </si>
  <si>
    <t>360</t>
  </si>
  <si>
    <t>751500R52</t>
  </si>
  <si>
    <t>Mtž+dod přísl.k ventilátoru  nastavitelné zpožďovací  relé</t>
  </si>
  <si>
    <t>-1784446377</t>
  </si>
  <si>
    <t>361</t>
  </si>
  <si>
    <t>751501R10</t>
  </si>
  <si>
    <t>Mtž+dod  hygrostat HYG 6001</t>
  </si>
  <si>
    <t>-131667415</t>
  </si>
  <si>
    <t>362</t>
  </si>
  <si>
    <t>751601R01</t>
  </si>
  <si>
    <t xml:space="preserve">Mtž+dod  Víko zaslepovací EPF 200 s odvodněním, TiZn - komplet(označení v PD 1.21) </t>
  </si>
  <si>
    <t>1000697514</t>
  </si>
  <si>
    <t>363</t>
  </si>
  <si>
    <t>751601R02</t>
  </si>
  <si>
    <t>Mtž+dod  tvarovka k VZT potrubí -   rozbočka TiZn 90st. 200-200 (označení v PD 1.22)</t>
  </si>
  <si>
    <t>1668766289</t>
  </si>
  <si>
    <t>364</t>
  </si>
  <si>
    <t>751601R03</t>
  </si>
  <si>
    <t>Mtž+dod  VZT potrubí TiZn SPIRO D 200, L=1,5m (označení v PD 1.23)</t>
  </si>
  <si>
    <t>-235707116</t>
  </si>
  <si>
    <t>365</t>
  </si>
  <si>
    <t>751601R10</t>
  </si>
  <si>
    <t>Mtž+dod  Samotahová hlavice CAGI 200 (označení v PD 1.24)</t>
  </si>
  <si>
    <t>-1978235576</t>
  </si>
  <si>
    <t>366</t>
  </si>
  <si>
    <t>751602R01</t>
  </si>
  <si>
    <t>Mtž+dod  Tepelná izolace 40mm s Al folií (označení v PD 2.1)</t>
  </si>
  <si>
    <t>-1084256793</t>
  </si>
  <si>
    <t>367</t>
  </si>
  <si>
    <t>743R41699</t>
  </si>
  <si>
    <t>Jistič 3 pól. 25A, char.B, 6 kA… D+M+PŘESUNY</t>
  </si>
  <si>
    <t>1237014560</t>
  </si>
  <si>
    <t>368</t>
  </si>
  <si>
    <t>751901R01</t>
  </si>
  <si>
    <t>Mtž+dod  Závěsný a spojovací materiál VZT rozvodů</t>
  </si>
  <si>
    <t>458269009</t>
  </si>
  <si>
    <t>369</t>
  </si>
  <si>
    <t>751901R02</t>
  </si>
  <si>
    <t>Mtž+dod Odvod kondenzátu VZT do rozvodu kanalizace - hadice s propojením konců</t>
  </si>
  <si>
    <t>-2136153388</t>
  </si>
  <si>
    <t>370</t>
  </si>
  <si>
    <t>751901R10</t>
  </si>
  <si>
    <t>Stavební přípomoce - zhotovení otvoru v SDK  pro vývod VZT</t>
  </si>
  <si>
    <t>2031063353</t>
  </si>
  <si>
    <t>371</t>
  </si>
  <si>
    <t>751910R10</t>
  </si>
  <si>
    <t>Zkouška funkčnosti a zaregulování VZT zařizení</t>
  </si>
  <si>
    <t>1760756585</t>
  </si>
  <si>
    <t>372</t>
  </si>
  <si>
    <t>998751201</t>
  </si>
  <si>
    <t>Přesun hmot procentní pro vzduchotechniku v objektech v do 12 m</t>
  </si>
  <si>
    <t>1866582052</t>
  </si>
  <si>
    <t>781</t>
  </si>
  <si>
    <t>Dokončovací práce - obklady</t>
  </si>
  <si>
    <t>373</t>
  </si>
  <si>
    <t>781493611</t>
  </si>
  <si>
    <t>Montáž vanových plastových dvířek s rámem lepených</t>
  </si>
  <si>
    <t>-179331173</t>
  </si>
  <si>
    <t>" k čistícím kusům kanalizace:" 5</t>
  </si>
  <si>
    <t>374</t>
  </si>
  <si>
    <t>553472020</t>
  </si>
  <si>
    <t>dvířka vanová nerezová NVD 200 x 250</t>
  </si>
  <si>
    <t>-166048177</t>
  </si>
  <si>
    <t>OST</t>
  </si>
  <si>
    <t>Ostatní</t>
  </si>
  <si>
    <t>375</t>
  </si>
  <si>
    <t>O01100110</t>
  </si>
  <si>
    <t>Geodetické zaměření venkovních sítí kanalizace</t>
  </si>
  <si>
    <t>-2026573713</t>
  </si>
  <si>
    <t>376</t>
  </si>
  <si>
    <t>O01100120</t>
  </si>
  <si>
    <t>Geodetické zaměření venkovních sítí vodovodu</t>
  </si>
  <si>
    <t>37359969</t>
  </si>
  <si>
    <t>Chpodkl</t>
  </si>
  <si>
    <t>skládka</t>
  </si>
  <si>
    <t>97,524</t>
  </si>
  <si>
    <t>trativod</t>
  </si>
  <si>
    <t>zeOdv</t>
  </si>
  <si>
    <t>48,624</t>
  </si>
  <si>
    <t>zeTR</t>
  </si>
  <si>
    <t>47,76</t>
  </si>
  <si>
    <t>04 - SO 04  Komunikace</t>
  </si>
  <si>
    <t xml:space="preserve">    5 - Komunikace</t>
  </si>
  <si>
    <t>11310722R2</t>
  </si>
  <si>
    <t>Odstranění podkladu komunikace z kameniva drceného - srovnávací rovina</t>
  </si>
  <si>
    <t>377926192</t>
  </si>
  <si>
    <t>2,9*42</t>
  </si>
  <si>
    <t>113107244</t>
  </si>
  <si>
    <t>Odstranění podkladu pl přes 200 m2 živičných tl 200 mm</t>
  </si>
  <si>
    <t>704056726</t>
  </si>
  <si>
    <t>1738218581</t>
  </si>
  <si>
    <t>0,4*0,4*trativod+0,6*0,6*kanDR</t>
  </si>
  <si>
    <t>0,4*0,5*2*2+0,4*0,4*0,4</t>
  </si>
  <si>
    <t>-1909794056</t>
  </si>
  <si>
    <t>"přebytečný podklad komunikace:" 121,8-72,9</t>
  </si>
  <si>
    <t>647088823</t>
  </si>
  <si>
    <t>"odtěžený podklad:" 121,8</t>
  </si>
  <si>
    <t>571533128</t>
  </si>
  <si>
    <t>-1956347194</t>
  </si>
  <si>
    <t>175111101</t>
  </si>
  <si>
    <t>Obsypání potrubí ručně sypaninou bez prohození, uloženou do 3 m</t>
  </si>
  <si>
    <t>854171669</t>
  </si>
  <si>
    <t xml:space="preserve">"doplnění kolem trativodu:" </t>
  </si>
  <si>
    <t>zeTR-(trativod*0,15)</t>
  </si>
  <si>
    <t>-504305115</t>
  </si>
  <si>
    <t>819983337</t>
  </si>
  <si>
    <t>"vyplnění květinových truhlíků:" 0,93*(30,5+1,1*2+3,9*2)</t>
  </si>
  <si>
    <t>"navýšení terénu u obrubníků:" 4</t>
  </si>
  <si>
    <t>103211R01</t>
  </si>
  <si>
    <t xml:space="preserve">Zemina  pro násyp </t>
  </si>
  <si>
    <t>-845929809</t>
  </si>
  <si>
    <t>182301121</t>
  </si>
  <si>
    <t>Rozprostření ornice pl do 500 m2 ve svahu přes 1:5 tl vrstvy do 100 mm</t>
  </si>
  <si>
    <t>686926719</t>
  </si>
  <si>
    <t>"v nádobách:" 52,5</t>
  </si>
  <si>
    <t>103715101</t>
  </si>
  <si>
    <t>substrát zahradnický  bal.PE</t>
  </si>
  <si>
    <t>-2109385921</t>
  </si>
  <si>
    <t>52,5*0,05</t>
  </si>
  <si>
    <t>1832113R01</t>
  </si>
  <si>
    <t>Muchovník Lamarkův, velikost 175/200 ko 40l ( hloubení jamky, dodávka,výsadba, zalití)</t>
  </si>
  <si>
    <t>-1380323468</t>
  </si>
  <si>
    <t>1832113R02</t>
  </si>
  <si>
    <t>Barvínek menší ( hloubení jamky, dodávka,výsadba, zalití)</t>
  </si>
  <si>
    <t>-66975854</t>
  </si>
  <si>
    <t>1832113R03</t>
  </si>
  <si>
    <t>Barvínek menší  cv. Alba ( hloubení jamky, dodávka,výsadba, zalití)</t>
  </si>
  <si>
    <t>-1813569348</t>
  </si>
  <si>
    <t>1832113R04</t>
  </si>
  <si>
    <t>Metlice trsnatá cv. Pálava  ( hloubení jamky, dodávka,výsadba, zalití)</t>
  </si>
  <si>
    <t>-526779397</t>
  </si>
  <si>
    <t>1832113R05</t>
  </si>
  <si>
    <t>Ocún jesenní  ( hloubení jamky, dodávka,výsadba, zalití)</t>
  </si>
  <si>
    <t>790216181</t>
  </si>
  <si>
    <t>1832113R06</t>
  </si>
  <si>
    <t>Bledule jarní  ( hloubení jamky, dodávka,výsadba, zalití)</t>
  </si>
  <si>
    <t>-1439752402</t>
  </si>
  <si>
    <t>1832113R10</t>
  </si>
  <si>
    <t>Javor klen, výška nasazení koruny min.2,8m, ok 16-18  ( hloubení jámy,50%výměna půdy,dodávka,výsadba, zalit,kmen chráněn rákosovou rohoží, ukotven 3kůly+příčky, nátěr proti okusu)</t>
  </si>
  <si>
    <t>-668490143</t>
  </si>
  <si>
    <t>183403131</t>
  </si>
  <si>
    <t>Obdělání půdy rytím zemina tř 1 a 2 v rovině a svahu do 1:5</t>
  </si>
  <si>
    <t>1108225780</t>
  </si>
  <si>
    <t>30,5+1,1*2+3,9*2+6*2</t>
  </si>
  <si>
    <t>183403152</t>
  </si>
  <si>
    <t>Obdělání půdy vláčením v rovině a svahu do 1:5</t>
  </si>
  <si>
    <t>816061206</t>
  </si>
  <si>
    <t>54+6*2</t>
  </si>
  <si>
    <t>183405212</t>
  </si>
  <si>
    <t>Výsev trávníku hydroosevem na hlušinu</t>
  </si>
  <si>
    <t>-1114152350</t>
  </si>
  <si>
    <t>00572480R1</t>
  </si>
  <si>
    <t>Travní semeno dle metodiky KRNAP</t>
  </si>
  <si>
    <t>kg</t>
  </si>
  <si>
    <t>1941807574</t>
  </si>
  <si>
    <t>54*0,025 'Přepočtené koeficientem množství</t>
  </si>
  <si>
    <t>184802611</t>
  </si>
  <si>
    <t>Chemické odplevelení po založení kultury postřikem na široko v rovině a svahu do 1:5</t>
  </si>
  <si>
    <t>597054769</t>
  </si>
  <si>
    <t>"2x odplevelení totálním herbicidem:"106,5*2</t>
  </si>
  <si>
    <t>184911421</t>
  </si>
  <si>
    <t>Mulčování rostlin kůrou tl. do 0,1 m v rovině a svahu do 1:5</t>
  </si>
  <si>
    <t>1235042714</t>
  </si>
  <si>
    <t>103911001</t>
  </si>
  <si>
    <t>kůra mulčovací</t>
  </si>
  <si>
    <t>-490616792</t>
  </si>
  <si>
    <t>52,500*0,07</t>
  </si>
  <si>
    <t>3,675*0,103 'Přepočtené koeficientem množství</t>
  </si>
  <si>
    <t>212752311</t>
  </si>
  <si>
    <t>Trativod z drenážních trubek plastových tuhých DN 100 mm včetně lože otevřený výkop</t>
  </si>
  <si>
    <t>330684646</t>
  </si>
  <si>
    <t>(36+36,5+38+5)*2</t>
  </si>
  <si>
    <t>215901101</t>
  </si>
  <si>
    <t>Zhutnění podloží z hornin soudržných do 92% PS nebo nesoudržných sypkých I(d) do 0,8</t>
  </si>
  <si>
    <t>-828227546</t>
  </si>
  <si>
    <t>275313611</t>
  </si>
  <si>
    <t>Základové patky z betonu tř. C 16/20</t>
  </si>
  <si>
    <t>-864746566</t>
  </si>
  <si>
    <t>"pro mmobiliář E:" 0,9*0,5*2*2</t>
  </si>
  <si>
    <t>"pro mmobiliář  C:" 0,9*0,4*0,4</t>
  </si>
  <si>
    <t>275351215</t>
  </si>
  <si>
    <t>Zřízení bednění stěn základových patek</t>
  </si>
  <si>
    <t>-1993903667</t>
  </si>
  <si>
    <t>"pro mmobiliář E:" 0,6*(0,5*2+2*2)*2</t>
  </si>
  <si>
    <t>"pro mmobiliář  C:" 0,6*(0,9*2+0,4*2)*4</t>
  </si>
  <si>
    <t>275351216</t>
  </si>
  <si>
    <t>Odstranění bednění stěn základových patek</t>
  </si>
  <si>
    <t>549536419</t>
  </si>
  <si>
    <t>Komunikace</t>
  </si>
  <si>
    <t>564861113</t>
  </si>
  <si>
    <t>Podklad ze štěrkodrtě ŠD tl 220 mm</t>
  </si>
  <si>
    <t>1545901471</t>
  </si>
  <si>
    <t>"konunikace:" 968</t>
  </si>
  <si>
    <t>"napojovací krajové pásy:" 0,8*(46,1-6,5)+3,3*37,6</t>
  </si>
  <si>
    <t>Kpod</t>
  </si>
  <si>
    <t>564871111</t>
  </si>
  <si>
    <t>Podklad ze štěrkodrtě ŠD tl 250 mm</t>
  </si>
  <si>
    <t>-1818945644</t>
  </si>
  <si>
    <t>"chodníky:" 53+222+25+11</t>
  </si>
  <si>
    <t>56513511R1</t>
  </si>
  <si>
    <t>Asfaltový beton vrstva podkladní ACP 16 (obalované kamenivo OKS) tl 50 mm  - zakřivené plochy</t>
  </si>
  <si>
    <t>748181459</t>
  </si>
  <si>
    <t>5669010R1</t>
  </si>
  <si>
    <t>Násyp  pod skladby - dorovnání terénu z původního odtěženého podkladu</t>
  </si>
  <si>
    <t>-619910773</t>
  </si>
  <si>
    <t>2,5*0,3*6,5+2,5*0,2*38+2,6*0,45*38+2,5*0,28*6,5</t>
  </si>
  <si>
    <t>567123812</t>
  </si>
  <si>
    <t>Podklad ze směsi stmelené cementem na dálnici SC C 8/10 (KSC I) tl 130 mm</t>
  </si>
  <si>
    <t>-1236358034</t>
  </si>
  <si>
    <t>57713411R1</t>
  </si>
  <si>
    <t>Asfaltový beton vrstva obrusná ACO 11 (ABS) tř. I tl 40 mm  - zakřivené plochy</t>
  </si>
  <si>
    <t>710262021</t>
  </si>
  <si>
    <t>990</t>
  </si>
  <si>
    <t>Kkryt</t>
  </si>
  <si>
    <t>57715511R2</t>
  </si>
  <si>
    <t>Asfaltový beton vrstva ložní ACL 16 (ABH) tl 60 mm - zakřivené plochy</t>
  </si>
  <si>
    <t>-684175804</t>
  </si>
  <si>
    <t>596211130</t>
  </si>
  <si>
    <t>Kladení zámkové dlažby komunikací pro pěší tl 60 mm skupiny C pl do 50 m2</t>
  </si>
  <si>
    <t>-1218900541</t>
  </si>
  <si>
    <t>596211135</t>
  </si>
  <si>
    <t>Příplatek za kombinaci více než dvou barev u kladení betonových dlažeb pro pěší tl 60 mm skupiny C</t>
  </si>
  <si>
    <t>1768305659</t>
  </si>
  <si>
    <t>5924504R1</t>
  </si>
  <si>
    <t>Betonová dlažba 60x100x200 mm pro nevidomé, povrch standard, barva antracit</t>
  </si>
  <si>
    <t>118701687</t>
  </si>
  <si>
    <t>53*1,05 'Přepočtené koeficientem množství</t>
  </si>
  <si>
    <t>5924504R2</t>
  </si>
  <si>
    <t xml:space="preserve">Betonová dlažba 60x160x160 mm (na kraje 60x160x80mm) , povrch standard, barva antracit </t>
  </si>
  <si>
    <t>-1117290165</t>
  </si>
  <si>
    <t>25*1,05 'Přepočtené koeficientem množství</t>
  </si>
  <si>
    <t>5924504R3</t>
  </si>
  <si>
    <t>Betonová dlažba 60x160x160 mm (na kraje 60x160x80mm) , povrch standard, barva bílá</t>
  </si>
  <si>
    <t>-114496075</t>
  </si>
  <si>
    <t>222*1,05 'Přepočtené koeficientem množství</t>
  </si>
  <si>
    <t>5924504R4</t>
  </si>
  <si>
    <t>Betonová dlažba 60x200x200 mm (nalemování varovných pásů) , povrch standard, barva bílá</t>
  </si>
  <si>
    <t>-1884163341</t>
  </si>
  <si>
    <t>11*1,05 'Přepočtené koeficientem množství</t>
  </si>
  <si>
    <t>871275221</t>
  </si>
  <si>
    <t>Kanalizační potrubí z tvrdého PVC-systém KG tuhost třídy SN8 DN125</t>
  </si>
  <si>
    <t>1450775192</t>
  </si>
  <si>
    <t>"zakončení drenáží:" 15*2</t>
  </si>
  <si>
    <t>286113890</t>
  </si>
  <si>
    <t>odbočka kanalizační plastová s hrdlem KGEA-125/125/45°</t>
  </si>
  <si>
    <t>1746943977</t>
  </si>
  <si>
    <t>2*2</t>
  </si>
  <si>
    <t>286115020</t>
  </si>
  <si>
    <t>redukce kanalizace plastová KGR 125/110</t>
  </si>
  <si>
    <t>783660089</t>
  </si>
  <si>
    <t>914111R01</t>
  </si>
  <si>
    <t>Sloupek samostatně stojící se značkami P6 a IP06 (včetně založení)</t>
  </si>
  <si>
    <t>1370489936</t>
  </si>
  <si>
    <t>" viz PD vč.D.2.1/06b:" 2</t>
  </si>
  <si>
    <t>914111R02</t>
  </si>
  <si>
    <t>Sloupek samostatně stojící se značkami  B01 a E12 a IP06 (včetně založení)</t>
  </si>
  <si>
    <t>373943367</t>
  </si>
  <si>
    <t>915321111</t>
  </si>
  <si>
    <t>Předformátované vodorovné dopravní značení přechod pro chodce</t>
  </si>
  <si>
    <t>1080016440</t>
  </si>
  <si>
    <t>0,5*3*18</t>
  </si>
  <si>
    <t>915341112</t>
  </si>
  <si>
    <t>Předformátované vodorovné dopravní značení šipka délky 2 m</t>
  </si>
  <si>
    <t>-1389308733</t>
  </si>
  <si>
    <t>9161111R1</t>
  </si>
  <si>
    <t>Vodící pásek š.200mm z žulových kostek 100x100x100mm do lože z betonu C12/15 (D+M vč.kostek)</t>
  </si>
  <si>
    <t>1759372964</t>
  </si>
  <si>
    <t>"u obrub:" 283,6</t>
  </si>
  <si>
    <t>"oddělení vozovek:" 19</t>
  </si>
  <si>
    <t>9161312R9</t>
  </si>
  <si>
    <t>Příplatek k osazení silničního obrubníku za  provedení do oblouků</t>
  </si>
  <si>
    <t>-506408995</t>
  </si>
  <si>
    <t>916241213</t>
  </si>
  <si>
    <t>Osazení obrubníku kamenného stojatého s boční opěrou do lože z betonu prostého</t>
  </si>
  <si>
    <t>2086745667</t>
  </si>
  <si>
    <t>23,6*2+(2*2+8)*2+31*2+1,5</t>
  </si>
  <si>
    <t>22+41+28</t>
  </si>
  <si>
    <t>"oddělení stávající vozovky a zelené plochy:" 0,8+6,7+5</t>
  </si>
  <si>
    <t>5921746R1</t>
  </si>
  <si>
    <t>obrubník žulový chodníkový 100 (50)x15x25 cm</t>
  </si>
  <si>
    <t>-1179379665</t>
  </si>
  <si>
    <t>(238,2-31)*1,03</t>
  </si>
  <si>
    <t>5921746R2</t>
  </si>
  <si>
    <t>obrubník žulový chodníkový 100 (50)x15x30 cm</t>
  </si>
  <si>
    <t>1159131201</t>
  </si>
  <si>
    <t>31*1,03 'Přepočtené koeficientem množství</t>
  </si>
  <si>
    <t>919735114</t>
  </si>
  <si>
    <t>Řezání stávajícího živičného krytu hl do 200 mm</t>
  </si>
  <si>
    <t>475920889</t>
  </si>
  <si>
    <t>37,6+40,5+46,1</t>
  </si>
  <si>
    <t>997013501</t>
  </si>
  <si>
    <t>Odvoz suti a vybouraných hmot na skládku nebo meziskládku do 1 km se složením</t>
  </si>
  <si>
    <t>145633237</t>
  </si>
  <si>
    <t>-964775956</t>
  </si>
  <si>
    <t>309926777</t>
  </si>
  <si>
    <t>998225111</t>
  </si>
  <si>
    <t>Přesun hmot pro pozemní komunikace s krytem z kamene, monolitickým betonovým nebo živičným</t>
  </si>
  <si>
    <t>-174024250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</si>
  <si>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</si>
  <si>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</si>
  <si>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</si>
  <si>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</si>
  <si>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</si>
  <si>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</si>
  <si>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</si>
  <si>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</si>
  <si>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</si>
  <si>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</si>
  <si>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</si>
  <si>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</si>
  <si>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</si>
  <si>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</si>
  <si>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</si>
  <si>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</si>
  <si>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</si>
  <si>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</si>
  <si>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</si>
  <si>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</si>
  <si>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</si>
  <si>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</si>
  <si>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</si>
  <si>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</si>
  <si>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</si>
  <si>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</si>
  <si>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</si>
  <si>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</si>
  <si>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</si>
  <si>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</si>
  <si>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</si>
  <si>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</si>
  <si>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</si>
  <si>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</si>
  <si>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</si>
  <si>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</si>
  <si>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</si>
  <si>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</si>
  <si>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</si>
  <si>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</si>
  <si>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</si>
  <si>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</si>
  <si>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</si>
  <si>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</si>
  <si>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</si>
  <si>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</si>
  <si>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</si>
  <si>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</si>
  <si>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</si>
  <si>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</si>
  <si>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</si>
  <si>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</si>
  <si>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</si>
  <si>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</si>
  <si>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</si>
  <si>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</si>
  <si>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</si>
  <si>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</si>
  <si>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</si>
  <si>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</si>
  <si>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</si>
  <si>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</si>
  <si>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</si>
  <si>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</si>
  <si>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</si>
  <si>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</si>
  <si>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</si>
  <si>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</si>
  <si>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</si>
  <si>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</si>
  <si>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</si>
  <si>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</si>
  <si>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</si>
  <si>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</si>
  <si>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</si>
  <si>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</si>
  <si>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</si>
  <si>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</si>
  <si>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</si>
  <si>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</si>
  <si>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</si>
  <si>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</si>
  <si>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</si>
  <si>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</si>
  <si>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</si>
  <si>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</si>
  <si>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</si>
  <si>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</si>
  <si>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</si>
  <si>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</si>
  <si>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</si>
  <si>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</si>
  <si>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</si>
  <si>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</si>
  <si>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</si>
  <si>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</si>
  <si>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</si>
  <si>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</si>
  <si>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</si>
  <si>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</si>
  <si>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</si>
  <si>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</si>
  <si>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</si>
  <si>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</si>
  <si>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</si>
  <si>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</si>
  <si>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</si>
  <si>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</si>
  <si>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</si>
  <si>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</si>
  <si>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</si>
  <si>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</si>
  <si>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</si>
  <si>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</si>
  <si>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</si>
  <si>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</si>
  <si>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</si>
  <si>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</si>
  <si>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</si>
  <si>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</si>
  <si>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</si>
  <si>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</si>
  <si>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</si>
  <si>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</si>
  <si>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</si>
  <si>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</si>
  <si>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</si>
  <si>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</si>
  <si>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</si>
  <si>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</si>
  <si>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</si>
  <si>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</si>
  <si>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</si>
  <si>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</si>
  <si>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</si>
  <si>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</si>
  <si>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</si>
  <si>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</si>
  <si>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</si>
  <si>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</si>
  <si>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</si>
  <si>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</si>
  <si>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</si>
  <si>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</si>
  <si>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</si>
  <si>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</si>
  <si>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</si>
  <si>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</si>
  <si>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</si>
  <si>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</si>
  <si>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</si>
  <si>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</si>
  <si>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Příplatek k SDK podhledu za výšku zavěšení přes 0,5 do 1,0 m</t>
  </si>
  <si>
    <t>-32200597</t>
  </si>
  <si>
    <t>173</t>
  </si>
  <si>
    <t>763131913</t>
  </si>
  <si>
    <t>Zhotovení otvoru vel. do 0,5 m2 v SDK podhledu a podkroví s vyztužením profily</t>
  </si>
  <si>
    <t>-1756172891</t>
  </si>
  <si>
    <t>174</t>
  </si>
  <si>
    <t>763131914</t>
  </si>
  <si>
    <t>Zhotovení otvoru vel. do 1 m2 v SDK podhledu a podkroví s vyztužením profily</t>
  </si>
  <si>
    <t>-978438769</t>
  </si>
  <si>
    <t>"prostup světlovod:" 1</t>
  </si>
  <si>
    <t>175</t>
  </si>
  <si>
    <t>998763100</t>
  </si>
  <si>
    <t>Přesun hmot tonážní pro dřevostavby v objektech v do 6 m</t>
  </si>
  <si>
    <t>-967321776</t>
  </si>
  <si>
    <t>764</t>
  </si>
  <si>
    <t>Konstrukce klempířské</t>
  </si>
  <si>
    <t>176</t>
  </si>
  <si>
    <t>76405R010</t>
  </si>
  <si>
    <t>Plech poplastovaný vhodný pro připojení PVC krytiny, povrchRAL 7000 - atika rš.760</t>
  </si>
  <si>
    <t>-229497489</t>
  </si>
  <si>
    <t>"ST07- detail viz vč.D1.1/18:" (11,1*2+7,24)*2</t>
  </si>
  <si>
    <t>177</t>
  </si>
  <si>
    <t>76405R011</t>
  </si>
  <si>
    <t>Plech poplastovaný vhodný pro připojení PVC krytiny, povrchRAL 7000 - atika rš.400</t>
  </si>
  <si>
    <t>-853461325</t>
  </si>
  <si>
    <t>"ST07- detail viz vč.D1.1/18:" (3,28*2+2,72*2+0,15*2)*2</t>
  </si>
  <si>
    <t>178</t>
  </si>
  <si>
    <t>76405R012</t>
  </si>
  <si>
    <t>Plech poplastovaný vhodný pro připojení PVC krytiny, povrchRAL 7000 - přítlačná lišta rš.100</t>
  </si>
  <si>
    <t>131368953</t>
  </si>
  <si>
    <t>"ST07- detail viz vč.D1.1/18:" 58,88+24,6</t>
  </si>
  <si>
    <t>2,7*2</t>
  </si>
  <si>
    <t>179</t>
  </si>
  <si>
    <t>76405R013</t>
  </si>
  <si>
    <t>Drenážní žlábek(vč. doplňkových systémových a spojovacích prvků) pro zelené střechy - výškově stavitelný 75-105mm (typový,dle dodavatele zelené střechy)</t>
  </si>
  <si>
    <t>-810884736</t>
  </si>
  <si>
    <t>"ST15- detail viz vč.D1.1/18:"12*2</t>
  </si>
  <si>
    <t>180</t>
  </si>
  <si>
    <t>76405R020</t>
  </si>
  <si>
    <t>Plech poplastovaný vhodný pro připojení PVC krytiny, povrchRAL 7000 - okapová hrana rš.760</t>
  </si>
  <si>
    <t>1604106108</t>
  </si>
  <si>
    <t>"ST07- detail viz vč.D1.1/18:" 2,7*2</t>
  </si>
  <si>
    <t>181</t>
  </si>
  <si>
    <t>76405R023</t>
  </si>
  <si>
    <t>Kačírková perforovaná lišta v.80mm</t>
  </si>
  <si>
    <t>-63504543</t>
  </si>
  <si>
    <t>182</t>
  </si>
  <si>
    <t>76409R010</t>
  </si>
  <si>
    <t xml:space="preserve">Čtyřvrstvá podstřešní difuzní folie z PP s drenážní vrstvou </t>
  </si>
  <si>
    <t>-1953485489</t>
  </si>
  <si>
    <t>183</t>
  </si>
  <si>
    <t>76412100R3</t>
  </si>
  <si>
    <t>Krytina střech obloukových z barevného Al  plechu tl 0,7mm s úpravou u okapů, prostupů a výčnělků , ze svitků š 650mm, a těsněním ve falcích  (barva RAL 7000)</t>
  </si>
  <si>
    <t>-310095062</t>
  </si>
  <si>
    <t>8,2*(0,05+1,364+11,66+0,95)</t>
  </si>
  <si>
    <t>184</t>
  </si>
  <si>
    <t>76412100R4</t>
  </si>
  <si>
    <t>Zatahovací - okapnicový pás z barevného Al  plechu tl 0,7mm (barva RAL 7000)</t>
  </si>
  <si>
    <t>-1748106819</t>
  </si>
  <si>
    <t>"viz det. vč. D1.1/25:" 8*2</t>
  </si>
  <si>
    <t>"podhled:" 0,85*2+8*2</t>
  </si>
  <si>
    <t>185</t>
  </si>
  <si>
    <t>76412100R5</t>
  </si>
  <si>
    <t>Zatahovací - vyztužovací pas z Pz plechu rš.330 - tvar viz výkres D1.1/25-detail</t>
  </si>
  <si>
    <t>-281217325</t>
  </si>
  <si>
    <t>186</t>
  </si>
  <si>
    <t>76412100R6</t>
  </si>
  <si>
    <t>Podhled střech obloukových z barevného Al  plechu tl 0,7mm s úpravou u okapů, prostupů a výčnělků , ze svitků š 650mm, a těsněním ve falcích  (barva RAL 7000) - kotveno do ŽB</t>
  </si>
  <si>
    <t>-806486861</t>
  </si>
  <si>
    <t>"podhled a atika:" 9*(0,35+0,4+2,5)</t>
  </si>
  <si>
    <t>"okapnička před svislou stěnou:" 8*0,25</t>
  </si>
  <si>
    <t>"detaily přesahů:" 0,6*2+0,6*2</t>
  </si>
  <si>
    <t>187</t>
  </si>
  <si>
    <t>76422644R2</t>
  </si>
  <si>
    <t>Oplechování rovných parapetů celoplošně lepené z barevného Al plechu rš 200 mm (RAL 7000)</t>
  </si>
  <si>
    <t>-1142702977</t>
  </si>
  <si>
    <t>1,85*1+1,75*7+8,05*1</t>
  </si>
  <si>
    <t>188</t>
  </si>
  <si>
    <t>764226465</t>
  </si>
  <si>
    <t>Příplatek za zvýšenou pracnost oplechování rohů parapetů rovných z Al plechu rš do 400 mm</t>
  </si>
  <si>
    <t>-413449674</t>
  </si>
  <si>
    <t>9*2</t>
  </si>
  <si>
    <t>189</t>
  </si>
  <si>
    <t>7645210R1</t>
  </si>
  <si>
    <t>Systém podokapního žlabu z barevného Al  plechu tl.0,7mm - (žlab hranatý rš 330 mm včetně háků, ukončovací profil, děrovaný pás z AL.plechu) , barva RAL7000</t>
  </si>
  <si>
    <t>251308810</t>
  </si>
  <si>
    <t>"viz det. vč. D1.1/25:" 8</t>
  </si>
  <si>
    <t>190</t>
  </si>
  <si>
    <t>7645210R2</t>
  </si>
  <si>
    <t>Zakončení podokapního žlabu hranatého z barevného Al plechu čelem a otvorem pro svod (barva RAL7000)</t>
  </si>
  <si>
    <t>-1385241608</t>
  </si>
  <si>
    <t>"viz det. vč. D1.1/07:" 2</t>
  </si>
  <si>
    <t>191</t>
  </si>
  <si>
    <t>7645210R3</t>
  </si>
  <si>
    <t>Systém hranatého svodu z barevného Al  plechu tl.0,7mm - (svod DN110, uchycení přes systém opáštění tl.100mm) , barva RAL7000</t>
  </si>
  <si>
    <t>1678507153</t>
  </si>
  <si>
    <t>2,8*2</t>
  </si>
  <si>
    <t>192</t>
  </si>
  <si>
    <t>7645211R1</t>
  </si>
  <si>
    <t>Úžlabí rš.300mm z barevného Al plechu (barva RAL7000) vč. propojení na okolní oplechování</t>
  </si>
  <si>
    <t>-1753571545</t>
  </si>
  <si>
    <t>"ST12 PD vč. D1.1/07:" (1,364+1,16)*2</t>
  </si>
  <si>
    <t>193</t>
  </si>
  <si>
    <t>7645212R1</t>
  </si>
  <si>
    <t>Sněhový zachytávač jednotrubkový dl.1,5m vč.jednoduchých svěrk pro Al falc.krytinu</t>
  </si>
  <si>
    <t>783479321</t>
  </si>
  <si>
    <t>"ST13 PD vč. D1.1/07:" 2</t>
  </si>
  <si>
    <t>194</t>
  </si>
  <si>
    <t>7645221R1</t>
  </si>
  <si>
    <t xml:space="preserve">Atika rš.600mm z barevného Al plechu (barva RAL7000) </t>
  </si>
  <si>
    <t>-20837021</t>
  </si>
  <si>
    <t>"ST06 PD vč. D1.1/07, detail D1.1/23:" (2,8+7,4)*2</t>
  </si>
  <si>
    <t>195</t>
  </si>
  <si>
    <t>7645221R2</t>
  </si>
  <si>
    <t>Ztužující ocelový prof. atiky</t>
  </si>
  <si>
    <t>-1336682455</t>
  </si>
  <si>
    <t>196</t>
  </si>
  <si>
    <t>7645222R1</t>
  </si>
  <si>
    <t xml:space="preserve">Římsa - ocelový profil s oplechováním z barevného Al plechu (barva RAL7000) </t>
  </si>
  <si>
    <t>859542452</t>
  </si>
  <si>
    <t>197</t>
  </si>
  <si>
    <t>998764201</t>
  </si>
  <si>
    <t>Přesun hmot procentní pro konstrukce klempířské v objektech v do 6 m</t>
  </si>
  <si>
    <t>600281455</t>
  </si>
  <si>
    <t>766</t>
  </si>
  <si>
    <t>Konstrukce truhlářské</t>
  </si>
  <si>
    <t>198</t>
  </si>
  <si>
    <t>766120R01</t>
  </si>
  <si>
    <t>D+M parapet vnitřní 200x1800mm HPL tl.30mm s hranou a koncovkou (RAL 1013)   PD č.D1.1/14 - výpis oken a dveř</t>
  </si>
  <si>
    <t>1743479821</t>
  </si>
  <si>
    <t>199</t>
  </si>
  <si>
    <t>766120R02</t>
  </si>
  <si>
    <t>D+M parapet vnitřní 200x1700mm HPL tl.30mm s hranou (RAL 1013)   PD č.D1.1/14 - výpis oken a dveř</t>
  </si>
  <si>
    <t>1094583614</t>
  </si>
  <si>
    <t>200</t>
  </si>
  <si>
    <t>766120R03</t>
  </si>
  <si>
    <t>D+M parapet vnitřní 200x8000mm HPL tl.30mm s hranou (RAL 1013)   PD č.D1.1/14 - výpis oken a dveř</t>
  </si>
  <si>
    <t>1672343680</t>
  </si>
  <si>
    <t>201</t>
  </si>
  <si>
    <t>766120R11</t>
  </si>
  <si>
    <t>D+M Sedák venkovní lavičky 0,55x4,55m - dubové fošny hoblované,impregnované tl.60mm kotvené k ŽB desce</t>
  </si>
  <si>
    <t>1149174843</t>
  </si>
  <si>
    <t>202</t>
  </si>
  <si>
    <t>766120R21</t>
  </si>
  <si>
    <t>D+M Sedák na exterirovém mobiliáři "A" - zaoblený cca 4m2  - dubové fošny hoblované,impregnované tl.60mm kotvené k ŽB desce</t>
  </si>
  <si>
    <t>-605831037</t>
  </si>
  <si>
    <t>"viz PD v.č.D1.1/15:" 1</t>
  </si>
  <si>
    <t>203</t>
  </si>
  <si>
    <t>766120R22</t>
  </si>
  <si>
    <t>D+M Sedák na exterirovém mobiliáři "B" - mnohoúhelník cca 3,61 m2  - dubové fošny hoblované,impregnované tl.60mm kotvené k ŽB desce</t>
  </si>
  <si>
    <t>1923447924</t>
  </si>
  <si>
    <t>"viz PD v.č.D1.1/15:" 2</t>
  </si>
  <si>
    <t>204</t>
  </si>
  <si>
    <t>766120R23</t>
  </si>
  <si>
    <t>D+M Sedák na exterirovém mobiliáři "D" - mnohoúhelník cca 2,4 m2  - dubové fošny hoblované,impregnované tl.60mm kotvené k ŽB desce</t>
  </si>
  <si>
    <t>-1477367481</t>
  </si>
  <si>
    <t>205</t>
  </si>
  <si>
    <t>766200R01</t>
  </si>
  <si>
    <t>D+M podhled vnitřní z laťového dřevěného roštu vč.systému zavěšení ( hoblované latě š.30mm,v.70mm s mezerami š.30mm, povrch latí bezbarvým olejovým nátěrm)</t>
  </si>
  <si>
    <t>798166509</t>
  </si>
  <si>
    <t>"hala+chodba:" 35,58+0,6*8*2</t>
  </si>
  <si>
    <t>"chodba:" 9,65</t>
  </si>
  <si>
    <t>206</t>
  </si>
  <si>
    <t>766200R02</t>
  </si>
  <si>
    <t>Příplatek k laťovému podhledu za provedení obloukových výškových přechodů</t>
  </si>
  <si>
    <t>29908557</t>
  </si>
  <si>
    <t>207</t>
  </si>
  <si>
    <t>766620R01</t>
  </si>
  <si>
    <t>Systém fasády z HPL desek tl.6mm - plochy ( desty barva dle RAL 080 90 20 + rošt na tl.150mm vč.všech systémových prvků a opracování zakončení ploch viz PD D1.1/17) spárořez viz PD č. D1.1/9-10</t>
  </si>
  <si>
    <t>-2030357587</t>
  </si>
  <si>
    <t>"detaily provedení viz PD vč.D1.1/17 a D1.1/8-9:"</t>
  </si>
  <si>
    <t>56*2+8*(0,85*2+0,25)+8*2,55</t>
  </si>
  <si>
    <t>-2,4*2,8*2-1,7*0,6*7-1,8*1,5-1,4*2,4</t>
  </si>
  <si>
    <t>208</t>
  </si>
  <si>
    <t>766620R02</t>
  </si>
  <si>
    <t>Systém ostění z HPL desek tl.6mm desky barva dle RAL 7000 + rošt vč.všech systémových prvků a opracování zakončení ploch viz PD D1.1/17)</t>
  </si>
  <si>
    <t>1348602294</t>
  </si>
  <si>
    <t>(2,4*2+2,8)*2+(0,6*2+1,7)*7+(1,5*2+1,8)*1+(2,4*2+1,4)</t>
  </si>
  <si>
    <t>209</t>
  </si>
  <si>
    <t>766620R03</t>
  </si>
  <si>
    <t>Systém fasády z HPL desek tl.6mm - plochy ( desty barva dle RAL 7000 + rošt na tl.150mm vč.všech systémových prvků a opracování zakončení ploch viz PD D1.1/17), spárořez viz PD č. D1.1/9-10</t>
  </si>
  <si>
    <t>1413364674</t>
  </si>
  <si>
    <t>0,53*3,5*2</t>
  </si>
  <si>
    <t>210</t>
  </si>
  <si>
    <t>766620R11</t>
  </si>
  <si>
    <t>Systém zateplení pod předsazenou fasádu tl.120mm ( tepelně izolační minerální deska hydrofobizovaná , mechanicky kotvená, dif,folie tl.1mm vč.všech systémových prvků a opracování zakončení ploch)</t>
  </si>
  <si>
    <t>117127376</t>
  </si>
  <si>
    <t>plFas+plFas2</t>
  </si>
  <si>
    <t>"odpočet nezateplených předsazených stěn:" -5,2*2</t>
  </si>
  <si>
    <t>"zateplení mimo fasádní desky:" 0,53*3,4*2+8*1</t>
  </si>
  <si>
    <t>211</t>
  </si>
  <si>
    <t>998766201</t>
  </si>
  <si>
    <t>Přesun hmot procentní pro konstrukce truhlářské v objektech v do 6 m</t>
  </si>
  <si>
    <t>995318975</t>
  </si>
  <si>
    <t>767</t>
  </si>
  <si>
    <t>Konstrukce zámečnické</t>
  </si>
  <si>
    <t>212</t>
  </si>
  <si>
    <t>767100R01</t>
  </si>
  <si>
    <t>D+M Okno hliníkové 1700x600mm, vč.upevňovacích prvků (parametry a dělení viz. pol.č.11 - PD čv.D1.1/14 - výpis oken a dveří)</t>
  </si>
  <si>
    <t>-1850816942</t>
  </si>
  <si>
    <t>213</t>
  </si>
  <si>
    <t>767100R02</t>
  </si>
  <si>
    <t>D+M Okno hliníkové 1800x1500mm, vč.upevňovacích prvků (parametry a dělení viz. pol.č.12 - PD čv.D1.1/14 - výpis oken a dveří)</t>
  </si>
  <si>
    <t>603124886</t>
  </si>
  <si>
    <t>214</t>
  </si>
  <si>
    <t>767100R03</t>
  </si>
  <si>
    <t>D+M Prosklená stěna hliníková 2650x1550mm, vč.upevňovacích prvků (parametry a dělení viz. pol.č.13 - PD čv.D1.1/14 - výpis oken a dveří)</t>
  </si>
  <si>
    <t>-1424369810</t>
  </si>
  <si>
    <t>215</t>
  </si>
  <si>
    <t>767100R04</t>
  </si>
  <si>
    <t>D+M Prosklená stěna hliníková 2700x1550mm, vč.upevňovacích prvků (parametry a dělení viz. pol.č.14 - PD čv.D1.1/14 - výpis oken a dveří)</t>
  </si>
  <si>
    <t>-1599395616</t>
  </si>
  <si>
    <t>216</t>
  </si>
  <si>
    <t>767100R05</t>
  </si>
  <si>
    <t>D+M Prosklená stěna hliníková 2650x1550mm, vč.upevňovacích prvků (parametry a dělení viz. pol.č.15 - PD čv.D1.1/14 - výpis oken a dveří)</t>
  </si>
  <si>
    <t>1970103251</t>
  </si>
  <si>
    <t>217</t>
  </si>
  <si>
    <t>767100R11</t>
  </si>
  <si>
    <t>D+M Prosklená stěna hliníková 2800x2400mm, vč.upevňovacích prvků,kování, madla, zámku, samozavírače a prahu (parametry a dělení viz. pol.č.01 - PD čv.D1.1/14 - výpis oken a dveří)</t>
  </si>
  <si>
    <t>-779494381</t>
  </si>
  <si>
    <t>218</t>
  </si>
  <si>
    <t>767100R12</t>
  </si>
  <si>
    <t>D+M Prosklená stěna hliníková 2400x2400mm, vč.upevňovacích prvků,kování, madla, zámku, samozavírače a prahu (parametry a dělení viz. pol.č.02 - PD čv.D1.1/14 - výpis oken a dveří)</t>
  </si>
  <si>
    <t>-1777565283</t>
  </si>
  <si>
    <t>219</t>
  </si>
  <si>
    <t>767100R21</t>
  </si>
  <si>
    <t>D+M Dveřního křídla 900x1970mm, kování, zámku, samozavírače a prahu (parametry a dělení viz. pol.č.03 - PD čv.D1.1/14 - výpis oken a dveří)</t>
  </si>
  <si>
    <t>2113197540</t>
  </si>
  <si>
    <t>220</t>
  </si>
  <si>
    <t>767100R22</t>
  </si>
  <si>
    <t>D+M Dveřního křídla 800x1970mm, kování, zámku, samozavírače, mřížky a prahu (parametry a dělení viz. pol.č.04 - PD čv.D1.1/14 - výpis oken a dveří)</t>
  </si>
  <si>
    <t>-1762192599</t>
  </si>
  <si>
    <t>221</t>
  </si>
  <si>
    <t>767100R23</t>
  </si>
  <si>
    <t>D+M Dveřního křídla 800x1970mm, kování, zámku, mřížky a prahu (parametry a dělení viz. pol.č.05 - PD čv.D1.1/14 - výpis oken a dveří)</t>
  </si>
  <si>
    <t>833300230</t>
  </si>
  <si>
    <t>222</t>
  </si>
  <si>
    <t>767100R24</t>
  </si>
  <si>
    <t>D+M Dveřního křídla 700x1970mm, kování, zámku, mřížky a prahu (parametry a dělení viz. pol.č.06 - PD čv.D1.1/14 - výpis oken a dveří)</t>
  </si>
  <si>
    <t>-1223460802</t>
  </si>
  <si>
    <t>223</t>
  </si>
  <si>
    <t>767100R25</t>
  </si>
  <si>
    <t>D+M Dveřního křídla 900x1970mm, kování, zámku, madla, mřížky a prahu (parametry a dělení viz. pol.č.07 - PD čv.D1.1/14 - výpis oken a dveří)</t>
  </si>
  <si>
    <t>-1509166976</t>
  </si>
  <si>
    <t>224</t>
  </si>
  <si>
    <t>767100R26</t>
  </si>
  <si>
    <t>D+M Dveřního křídla 900x1970mm, kování, zámku, samozavírače a prahu (parametry a dělení viz. pol.č.08 - PD čv.D1.1/14 - výpis oken a dveří)</t>
  </si>
  <si>
    <t>-191295634</t>
  </si>
  <si>
    <t>225</t>
  </si>
  <si>
    <t>767100R27</t>
  </si>
  <si>
    <t>D+M Prosklená stěna hliníková 1400x2400mm, vč.upevňovacích prvků,kování, zámku, samozavírače a prahu (parametry a dělení viz. pol.č.09 - PD čv.D1.1/14 - výpis oken a dveří)</t>
  </si>
  <si>
    <t>11539464</t>
  </si>
  <si>
    <t>226</t>
  </si>
  <si>
    <t>767200R01</t>
  </si>
  <si>
    <t>D+M Dělící příčky WC s dveřmi - laminát na nerezových nožkách (parametry a dělení viz. pol.č.10 - PD čv.D1.1/14 - výpis oken a dveří)</t>
  </si>
  <si>
    <t>496885011</t>
  </si>
  <si>
    <t>227</t>
  </si>
  <si>
    <t>767200R02</t>
  </si>
  <si>
    <t>D+M Dělící clona pisoárů 600x2000mm laminát na nerezových nožkách (materiál a provedení stejné s položkou 10 výpisu prvků)</t>
  </si>
  <si>
    <t>1871814984</t>
  </si>
  <si>
    <t>228</t>
  </si>
  <si>
    <t>767300R01</t>
  </si>
  <si>
    <t>D+M Nápis " AUTOBUSOVÉ NÁDRAŽÍ ŠPINDLERŮV MLÝN" , plast - vč.upevňovacích prvků a LED podsvícením (parametry a dělení viz. - PD čv.D1.1/14 - výpis oken a dveří)</t>
  </si>
  <si>
    <t>-458271358</t>
  </si>
  <si>
    <t>229</t>
  </si>
  <si>
    <t>767300R02</t>
  </si>
  <si>
    <t>D+M Znak vč. upevňovacích prvků  (parametry a dělení viz. - PD čv.D1.1/14 - výpis oken a dveří)</t>
  </si>
  <si>
    <t>-431009871</t>
  </si>
  <si>
    <t>230</t>
  </si>
  <si>
    <t>767300R03</t>
  </si>
  <si>
    <t>D+M Nápis  " AUTOBUSOVÉ NÁDRAŽÍ ", nerez- vč.upevňovacích prvků  (parametry a dělení viz. - PD čv.D1.1/14 - výpis oken a dveří)</t>
  </si>
  <si>
    <t>-1194506360</t>
  </si>
  <si>
    <t>231</t>
  </si>
  <si>
    <t>767330R01</t>
  </si>
  <si>
    <t>D+M Světlovodu D 530mm  do ploché střechy s kačírkem a podhledem ,dl.cca 1,5m (součásti : rám a lemování Al ral 7043, difuzor,tepelně izolační součásti proti kondenzaci , tubus s vysoce odrazivou folií)</t>
  </si>
  <si>
    <t>46052593</t>
  </si>
  <si>
    <t>232</t>
  </si>
  <si>
    <t>767510R01</t>
  </si>
  <si>
    <t>Spoje krovu - č.01 "plotna " sloupu dle PD vč. D1.1/19 (vč. kompl.techologie kotvení k ŽB patce)</t>
  </si>
  <si>
    <t>-360169938</t>
  </si>
  <si>
    <t>Poznámka k položce:
Veškeré ocelové spojovací prvky budou žárově zinkovány, matice ve spojích budou použity v pohledovém provedení</t>
  </si>
  <si>
    <t>233</t>
  </si>
  <si>
    <t>767510R02</t>
  </si>
  <si>
    <t>Spoje krovu - č.02 "žiletka" sloupu dle PD vč. D1.1/19 (vč. kompl.techologie kotvení k sloupu a propojení s "plotnou")</t>
  </si>
  <si>
    <t>-1734773683</t>
  </si>
  <si>
    <t>234</t>
  </si>
  <si>
    <t>767510R03</t>
  </si>
  <si>
    <t>Spoje krovu - č.03 " hlava" sloupu dle PD vč. D1.1/20 (vč. kompl.techologie kotvení ke sloupu)</t>
  </si>
  <si>
    <t>-237071130</t>
  </si>
  <si>
    <t>235</t>
  </si>
  <si>
    <t>767510R04</t>
  </si>
  <si>
    <t>Spoje krovu - č.04 " žiletka" vazníku  u sloupu dle PD vč. D1.1/22 (vč. kompl.techologie kotvení k vazníku a propojení s "hlavou")</t>
  </si>
  <si>
    <t>644292346</t>
  </si>
  <si>
    <t>236</t>
  </si>
  <si>
    <t>767510R05</t>
  </si>
  <si>
    <t>Spoje krovu - č.05 " žiletka" vazníku u atiky dle PD vč. D1.1/22 (vč. kompl.techologie kotvení k vazníku a k pozednici)</t>
  </si>
  <si>
    <t>1784914137</t>
  </si>
  <si>
    <t>237</t>
  </si>
  <si>
    <t>767510R07</t>
  </si>
  <si>
    <t>Spoje krovu - č.07 " ztužující tyč dle PD vč. D1.1/21 (vč. kompl.techologie kotvení k sloupu)</t>
  </si>
  <si>
    <t>-1664914280</t>
  </si>
  <si>
    <t>238</t>
  </si>
  <si>
    <t>767510R08</t>
  </si>
  <si>
    <t>Spoje krovu - č.08 " ztužující tyč dle PD vč. D1.1/21 (vč. kompl.techologie kotvení k sloupu)</t>
  </si>
  <si>
    <t>-718901360</t>
  </si>
  <si>
    <t>239</t>
  </si>
  <si>
    <t>767511R01</t>
  </si>
  <si>
    <t>Spoje krovu - kotvení pozednice tl.100mm - závitové tyče D16 na chem. kotvy do ŽB věnce (šrouby zapuštěné pod hydroizolaci)</t>
  </si>
  <si>
    <t>-757867546</t>
  </si>
  <si>
    <t>12*2</t>
  </si>
  <si>
    <t>240</t>
  </si>
  <si>
    <t>767511R02</t>
  </si>
  <si>
    <t>Spoje krovu - kotvení žiletky přes zateplení a oplechování atiky tl.80mm - závitové tyče D20 na chem. kotvy do ŽB věnce</t>
  </si>
  <si>
    <t>-114729115</t>
  </si>
  <si>
    <t>2*12</t>
  </si>
  <si>
    <t>241</t>
  </si>
  <si>
    <t>767511R10</t>
  </si>
  <si>
    <t>Spoje krovu - skryté trámové spojky s únosnosní 15kN ve smyku</t>
  </si>
  <si>
    <t>871938187</t>
  </si>
  <si>
    <t>(6*10*2+6)*2</t>
  </si>
  <si>
    <t>242</t>
  </si>
  <si>
    <t>767511R11</t>
  </si>
  <si>
    <t>Spoje krovu - vysokopevnostní šrouby</t>
  </si>
  <si>
    <t>-526996086</t>
  </si>
  <si>
    <t>"ke spojkám v krajních polích:" (10*2+6)*2</t>
  </si>
  <si>
    <t>243</t>
  </si>
  <si>
    <t>767800R01</t>
  </si>
  <si>
    <t>D+M Kotva pro informační panel vč. ukotvení do zdiva a povrchové úpravy</t>
  </si>
  <si>
    <t>-1234725883</t>
  </si>
  <si>
    <t>244</t>
  </si>
  <si>
    <t>767800R02</t>
  </si>
  <si>
    <t>Opracování prostupu kotvy pro inf.panel opláštením (izolace,difuz.folie, fasádní desky HPL)</t>
  </si>
  <si>
    <t>390760590</t>
  </si>
  <si>
    <t>245</t>
  </si>
  <si>
    <t>998767201</t>
  </si>
  <si>
    <t>Přesun hmot procentní pro zámečnické konstrukce v objektech v do 6 m</t>
  </si>
  <si>
    <t>-1534784180</t>
  </si>
  <si>
    <t>777</t>
  </si>
  <si>
    <t>Podlahy lité</t>
  </si>
  <si>
    <t>246</t>
  </si>
  <si>
    <t>7771150R1</t>
  </si>
  <si>
    <t>Podlaha litá epoxidová s protiskluzem tl 5 mm - kompletní systém</t>
  </si>
  <si>
    <t>175069348</t>
  </si>
  <si>
    <t>35,58+15,88+9,65+8,3+5,45+1,98+4,4+2,23+4,23+7,5+4+5+0,9+1,35</t>
  </si>
  <si>
    <t>247</t>
  </si>
  <si>
    <t>7771150R2</t>
  </si>
  <si>
    <t>Nivelační stěrka epoxidové podlahy tl. 0-15 mm</t>
  </si>
  <si>
    <t>-794971141</t>
  </si>
  <si>
    <t>248</t>
  </si>
  <si>
    <t>7771150R3</t>
  </si>
  <si>
    <t>Sokl lité epoxidové podlahy s fabionem</t>
  </si>
  <si>
    <t>716821878</t>
  </si>
  <si>
    <t>3,15*2+2,5*2-0,8+3,15*2+2,5*2-0,8-0,7+0,9*2+1,4*2-0,7</t>
  </si>
  <si>
    <t>1,9*2+1,15*2+2,25*4-0,8*2+3,15*2+5,35*2-0,9*2</t>
  </si>
  <si>
    <t>2,15*2+0,9*2+2,2*4-0,9-0,7+3,15*2+1,9*2-0,8+3,15*2+2,8*2-0,8</t>
  </si>
  <si>
    <t>2,8*2+1,5-0,8*2-0,9+6,5*2+1,5*2-0,9*4-0,8*3</t>
  </si>
  <si>
    <t>5,3*2+8,35*2-2,4*2</t>
  </si>
  <si>
    <t>249</t>
  </si>
  <si>
    <t>998777201</t>
  </si>
  <si>
    <t>Přesun hmot procentní pro podlahy lité v objektech v do 6 m</t>
  </si>
  <si>
    <t>-1712107663</t>
  </si>
  <si>
    <t>783</t>
  </si>
  <si>
    <t>Dokončovací práce - nátěry</t>
  </si>
  <si>
    <t>250</t>
  </si>
  <si>
    <t>783226R01</t>
  </si>
  <si>
    <t>Nátěry syntetické kovových zárubní 700-900/1970mm ( vč. očištění povrchu před nátěrem)</t>
  </si>
  <si>
    <t>-1904970449</t>
  </si>
  <si>
    <t>03 - SO 03  ZTI, UT, Elektro, VZT, Výustní objekt ZTI</t>
  </si>
  <si>
    <t xml:space="preserve">    997 - Přesun sutě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</si>
  <si>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</si>
  <si>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</si>
  <si>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</si>
  <si>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</si>
  <si>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</si>
  <si>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</si>
  <si>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</si>
  <si>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</si>
  <si>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740 - Elektromontáže - zkoušky a revize</t>
  </si>
  <si>
    <t xml:space="preserve">    743 - Elektromontáže - hrubá montáž</t>
  </si>
  <si>
    <t xml:space="preserve">    744 - Elektromontáže - rozvody vodičů měděných</t>
  </si>
  <si>
    <t xml:space="preserve">    748 - Elektromontáže - osvětlovací zařízení a svítidla</t>
  </si>
  <si>
    <t xml:space="preserve">    751 - Vzduchotechnika</t>
  </si>
  <si>
    <t xml:space="preserve">    781 - Dokončovací práce - obklady</t>
  </si>
  <si>
    <t>OST - Ostatní</t>
  </si>
  <si>
    <t>119001401</t>
  </si>
  <si>
    <t>Dočasné zajištění potrubí ocelového nebo litinového DN do 200</t>
  </si>
  <si>
    <t>2107971216</t>
  </si>
  <si>
    <t>119001421</t>
  </si>
  <si>
    <t>Dočasné zajištění kabelů a kabelových tratí ze 3 volně ložených kabelů</t>
  </si>
  <si>
    <t>-1212336714</t>
  </si>
  <si>
    <t>119001422</t>
  </si>
  <si>
    <t>Dočasné zajištění kabelů a kabelových tratí z 6 volně ložených kabelů</t>
  </si>
  <si>
    <t>-657418695</t>
  </si>
  <si>
    <t>131201201</t>
  </si>
  <si>
    <t>Hloubení jam zapažených v hornině tř. 3 objemu do 100 m3</t>
  </si>
  <si>
    <t>270664318</t>
  </si>
  <si>
    <t>38,3-15</t>
  </si>
  <si>
    <t>131201209</t>
  </si>
  <si>
    <t>Příplatek za lepivost u hloubení jam zapažených v hornině tř. 3</t>
  </si>
  <si>
    <t>350810964</t>
  </si>
  <si>
    <t>131301201</t>
  </si>
  <si>
    <t>Hloubení jam zapažených v hornině tř. 4 objemu do 100 m3</t>
  </si>
  <si>
    <t>1398326892</t>
  </si>
  <si>
    <t>131401201</t>
  </si>
  <si>
    <t>Hloubení jam zapažených v hornině tř. 5 objemu do 100 m3</t>
  </si>
  <si>
    <t>1684783150</t>
  </si>
  <si>
    <t>399148841</t>
  </si>
  <si>
    <t>"vodovodní přípojka + přeložka:" 19,8</t>
  </si>
  <si>
    <t>"venkovní kanalizace:" 37,8</t>
  </si>
  <si>
    <t>"elektro:" 0,35*0,7*100 + 41*0,5*0,9</t>
  </si>
  <si>
    <t>"úřeložky:"41*0,5*0,9+91*0,5*0,9</t>
  </si>
  <si>
    <t>132201401</t>
  </si>
  <si>
    <t>Hloubená vykopávka pod základy v hornině tř. 3</t>
  </si>
  <si>
    <t>-1568994438</t>
  </si>
  <si>
    <t>"elektro - sloupy osvětlení:" 0,4</t>
  </si>
  <si>
    <t>13220140R1</t>
  </si>
  <si>
    <t>Odtěžení břehu vodoteče z kamenných kvádrů kladených do zeminy</t>
  </si>
  <si>
    <t>-1467847825</t>
  </si>
  <si>
    <t>8*0,5</t>
  </si>
  <si>
    <t>132202102</t>
  </si>
  <si>
    <t>Hloubení rýh š do 600 mm ručním nebo pneum nářadím v nesoudržných horninách tř. 3</t>
  </si>
  <si>
    <t>-2104362420</t>
  </si>
  <si>
    <t>"vnitřní vodovod a kanalizace:" 29,7</t>
  </si>
  <si>
    <t>151101102</t>
  </si>
  <si>
    <t>Zřízení příložného pažení a rozepření stěn rýh hl do 4 m</t>
  </si>
  <si>
    <t>-1652293810</t>
  </si>
  <si>
    <t>151101112</t>
  </si>
  <si>
    <t>Odstranění příložného pažení a rozepření stěn rýh hl do 4 m</t>
  </si>
  <si>
    <t>-577027659</t>
  </si>
  <si>
    <t>151101201</t>
  </si>
  <si>
    <t>Zřízení příložného pažení stěn výkopu hl do 4 m</t>
  </si>
  <si>
    <t>-1998086132</t>
  </si>
  <si>
    <t>151101211</t>
  </si>
  <si>
    <t>Odstranění příložného pažení stěn hl do 4 m</t>
  </si>
  <si>
    <t>-340819127</t>
  </si>
  <si>
    <t>151101301</t>
  </si>
  <si>
    <t>Zřízení rozepření stěn při pažení příložném hl do 4 m</t>
  </si>
  <si>
    <t>-321916636</t>
  </si>
  <si>
    <t>151101311</t>
  </si>
  <si>
    <t>Odstranění rozepření stěn při pažení příložném hl do 4 m</t>
  </si>
  <si>
    <t>-1974690188</t>
  </si>
  <si>
    <t>162201211</t>
  </si>
  <si>
    <t>Vodorovné přemístění výkopku z horniny tř. 1 až 4 stavebním kolečkem do 10 m</t>
  </si>
  <si>
    <t>1423628141</t>
  </si>
  <si>
    <t>809039894</t>
  </si>
  <si>
    <t>167101101</t>
  </si>
  <si>
    <t>Nakládání výkopku z hornin tř. 1 až 4 do 100 m3</t>
  </si>
  <si>
    <t>297185606</t>
  </si>
  <si>
    <t>5,3+11,5+12,4+2,6+25,25+0,4</t>
  </si>
  <si>
    <t>532208528</t>
  </si>
  <si>
    <t>1159719875</t>
  </si>
  <si>
    <t>174101101</t>
  </si>
  <si>
    <t>Zásyp jam, šachet rýh nebo kolem objektů sypaninou se zhutněním</t>
  </si>
  <si>
    <t>-1843456001</t>
  </si>
  <si>
    <t>"vodovodní přípojka + přeložka:" 14,5</t>
  </si>
  <si>
    <t>"venkovní kanalizace:" 26,3</t>
  </si>
  <si>
    <t>"jámy:" 38,3-2,6</t>
  </si>
  <si>
    <t>"elektro:" 0,35*0,7*100+0,5*0,9*41+0,5*0,9*91-25,25</t>
  </si>
  <si>
    <t>1159377101</t>
  </si>
  <si>
    <t>"vodovodní přípojka + přeložka:" 3,1</t>
  </si>
  <si>
    <t>"venkovní kanalizace:" 9,5</t>
  </si>
  <si>
    <t>-1250043367</t>
  </si>
  <si>
    <t>"vnitřní vodovod a kanalizace - podsyp a obsyp+zásyp:" 29,7</t>
  </si>
  <si>
    <t>"elektro :" 0,35*0,25*100+0,5*0,25*41+0,5*0,25*91</t>
  </si>
  <si>
    <t>583312003</t>
  </si>
  <si>
    <t>štěrkopísek</t>
  </si>
  <si>
    <t>761510418</t>
  </si>
  <si>
    <t>12,6+12,4+25,25</t>
  </si>
  <si>
    <t>400100R11</t>
  </si>
  <si>
    <t>Kamenná rovnanina svahu řečiště (stávající kameny do betonu C25/30 tl.150mm )</t>
  </si>
  <si>
    <t>-1932757435</t>
  </si>
  <si>
    <t>451541111</t>
  </si>
  <si>
    <t>Lože pod potrubí otevřený výkop ze štěrkodrtě</t>
  </si>
  <si>
    <t>1500278146</t>
  </si>
  <si>
    <t>"vodovodní přípojka + přeložka:" 1,9</t>
  </si>
  <si>
    <t>"venkovní kanalizace:" 2,3</t>
  </si>
  <si>
    <t>45231216R1</t>
  </si>
  <si>
    <t>Sedlové lože z betonu prostého otevřený výkop,  beton C30/35 mrazuvzdorný XF3</t>
  </si>
  <si>
    <t>594379276</t>
  </si>
  <si>
    <t>612135101</t>
  </si>
  <si>
    <t>Hrubá výplň rýh ve stěnách maltou jakékoli šířky rýhy</t>
  </si>
  <si>
    <t>-1905280761</t>
  </si>
  <si>
    <t>"přípomoce kanal+voda:" 36*0,15+28*0,1</t>
  </si>
  <si>
    <t>"elektro:" 50*0,07+100*0,1</t>
  </si>
  <si>
    <t>800721101</t>
  </si>
  <si>
    <t>Napojení na stávající kanalizační stoku - výřez pro přípojku DN160+zatěsnění přípojky do výřezu</t>
  </si>
  <si>
    <t>1979794597</t>
  </si>
  <si>
    <t>800722110</t>
  </si>
  <si>
    <t>Zřízení přípojkové odbočky z vodovodního řadu (st.řad PVC DN 150 v hloubce cca 1,8m) včetně přípojkového uzávěru , zemní teleskop.soupravy a ul.poklopu</t>
  </si>
  <si>
    <t>171293315</t>
  </si>
  <si>
    <t>800722120</t>
  </si>
  <si>
    <t>Potrubí HDPE D40 vč.tvarovek</t>
  </si>
  <si>
    <t>350365427</t>
  </si>
  <si>
    <t>800722131</t>
  </si>
  <si>
    <t>Půlky šroubení k hlavnímu vodoměru</t>
  </si>
  <si>
    <t>pár</t>
  </si>
  <si>
    <t>-1267998616</t>
  </si>
  <si>
    <t>800722132</t>
  </si>
  <si>
    <t>Kulový kohout uzavírací 5/4"</t>
  </si>
  <si>
    <t>-424008698</t>
  </si>
  <si>
    <t>800722133</t>
  </si>
  <si>
    <t>Kulový kohout uzavírací 5/4" s výpustným ventilem</t>
  </si>
  <si>
    <t>-1262768574</t>
  </si>
  <si>
    <t>892233121</t>
  </si>
  <si>
    <t>Proplach a desinfekce vodovodního potrubí DN od 40 do 70</t>
  </si>
  <si>
    <t>-16724693</t>
  </si>
  <si>
    <t>892241111</t>
  </si>
  <si>
    <t>Tlaková zkouška vodou potrubí do 80</t>
  </si>
  <si>
    <t>1112965820</t>
  </si>
  <si>
    <t>892372111</t>
  </si>
  <si>
    <t>Zabezpečení konců potrubí DN do 300 při tlakových zkouškách vodou</t>
  </si>
  <si>
    <t>1129715013</t>
  </si>
  <si>
    <t>894411111</t>
  </si>
  <si>
    <t>Zřízení šachet kanalizačních z betonových dílců na potrubí DN do 200 dno beton tř. C 25/30</t>
  </si>
  <si>
    <t>547696286</t>
  </si>
  <si>
    <t>894411311</t>
  </si>
  <si>
    <t>Osazení železobetonových dílců pro šachty skruží rovných</t>
  </si>
  <si>
    <t>-83358953</t>
  </si>
  <si>
    <t>592243820</t>
  </si>
  <si>
    <t>skruž betonová šachtová TBS-Q 1000/500 SP D 100x50x12 cm</t>
  </si>
  <si>
    <t>1725617685</t>
  </si>
  <si>
    <t>592246400</t>
  </si>
  <si>
    <t>přechod betonový konusový TBS 2-60 100x60x60 cm</t>
  </si>
  <si>
    <t>1431923941</t>
  </si>
  <si>
    <t>899104111</t>
  </si>
  <si>
    <t>Osazení poklopů litinových nebo ocelových včetně rámů hmotnosti nad 150 kg</t>
  </si>
  <si>
    <t>693975105</t>
  </si>
  <si>
    <t>286619351</t>
  </si>
  <si>
    <t>poklop litinový 600 D400</t>
  </si>
  <si>
    <t>-124130236</t>
  </si>
  <si>
    <t>Poznámka k položce:
WAVIN, kód výrobku: RF730000W</t>
  </si>
  <si>
    <t>894812311</t>
  </si>
  <si>
    <t>Revizní a čistící šachta z PP typ DN 600/160 šachtové dno průtočné</t>
  </si>
  <si>
    <t>-542304019</t>
  </si>
  <si>
    <t>894812332</t>
  </si>
  <si>
    <t>Revizní a čistící šachta z PP DN 600 šachtová roura korugovaná světlé hloubky 2000 mm</t>
  </si>
  <si>
    <t>-1302836249</t>
  </si>
  <si>
    <t>894812339</t>
  </si>
  <si>
    <t>Příplatek k rourám revizní a čistící šachty z PP DN 600 za uříznutí šachtové roury</t>
  </si>
  <si>
    <t>-744053868</t>
  </si>
  <si>
    <t>894812363</t>
  </si>
  <si>
    <t>Revizní a čistící šachta z PP DN 600 poklop litinový do 25 t s betonovým prstencem a adaptérem</t>
  </si>
  <si>
    <t>-1557488036</t>
  </si>
  <si>
    <t>899721111</t>
  </si>
  <si>
    <t>Signalizační vodič DN do 150 mm na potrubí PVC</t>
  </si>
  <si>
    <t>-1313363612</t>
  </si>
  <si>
    <t>89972111R5</t>
  </si>
  <si>
    <t>Zkouška funkčnosti signálního vodiče na vodovodním potrubí včetně vyhotovení protokolu</t>
  </si>
  <si>
    <t>-320832512</t>
  </si>
  <si>
    <t>899722112</t>
  </si>
  <si>
    <t>Krytí potrubí z plastů výstražnou fólií z PVC 25 cm</t>
  </si>
  <si>
    <t>1793303044</t>
  </si>
  <si>
    <t>971033331</t>
  </si>
  <si>
    <t>Vybourání otvorů ve zdivu cihelném pl do 0,09 m2 na MVC nebo MV tl do 150 mm</t>
  </si>
  <si>
    <t>1035095624</t>
  </si>
  <si>
    <t>"přípomoce VZT:" 5</t>
  </si>
  <si>
    <t>971033341</t>
  </si>
  <si>
    <t>Vybourání otvorů ve zdivu cihelném pl do 0,09 m2 na MVC nebo MV tl do 300 mm</t>
  </si>
  <si>
    <t>-1853072030</t>
  </si>
  <si>
    <t>974031232</t>
  </si>
  <si>
    <t>Vysekání rýh ve zdivu cihelném u stropu hl do 50 mm š do 70 mm</t>
  </si>
  <si>
    <t>-487047978</t>
  </si>
  <si>
    <t>"elektro:" 50</t>
  </si>
  <si>
    <t>974031233</t>
  </si>
  <si>
    <t>Vysekání rýh ve zdivu cihelném u stropu hl do 50 mm š do 100 mm</t>
  </si>
  <si>
    <t>-1063220934</t>
  </si>
  <si>
    <t>"elektro:" 100</t>
  </si>
  <si>
    <t>974031253</t>
  </si>
  <si>
    <t>Vysekání rýh ve zdivu cihelném u stropu hl do 100 mm š do 100 mm</t>
  </si>
  <si>
    <t>1502867310</t>
  </si>
  <si>
    <t>"kanalizace +voda:" 28</t>
  </si>
  <si>
    <t>974031264</t>
  </si>
  <si>
    <t>Vysekání rýh ve zdivu cihelném u stropu hl do 150 mm š do 150 mm</t>
  </si>
  <si>
    <t>389169585</t>
  </si>
  <si>
    <t xml:space="preserve">"prostupy bet.konstrukcemi viz stavební část:" </t>
  </si>
  <si>
    <t>"přípomoce kanalizace + voda:" 36</t>
  </si>
  <si>
    <t>98522211R1</t>
  </si>
  <si>
    <t>Sbírání a třídění kamene ručně ze zeminy s očištěním</t>
  </si>
  <si>
    <t>-1182975451</t>
  </si>
  <si>
    <t>997</t>
  </si>
  <si>
    <t>Přesun sutě</t>
  </si>
  <si>
    <t>997013111</t>
  </si>
  <si>
    <t>Vnitrostaveništní doprava suti a vybouraných hmot pro budovy v do 6 m s použitím mechanizace</t>
  </si>
  <si>
    <t>338446760</t>
  </si>
  <si>
    <t>997013511</t>
  </si>
  <si>
    <t>Odvoz suti a vybouraných hmot z meziskládky na skládku do 1 km s naložením a se složením</t>
  </si>
  <si>
    <t>955873971</t>
  </si>
  <si>
    <t>9970135R0</t>
  </si>
  <si>
    <t xml:space="preserve">Příplatek k odvozu suti a vybouraných hmot za dopravu na místo skládky </t>
  </si>
  <si>
    <t>-797429212</t>
  </si>
  <si>
    <t>3,539*20 'Přepočtené koeficientem množství</t>
  </si>
  <si>
    <t>997014R01</t>
  </si>
  <si>
    <t>Poplatek za uložení stavební suti na skládce (skládkovné)</t>
  </si>
  <si>
    <t>-2019305410</t>
  </si>
  <si>
    <t>1583360863</t>
  </si>
  <si>
    <t>998017001</t>
  </si>
  <si>
    <t>Přesun hmot s omezením mechanizace pro budovy v do 6 m</t>
  </si>
  <si>
    <t>-11913025</t>
  </si>
  <si>
    <t>721</t>
  </si>
  <si>
    <t>Zdravotechnika - vnitřní kanalizace</t>
  </si>
  <si>
    <t>721173315</t>
  </si>
  <si>
    <t>Potrubí kanalizační plastové dešťové systém KG DN 110</t>
  </si>
  <si>
    <t>1183066779</t>
  </si>
  <si>
    <t>"vnější kanalizace:" 11</t>
  </si>
  <si>
    <t>721173317</t>
  </si>
  <si>
    <t>Potrubí kanalizační plastové dešťové systém KG DN 160</t>
  </si>
  <si>
    <t>649262460</t>
  </si>
  <si>
    <t>"vnější kanalizace:" 24</t>
  </si>
  <si>
    <t>721173401</t>
  </si>
  <si>
    <t>Potrubí kanalizační plastové svodné systém KG DN 100</t>
  </si>
  <si>
    <t>-811383910</t>
  </si>
  <si>
    <t>721173402</t>
  </si>
  <si>
    <t>Potrubí kanalizační plastové svodné systém KG DN 125</t>
  </si>
  <si>
    <t>-270853109</t>
  </si>
  <si>
    <t>721173403</t>
  </si>
  <si>
    <t>Potrubí kanalizační plastové svodné systém KG DN 150</t>
  </si>
  <si>
    <t>1064596660</t>
  </si>
  <si>
    <t>721173706</t>
  </si>
  <si>
    <t>Potrubí kanalizační z PE odpadní DN 100</t>
  </si>
  <si>
    <t>-1277141137</t>
  </si>
  <si>
    <t>721175001</t>
  </si>
  <si>
    <t>Potrubí kanalizační plastové připojovací zvuk tlumící vícevrstvé systém FRIAPHON DN 50</t>
  </si>
  <si>
    <t>-965331210</t>
  </si>
  <si>
    <t>7+10</t>
  </si>
  <si>
    <t>721175002</t>
  </si>
  <si>
    <t>Potrubí kanalizační plastové připojovací zvuk tlumící vícevrstvé systém FRIAPHON DN 70</t>
  </si>
  <si>
    <t>1895030965</t>
  </si>
  <si>
    <t>721175003</t>
  </si>
  <si>
    <t>Potrubí kanalizační plastové připojovací zvuk tlumící vícevrstvé systém FRIAPHON DN 100</t>
  </si>
  <si>
    <t>429483117</t>
  </si>
  <si>
    <t>721194104</t>
  </si>
  <si>
    <t>Vyvedení a upevnění odpadních výpustek DN 40</t>
  </si>
  <si>
    <t>1501634285</t>
  </si>
  <si>
    <t>721194105</t>
  </si>
  <si>
    <t>Vyvedení a upevnění odpadních výpustek DN 50</t>
  </si>
  <si>
    <t>-1462807394</t>
  </si>
  <si>
    <t>721194109</t>
  </si>
  <si>
    <t>Vyvedení a upevnění odpadních výpustek DN 100</t>
  </si>
  <si>
    <t>1037027875</t>
  </si>
  <si>
    <t>7212114R8</t>
  </si>
  <si>
    <t>Vpusť podlahová se zápachovou uzávěrkou PRIMUS</t>
  </si>
  <si>
    <t>-760997387</t>
  </si>
  <si>
    <t>72122651R5</t>
  </si>
  <si>
    <t>Sifon pro odkap pojišt.ventilů</t>
  </si>
  <si>
    <t>1235577193</t>
  </si>
  <si>
    <t>72122651R6</t>
  </si>
  <si>
    <t>Propojení odkapu pojistných ventilů + hadička odkapu</t>
  </si>
  <si>
    <t>-2110975850</t>
  </si>
  <si>
    <t>72122651R7</t>
  </si>
  <si>
    <t>Propojení odkapu s potrubím VZT (hadice, mosazné přechodky sponky)</t>
  </si>
  <si>
    <t>139826637</t>
  </si>
  <si>
    <t>72122651R8</t>
  </si>
  <si>
    <t>Kondenzační sifon pro dopojení jednotky VZT</t>
  </si>
  <si>
    <t>878117890</t>
  </si>
  <si>
    <t>72123311R8</t>
  </si>
  <si>
    <t>Střešní vtok polypropylen PP pro ploché střechy  DN 125 - s manžetou pro napojení foliové krytiny ( vyhřívaný)</t>
  </si>
  <si>
    <t>1736821012</t>
  </si>
  <si>
    <t>721242115</t>
  </si>
  <si>
    <t>Lapač střešních splavenin z PP se zápachovou klapkou a lapacím košem DN 110</t>
  </si>
  <si>
    <t>385028815</t>
  </si>
  <si>
    <t>72127315R5</t>
  </si>
  <si>
    <t>Odvětrání kanalizace nad střechou - hlavice ventilační + izolační "límec" pro napojení foliové krytiny</t>
  </si>
  <si>
    <t>1350518234</t>
  </si>
  <si>
    <t>7212900R1</t>
  </si>
  <si>
    <t>Zaslepení potrubí</t>
  </si>
  <si>
    <t>996665501</t>
  </si>
  <si>
    <t>7212900R2</t>
  </si>
  <si>
    <t>Kovové konstrukce uchycení potrubí</t>
  </si>
  <si>
    <t>-638176064</t>
  </si>
  <si>
    <t>7212900R3</t>
  </si>
  <si>
    <t>Páska stahovací a Al folií</t>
  </si>
  <si>
    <t>331379420</t>
  </si>
  <si>
    <t>7212900R5</t>
  </si>
  <si>
    <t>Izolace potrubí DN 50 filcovými pásy</t>
  </si>
  <si>
    <t>1821400839</t>
  </si>
  <si>
    <t>7212900R6</t>
  </si>
  <si>
    <t xml:space="preserve">Izolace pro odhlučnění kanalizačního potrubí DN 50 </t>
  </si>
  <si>
    <t>-1424394930</t>
  </si>
  <si>
    <t>7212900R7</t>
  </si>
  <si>
    <t>Izolace pro odhlučnění kanalizačního potrubí DN 75</t>
  </si>
  <si>
    <t>-536324699</t>
  </si>
  <si>
    <t>7212900R8</t>
  </si>
  <si>
    <t>Izolace pro odhlučnění kanalizačního potrubí DN 100</t>
  </si>
  <si>
    <t>-2025025808</t>
  </si>
  <si>
    <t>721290111</t>
  </si>
  <si>
    <t>Zkouška těsnosti potrubí kanalizace vodou do DN 125</t>
  </si>
  <si>
    <t>235815843</t>
  </si>
  <si>
    <t>11+109,5</t>
  </si>
  <si>
    <t>721290112</t>
  </si>
  <si>
    <t>Zkouška těsnosti potrubí kanalizace vodou do DN 200</t>
  </si>
  <si>
    <t>-615362371</t>
  </si>
  <si>
    <t>24+7</t>
  </si>
  <si>
    <t>722</t>
  </si>
  <si>
    <t>Zdravotechnika - vnitřní vodovod</t>
  </si>
  <si>
    <t>722174002</t>
  </si>
  <si>
    <t>Potrubí vodovodní plastové PPR svar polyfuze PN 16 D 20 x 2,8 mm</t>
  </si>
  <si>
    <t>-792927413</t>
  </si>
  <si>
    <t>722174003</t>
  </si>
  <si>
    <t>Potrubí vodovodní plastové PPR svar polyfuze PN 16 D 25 x 3,5 mm</t>
  </si>
  <si>
    <t>-1908945030</t>
  </si>
  <si>
    <t>722174004</t>
  </si>
  <si>
    <t>Potrubí vodovodní plastové PPR svar polyfuze PN 16 D 32 x 4,4 mm</t>
  </si>
  <si>
    <t>-1538332359</t>
  </si>
  <si>
    <t>722174005</t>
  </si>
  <si>
    <t>Potrubí vodovodní plastové PPR svar polyfuze PN 16 D 40 x 5,5 mm</t>
  </si>
  <si>
    <t>981758594</t>
  </si>
  <si>
    <t>722174006</t>
  </si>
  <si>
    <t>Potrubí vodovodní plastové PPR svar polyfuze PN 16 D 50 x 6,9 mm</t>
  </si>
  <si>
    <t>1929471140</t>
  </si>
  <si>
    <t>722181221</t>
  </si>
  <si>
    <t>Ochrana vodovodního potrubí přilepenými tepelně izolačními trubicemi z PE tl do 10 mm DN do 22 mm</t>
  </si>
  <si>
    <t>-2036386385</t>
  </si>
  <si>
    <t>722181222</t>
  </si>
  <si>
    <t>Ochrana vodovodního potrubí přilepenými tepelně izolačními trubicemi z PE tl do 10 mm DN do 42 mm</t>
  </si>
  <si>
    <t>-1671647531</t>
  </si>
  <si>
    <t>24+5+5</t>
  </si>
  <si>
    <t>722181223</t>
  </si>
  <si>
    <t>Ochrana vodovodního potrubí přilepenými tepelně izolačními trubicemi z PE tl do 10 mm DN do 62 mm</t>
  </si>
  <si>
    <t>-1125443620</t>
  </si>
  <si>
    <t>722181241</t>
  </si>
  <si>
    <t>Ochrana vodovodního potrubí přilepenými tepelně izolačními trubicemi z PE tl do 20 mm DN do 22 mm</t>
  </si>
  <si>
    <t>292859424</t>
  </si>
  <si>
    <t>722181242</t>
  </si>
  <si>
    <t>Ochrana vodovodního potrubí přilepenými tepelně izolačními trubicemi z PE tl do 20 mm DN do 42 mm</t>
  </si>
  <si>
    <t>-741944545</t>
  </si>
  <si>
    <t>24+6</t>
  </si>
  <si>
    <t>722190401</t>
  </si>
  <si>
    <t>Vyvedení a upevnění výpustku do DN 25</t>
  </si>
  <si>
    <t>-2091456929</t>
  </si>
  <si>
    <t>722220153</t>
  </si>
  <si>
    <t>Nástěnka závitová plastová PPR PN 20 DN 25 x G 3/4</t>
  </si>
  <si>
    <t>-1137992993</t>
  </si>
  <si>
    <t>722232R01</t>
  </si>
  <si>
    <t>Přípojka ke strojům "pevná" DN 1"</t>
  </si>
  <si>
    <t>1935558346</t>
  </si>
  <si>
    <t>722232R11</t>
  </si>
  <si>
    <t>Kulový kohout uzavírací 3/4"</t>
  </si>
  <si>
    <t>868940973</t>
  </si>
  <si>
    <t>722232R12</t>
  </si>
  <si>
    <t>Kulový kohout uzavírací 1"</t>
  </si>
  <si>
    <t>-1613908159</t>
  </si>
  <si>
    <t>722232R13</t>
  </si>
  <si>
    <t>897726981</t>
  </si>
  <si>
    <t>722232R21</t>
  </si>
  <si>
    <t>Filtr DN 5/4" bez proplachu</t>
  </si>
  <si>
    <t>1625307585</t>
  </si>
  <si>
    <t>722232R22</t>
  </si>
  <si>
    <t>Zpětná klapka DN 5/4</t>
  </si>
  <si>
    <t>329591205</t>
  </si>
  <si>
    <t>722232R23</t>
  </si>
  <si>
    <t>Vypouštěcí a napouštěcí kohout DN 1/2"</t>
  </si>
  <si>
    <t>-2082293445</t>
  </si>
  <si>
    <t>722232R31</t>
  </si>
  <si>
    <t>Rad.šroubení 3/4"</t>
  </si>
  <si>
    <t>669104026</t>
  </si>
  <si>
    <t>722232R32</t>
  </si>
  <si>
    <t>Rad.šroubení 1"</t>
  </si>
  <si>
    <t>-1771120493</t>
  </si>
  <si>
    <t>722232R33</t>
  </si>
  <si>
    <t>Rad.šroubení 5/4"</t>
  </si>
  <si>
    <t>-909037642</t>
  </si>
  <si>
    <t>722232R40</t>
  </si>
  <si>
    <t>Mosazné tvarovky rozdělovače vod vč.sestavení</t>
  </si>
  <si>
    <t>158286865</t>
  </si>
  <si>
    <t>722232R50</t>
  </si>
  <si>
    <t>Podružný vodoměr vč.šroubení (stedená voda)</t>
  </si>
  <si>
    <t>-232437276</t>
  </si>
  <si>
    <t>722232R51</t>
  </si>
  <si>
    <t>Podružný vodoměr vč.šroubení (teplá voda)</t>
  </si>
  <si>
    <t>-1461556903</t>
  </si>
  <si>
    <t>722232R61</t>
  </si>
  <si>
    <t>Manometr+manometrový kohout</t>
  </si>
  <si>
    <t>1778611121</t>
  </si>
  <si>
    <t>7222900R01</t>
  </si>
  <si>
    <t xml:space="preserve">Kovové konstrukce - uchycení potrubí </t>
  </si>
  <si>
    <t>1495959471</t>
  </si>
  <si>
    <t>722290226</t>
  </si>
  <si>
    <t>Zkouška těsnosti vodovodního potrubí závitového do DN 50</t>
  </si>
  <si>
    <t>1134622952</t>
  </si>
  <si>
    <t>722290234</t>
  </si>
  <si>
    <t>Proplach a dezinfekce vodovodního potrubí do DN 80</t>
  </si>
  <si>
    <t>2029049118</t>
  </si>
  <si>
    <t>998722101</t>
  </si>
  <si>
    <t>Přesun hmot tonážní pro vnitřní vodovod v objektech v do 6 m</t>
  </si>
  <si>
    <t>770684909</t>
  </si>
  <si>
    <t>725</t>
  </si>
  <si>
    <t>Zdravotechnika - zařizovací předměty</t>
  </si>
  <si>
    <t>725112021</t>
  </si>
  <si>
    <t>Klozet keramický závěsný na nosné stěny s hlubokým splachováním odpad vodorovný</t>
  </si>
  <si>
    <t>soubor</t>
  </si>
  <si>
    <t>1479623616</t>
  </si>
  <si>
    <t>72511912R3</t>
  </si>
  <si>
    <t>Montáž klozetových mís závěsných na nosné stěny (součástí ceny i dodávka a montáž podpěry WC FRIABLOC,zvukoizolační souprava mezi klozet a stěnu,koleno odpadní PP pro závěsné WC HL224 WE DN110, sedátka záchodového Antibak , silikonového těsnění, šroubů)</t>
  </si>
  <si>
    <t>-1768825677</t>
  </si>
  <si>
    <t>642360510</t>
  </si>
  <si>
    <t>klozet keramický závěsný hluboké splachování handicap (OLYMP 820642) bílý</t>
  </si>
  <si>
    <t>-1515070990</t>
  </si>
  <si>
    <t>725121525</t>
  </si>
  <si>
    <t>Pisoárový záchodek automatický s radarovým senzorem</t>
  </si>
  <si>
    <t>-523370104</t>
  </si>
  <si>
    <t>725121530</t>
  </si>
  <si>
    <t>Trafo pro napájení pisoáru (bez kabeláže)</t>
  </si>
  <si>
    <t>496934059</t>
  </si>
  <si>
    <t>725211622</t>
  </si>
  <si>
    <t>Umyvadlo keramické připevněné na stěnu šrouby bílé se sloupem na sifon 550 mm</t>
  </si>
  <si>
    <t>-1139644782</t>
  </si>
  <si>
    <t>725211681</t>
  </si>
  <si>
    <t>Umyvadlo keramické zdravotní připevněné na stěnu šrouby bílé 640 mm</t>
  </si>
  <si>
    <t>-259510980</t>
  </si>
  <si>
    <t>725211701</t>
  </si>
  <si>
    <t>Umývátko keramické stěnové 400 mm</t>
  </si>
  <si>
    <t>429702420</t>
  </si>
  <si>
    <t>7252192R1</t>
  </si>
  <si>
    <t>Příplatek k umyvadlům za automatickou umyvadl. výpusť CLICKER</t>
  </si>
  <si>
    <t>-457884039</t>
  </si>
  <si>
    <t>725241112</t>
  </si>
  <si>
    <t>Vanička sprchová akrylátová čtvercová 900x900 mm</t>
  </si>
  <si>
    <t>-580999660</t>
  </si>
  <si>
    <t>72524510R3</t>
  </si>
  <si>
    <t>Zástěna sprchová jednokřídlá posuvná do výšky 2000 mm a šířky 900 mm</t>
  </si>
  <si>
    <t>1805685905</t>
  </si>
  <si>
    <t>72529170R2</t>
  </si>
  <si>
    <t>Doplňky zařízení koupelen a záchodů nerezové madlo rovné dl 400 mm</t>
  </si>
  <si>
    <t>-929114646</t>
  </si>
  <si>
    <t>72529171R4</t>
  </si>
  <si>
    <t>Doplňky zařízení koupelen a záchodů nerezové madlo krakorcové dl 834 mm</t>
  </si>
  <si>
    <t>1744069464</t>
  </si>
  <si>
    <t>72529172R4</t>
  </si>
  <si>
    <t>Doplňky zařízení koupelen a záchodů nerezové madlo krakorcové sklopné dl 834 mm</t>
  </si>
  <si>
    <t>1027436398</t>
  </si>
  <si>
    <t>725319111</t>
  </si>
  <si>
    <t>Montáž dřezu ostatních typů</t>
  </si>
  <si>
    <t>-1027647431</t>
  </si>
  <si>
    <t>"kuch.linka:" 2</t>
  </si>
  <si>
    <t>725331111</t>
  </si>
  <si>
    <t>Výlevka bez výtokových armatur keramická se sklopnou plastovou mřížkou 425 mm</t>
  </si>
  <si>
    <t>-932511248</t>
  </si>
  <si>
    <t>7258195R1</t>
  </si>
  <si>
    <t>Pračkový ventil (pro myčku)</t>
  </si>
  <si>
    <t>-902990339</t>
  </si>
  <si>
    <t>7258195R2</t>
  </si>
  <si>
    <t>Rohový ventil s filtrem</t>
  </si>
  <si>
    <t>-1005269237</t>
  </si>
  <si>
    <t>7258195R3</t>
  </si>
  <si>
    <t>Prodloužení</t>
  </si>
  <si>
    <t>-230694126</t>
  </si>
  <si>
    <t>725821312</t>
  </si>
  <si>
    <t>Baterie dřezové nástěnné pákové s otáčivým kulatým ústím a délkou ramínka 300 mm</t>
  </si>
  <si>
    <t>-1182083705</t>
  </si>
  <si>
    <t>"výlevka:" 1</t>
  </si>
  <si>
    <t>725821326</t>
  </si>
  <si>
    <t>Baterie dřezové stojánkové pákové s otáčivým kulatým ústím a délkou ramínka 265 mm</t>
  </si>
  <si>
    <t>1788629309</t>
  </si>
  <si>
    <t>725822611</t>
  </si>
  <si>
    <t>Baterie umyvadlové stojánkové pákové bez výpusti</t>
  </si>
  <si>
    <t>-1587926032</t>
  </si>
  <si>
    <t>72582261R3</t>
  </si>
  <si>
    <t>Baterie umyvadlová provedení pro imobilní</t>
  </si>
  <si>
    <t>1906455083</t>
  </si>
  <si>
    <t>725831313</t>
  </si>
  <si>
    <t>Baterie vanová nástěnná páková s příslušenstvím a pohyblivým držákem</t>
  </si>
  <si>
    <t>1287904537</t>
  </si>
  <si>
    <t>726</t>
  </si>
  <si>
    <t>Zdravotechnika - předstěnové instalace</t>
  </si>
  <si>
    <t>726111032</t>
  </si>
  <si>
    <t>Instalační předstěna - klozet s ovládáním zepředu v 1200 mm závěsný do masivní zděné kce</t>
  </si>
  <si>
    <t>-1231747759</t>
  </si>
  <si>
    <t>7261911R1</t>
  </si>
  <si>
    <t>Oddálené pneumatické splachování invalidního WC</t>
  </si>
  <si>
    <t>775772401</t>
  </si>
  <si>
    <t>732</t>
  </si>
  <si>
    <t>Ústřední vytápění - strojovny</t>
  </si>
  <si>
    <t>73252211R2</t>
  </si>
  <si>
    <t>Tepelné čerpadlo vzduch/voda venkovní jednotka s ohřeven odvodu kondenzátu - topný výkon 7,0 kW s garantovaným provozem do -25°C</t>
  </si>
  <si>
    <t>1206469099</t>
  </si>
  <si>
    <t>73252213R1</t>
  </si>
  <si>
    <t>Vnitřní syst. jednotka TČ v provedení ALL-IN-ONE,součástí je elektrokotel 12,0 kW s kaskádovým spínáním,vyrovnávací nádrž s vestavěným výměníkem pro ohřev TV, směšovací ventil okruhu vytápění s ekvitermní regulace s diagnostikou, oběhové čerpadlo vytápění</t>
  </si>
  <si>
    <t>-19217153</t>
  </si>
  <si>
    <t>73252290R1</t>
  </si>
  <si>
    <t>Propojovací potru TČ včetně izolace a pomocného materiálu ( kotvení,spony,průchodky)</t>
  </si>
  <si>
    <t>-1701169389</t>
  </si>
  <si>
    <t>73252290R2</t>
  </si>
  <si>
    <t>Expanzomat 35L/6bar</t>
  </si>
  <si>
    <t>-887841729</t>
  </si>
  <si>
    <t>73252290R3</t>
  </si>
  <si>
    <t>Uvedení zdroje tepla do provozu, vyregulování, spuštění servisním technikem</t>
  </si>
  <si>
    <t>2123207198</t>
  </si>
  <si>
    <t>732900101</t>
  </si>
  <si>
    <t>Orientační štítky</t>
  </si>
  <si>
    <t>-598874874</t>
  </si>
  <si>
    <t>732900801</t>
  </si>
  <si>
    <t xml:space="preserve">Topná zkouška a vyregulování systému </t>
  </si>
  <si>
    <t>1406268669</t>
  </si>
  <si>
    <t>732900901</t>
  </si>
  <si>
    <t>Stavební přípomoce (drážky, prostupy)</t>
  </si>
  <si>
    <t>1562320402</t>
  </si>
  <si>
    <t>998732201</t>
  </si>
  <si>
    <t>Přesun hmot procentní pro strojovny v objektech v do 6 m</t>
  </si>
  <si>
    <t>1629935706</t>
  </si>
  <si>
    <t>733</t>
  </si>
  <si>
    <t>Ústřední vytápění - rozvodné potrubí</t>
  </si>
  <si>
    <t>733100110</t>
  </si>
  <si>
    <t>Potrubí měděné  vč.tvarovek (kolínka, rozbočky) D 22</t>
  </si>
  <si>
    <t>1029988738</t>
  </si>
  <si>
    <t>733100111</t>
  </si>
  <si>
    <t>Potrubí měděné  vč.tvarovek (kolínka, rozbočky) D 35</t>
  </si>
  <si>
    <t>-762710098</t>
  </si>
  <si>
    <t>733100210</t>
  </si>
  <si>
    <t>Izolace potrubí D 22/30</t>
  </si>
  <si>
    <t>-234131634</t>
  </si>
  <si>
    <t>733100211</t>
  </si>
  <si>
    <t>Izolace potrubí D 35/30</t>
  </si>
  <si>
    <t>-1896803052</t>
  </si>
  <si>
    <t>733291102</t>
  </si>
  <si>
    <t>Zkouška těsnosti potrubí měděné do D 64x2</t>
  </si>
  <si>
    <t>-405560729</t>
  </si>
  <si>
    <t>733321R01</t>
  </si>
  <si>
    <t>Potrubí podlahového vytápění PEX 18x2 s kyslíkovou bariérou vč. spojek a tvarovek</t>
  </si>
  <si>
    <t>129021947</t>
  </si>
  <si>
    <t>733321R11</t>
  </si>
  <si>
    <t>Ochranná hadice pro PEX (husí krk) modrá/červená</t>
  </si>
  <si>
    <t>-1896997888</t>
  </si>
  <si>
    <t>733321R21</t>
  </si>
  <si>
    <t>Izolační pouzdro pro PEX - modré/červené</t>
  </si>
  <si>
    <t>-1587523011</t>
  </si>
  <si>
    <t>733321R91</t>
  </si>
  <si>
    <t xml:space="preserve">Tlaková zkouška potrubí podlahového vytápění </t>
  </si>
  <si>
    <t>-335201498</t>
  </si>
  <si>
    <t>733321R99</t>
  </si>
  <si>
    <t xml:space="preserve">Propláchnutí systému UT </t>
  </si>
  <si>
    <t>222829644</t>
  </si>
  <si>
    <t>733500R01</t>
  </si>
  <si>
    <t>Systémová deska podlahového vytápění s výstupky - rozteč výstupků 50 mm - celková tl. desky 32 mm</t>
  </si>
  <si>
    <t>771715878</t>
  </si>
  <si>
    <t>733500R02</t>
  </si>
  <si>
    <t>Dilatační pás 150/10 mm (podlaha/stěna)</t>
  </si>
  <si>
    <t>1941820325</t>
  </si>
  <si>
    <t>998733201</t>
  </si>
  <si>
    <t>Přesun hmot procentní pro rozvody potrubí v objektech v do 6 m</t>
  </si>
  <si>
    <t>-944296582</t>
  </si>
  <si>
    <t>734</t>
  </si>
  <si>
    <t>Ústřední vytápění - armatury</t>
  </si>
  <si>
    <t>734100101</t>
  </si>
  <si>
    <t>Šroubení radiátorové G 5/4</t>
  </si>
  <si>
    <t>527430067</t>
  </si>
  <si>
    <t>734100102</t>
  </si>
  <si>
    <t>Kulový kohout uzavírací G 5/4</t>
  </si>
  <si>
    <t>1984429659</t>
  </si>
  <si>
    <t>734100103</t>
  </si>
  <si>
    <t>Filtr DN 5/4</t>
  </si>
  <si>
    <t>-1887832832</t>
  </si>
  <si>
    <t>734100104</t>
  </si>
  <si>
    <t>Vypouštěcí a napouštěcí kohout  DN 3/8-1/2</t>
  </si>
  <si>
    <t>-1231592856</t>
  </si>
  <si>
    <t>734100105</t>
  </si>
  <si>
    <t>Poloautomatické doplňovací zařízení pro doupoštění vody do systému vytápění při poklesu tlaku</t>
  </si>
  <si>
    <t>600610751</t>
  </si>
  <si>
    <t>734100106</t>
  </si>
  <si>
    <t>Kontrolní ventil expanzomatu s vypouštěním</t>
  </si>
  <si>
    <t>-1673086848</t>
  </si>
  <si>
    <t>734100107</t>
  </si>
  <si>
    <t>Automatická odvzdušňovací nádobka +ZK</t>
  </si>
  <si>
    <t>-1907747291</t>
  </si>
  <si>
    <t>734100200</t>
  </si>
  <si>
    <t>Export VZ</t>
  </si>
  <si>
    <t>List obsahuje:</t>
  </si>
  <si>
    <t>3.0</t>
  </si>
  <si>
    <t>ZAMOK</t>
  </si>
  <si>
    <t>False</t>
  </si>
  <si>
    <t>{86b0eedb-287b-4049-85b8-32d8a3ccaaae}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</si>
  <si>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</si>
  <si>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</si>
  <si>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</si>
  <si>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</si>
  <si>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</si>
  <si>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</si>
  <si>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</si>
  <si>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</si>
  <si>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1426/2016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</si>
  <si>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</si>
  <si>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0,1</t>
  </si>
  <si>
    <t>Stavba:</t>
  </si>
  <si>
    <t>Autobusové nádraží Špindlerův Mlýn</t>
  </si>
  <si>
    <t>KSO:</t>
  </si>
  <si>
    <t>812 52</t>
  </si>
  <si>
    <t>CC-CZ:</t>
  </si>
  <si>
    <t/>
  </si>
  <si>
    <t>Místo:</t>
  </si>
  <si>
    <t>ppč 706/1, 706/15, kú Bedřichov v Krkonoších</t>
  </si>
  <si>
    <t>Datum:</t>
  </si>
  <si>
    <t>25. 7. 2016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</si>
  <si>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</si>
  <si>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</si>
  <si>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</si>
  <si>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</si>
  <si>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</si>
  <si>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</si>
  <si>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</si>
  <si>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GRAFIC - Ing. Kirjakovský, Ing.Daněk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</si>
  <si>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</si>
  <si>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</si>
  <si>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</si>
  <si>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</si>
  <si>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</si>
  <si>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</si>
  <si>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</si>
  <si>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</si>
  <si>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</si>
  <si>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</si>
  <si>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</si>
  <si>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</si>
  <si>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</si>
  <si>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</si>
  <si>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</si>
  <si>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</si>
  <si>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</si>
  <si>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</si>
  <si>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</si>
  <si>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</si>
  <si>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</si>
  <si>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</si>
  <si>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</si>
  <si>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</si>
  <si>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</si>
  <si>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</si>
  <si>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</si>
  <si>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</si>
  <si>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</si>
  <si>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</si>
  <si>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</si>
  <si>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</si>
  <si>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</si>
  <si>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</si>
  <si>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</si>
  <si>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</si>
  <si>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</si>
  <si>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</si>
  <si>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</si>
  <si>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</si>
  <si>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</si>
  <si>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01 Příprava staveniště, VRN</t>
  </si>
  <si>
    <t>STA</t>
  </si>
  <si>
    <t>1</t>
  </si>
  <si>
    <t>{d8769cee-597b-4d76-bb04-f89363c14b7b}</t>
  </si>
  <si>
    <t>2</t>
  </si>
  <si>
    <t>02</t>
  </si>
  <si>
    <t>SO 02 Objekt autobusového nádraží</t>
  </si>
  <si>
    <t>{d2bf9eea-c108-4396-a5cf-db245887cf19}</t>
  </si>
  <si>
    <t>03</t>
  </si>
  <si>
    <t>SO 03  ZTI, UT, Elektro, VZT, Výustní objekt ZTI</t>
  </si>
  <si>
    <t>{2a970309-1814-4ef1-9515-181719402b2c}</t>
  </si>
  <si>
    <t>04</t>
  </si>
  <si>
    <t>SO 04  Komunikace</t>
  </si>
  <si>
    <t>{c57ec228-cc62-4d5d-976a-bcba58f532c7}</t>
  </si>
  <si>
    <t>Zpět na list:</t>
  </si>
  <si>
    <t>KRYCÍ LIST SOUPISU</t>
  </si>
  <si>
    <t>Objekt:</t>
  </si>
  <si>
    <t>01 - SO 01 Příprava staveniště,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</si>
  <si>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</si>
  <si>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</si>
  <si>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</si>
  <si>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</si>
  <si>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</si>
  <si>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</si>
  <si>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</si>
  <si>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</si>
  <si>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</si>
  <si>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</si>
  <si>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</si>
  <si>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</si>
  <si>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</si>
  <si>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</si>
  <si>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</si>
  <si>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</si>
  <si>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</si>
  <si>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</si>
  <si>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</si>
  <si>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</si>
  <si>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</si>
  <si>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</si>
  <si>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</si>
  <si>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</si>
  <si>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</si>
  <si>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</si>
  <si>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</si>
  <si>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</si>
  <si>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</si>
  <si>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</si>
  <si>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</si>
  <si>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012103010</t>
  </si>
  <si>
    <t>Geodetické práce před výstavbou - směrové a výškové vytyčení stavby</t>
  </si>
  <si>
    <t>kus</t>
  </si>
  <si>
    <t>1024</t>
  </si>
  <si>
    <t>548368787</t>
  </si>
  <si>
    <t>VV</t>
  </si>
  <si>
    <t>"objekt i komunikace:" 1</t>
  </si>
  <si>
    <t>013254002</t>
  </si>
  <si>
    <t>Dokumentace skutečného provedení stavby</t>
  </si>
  <si>
    <t>soub</t>
  </si>
  <si>
    <t>-606597820</t>
  </si>
  <si>
    <t>VRN3</t>
  </si>
  <si>
    <t>Zařízení staveniště</t>
  </si>
  <si>
    <t>3</t>
  </si>
  <si>
    <t>030001011</t>
  </si>
  <si>
    <t>Zařízení staveniště - zřízení  (vč. jeho oplocení a zabezpečení)</t>
  </si>
  <si>
    <t>-633809550</t>
  </si>
  <si>
    <t>4</t>
  </si>
  <si>
    <t>030001012</t>
  </si>
  <si>
    <t>Zařízení staveniště - pronájem po dobu provádění prací</t>
  </si>
  <si>
    <t>483094960</t>
  </si>
  <si>
    <t>030001013</t>
  </si>
  <si>
    <t>Zařízení staveniště (vč.jeho oplocení a zabezpečení) - odstranění, úklid plochy zařízení staveniště</t>
  </si>
  <si>
    <t>1490890912</t>
  </si>
  <si>
    <t>6</t>
  </si>
  <si>
    <t>0342030R2</t>
  </si>
  <si>
    <t>Čištění příjezdové komunikace v případě znečištění provozem stavby po dobu provádění stavby</t>
  </si>
  <si>
    <t>-617626611</t>
  </si>
  <si>
    <t>7</t>
  </si>
  <si>
    <t>0342030R3</t>
  </si>
  <si>
    <t>Dopravní značení - práce v komunikaci/ zúžení (napojení nové a stávající komunikace)</t>
  </si>
  <si>
    <t>-2044243725</t>
  </si>
  <si>
    <t>VRN4</t>
  </si>
  <si>
    <t>Inženýrská činnost</t>
  </si>
  <si>
    <t>8</t>
  </si>
  <si>
    <t>045002001</t>
  </si>
  <si>
    <t>Kompletační a koordinační činnost</t>
  </si>
  <si>
    <t>471476743</t>
  </si>
  <si>
    <t>VRN9</t>
  </si>
  <si>
    <t>Ostatní náklady</t>
  </si>
  <si>
    <t>9</t>
  </si>
  <si>
    <t>090001001</t>
  </si>
  <si>
    <t>Ostatní náklady dle zhotovitele (doprava pracovníků, subdodavatelů, .....)</t>
  </si>
  <si>
    <t>539267459</t>
  </si>
  <si>
    <t>CemSt</t>
  </si>
  <si>
    <t>370,917</t>
  </si>
  <si>
    <t>kacKraj</t>
  </si>
  <si>
    <t>28,548</t>
  </si>
  <si>
    <t>plFas</t>
  </si>
  <si>
    <t>121,36</t>
  </si>
  <si>
    <t>plFas2</t>
  </si>
  <si>
    <t>3,71</t>
  </si>
  <si>
    <t>plST04</t>
  </si>
  <si>
    <t>114,997</t>
  </si>
  <si>
    <t>zemDren</t>
  </si>
  <si>
    <t>18,9</t>
  </si>
  <si>
    <t>zemZakl</t>
  </si>
  <si>
    <t>47,731</t>
  </si>
  <si>
    <t>02 - SO 02 Objekt autobusového nádraží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</si>
  <si>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</si>
  <si>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</si>
  <si>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</si>
  <si>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</si>
  <si>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</si>
  <si>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</si>
  <si>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</si>
  <si>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</si>
  <si>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</si>
  <si>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</si>
  <si>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</si>
  <si>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</si>
  <si>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</si>
  <si>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</si>
  <si>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</si>
  <si>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</si>
  <si>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</si>
  <si>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</si>
  <si>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</si>
  <si>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783 - Dokončovací práce - nátěry</t>
  </si>
  <si>
    <t>HSV</t>
  </si>
  <si>
    <t>Práce a dodávky HSV</t>
  </si>
  <si>
    <t>Zemní práce</t>
  </si>
  <si>
    <t>122861101</t>
  </si>
  <si>
    <t>Těžení jednotlivých balvanů v hornině tř. 6 a 7</t>
  </si>
  <si>
    <t>m3</t>
  </si>
  <si>
    <t>CS ÚRS 2016 01</t>
  </si>
  <si>
    <t>1195463535</t>
  </si>
  <si>
    <t>"odhad výskytu balvanů:" 10</t>
  </si>
  <si>
    <t>132201101</t>
  </si>
  <si>
    <t>Hloubení rýh š do 600 mm v hornině tř. 3 objemu do 100 m3</t>
  </si>
  <si>
    <t>-1153904724</t>
  </si>
  <si>
    <t>0,7*0,65*(14,08*0,9)+0,7*0,8*14,08+0,8*0,92*0,9+0,7*0,5*(7,4-0,9-2,6)+0,9*0,5*(2,6-0,9)</t>
  </si>
  <si>
    <t>0,8*(1,5*1,75)+1*(1,5*1,75)</t>
  </si>
  <si>
    <t>0,5*0,75*(6,6)+0,45*0,5*(9,525-0,9)*2+0,45*0,75*0,9*2</t>
  </si>
  <si>
    <t>0,7*0,75*7,4+0,45*0,75*2,9</t>
  </si>
  <si>
    <t>0,5*0,3*4,5</t>
  </si>
  <si>
    <t>"sloupy:" 1*(1,45*1,9*2+0,95*1,6)*2</t>
  </si>
  <si>
    <t>Mezisoučet</t>
  </si>
  <si>
    <t>"drenáže:" (53+10)*0,4*0,75</t>
  </si>
  <si>
    <t>"předpoklad vydrolení a sesypání rýhy:" zemZakl*0,3</t>
  </si>
  <si>
    <t>-10</t>
  </si>
  <si>
    <t>Součet</t>
  </si>
  <si>
    <t>16270110R0</t>
  </si>
  <si>
    <t>Vodorovné přemístění výkopku/sypaniny z horniny tř. 1 až 4 na místo skládky</t>
  </si>
  <si>
    <t>-1170080560</t>
  </si>
  <si>
    <t>zemDren+zemZakl</t>
  </si>
  <si>
    <t>171201201</t>
  </si>
  <si>
    <t>Uložení sypaniny na skládky</t>
  </si>
  <si>
    <t>-1803795478</t>
  </si>
  <si>
    <t>1712012R1</t>
  </si>
  <si>
    <t>Poplatek za skládku - ostatní zemina</t>
  </si>
  <si>
    <t>1784805201</t>
  </si>
  <si>
    <t>175101101</t>
  </si>
  <si>
    <t>Obsypání potrubí bez prohození sypaniny z hornin tř. 1 až 4 uloženým do 3 m od kraje výkopu</t>
  </si>
  <si>
    <t>CS ÚRS 2014 01</t>
  </si>
  <si>
    <t>857445178</t>
  </si>
  <si>
    <t>M</t>
  </si>
  <si>
    <t>583312002</t>
  </si>
  <si>
    <t>kamenivo drenážní</t>
  </si>
  <si>
    <t>1227019124</t>
  </si>
  <si>
    <t>18,9*2 'Přepočtené koeficientem množství</t>
  </si>
  <si>
    <t>175101201</t>
  </si>
  <si>
    <t>Obsypání objektu nad přilehlým původním terénem sypaninou bez prohození, uloženou do 3 m</t>
  </si>
  <si>
    <t>817085349</t>
  </si>
  <si>
    <t>"kolem základů:" zemZakl*0,3</t>
  </si>
  <si>
    <t>175101209</t>
  </si>
  <si>
    <t>Příplatek k obsypání objektu za ruční prohození sypaniny, uložené do 3 m</t>
  </si>
  <si>
    <t>-1546609097</t>
  </si>
  <si>
    <t>Zakládání</t>
  </si>
  <si>
    <t>10</t>
  </si>
  <si>
    <t>212752212</t>
  </si>
  <si>
    <t>Trativod z drenážních trubek plastových flexibilních D do 100 mm včetně lože otevřený výkop</t>
  </si>
  <si>
    <t>m</t>
  </si>
  <si>
    <t>1158418005</t>
  </si>
  <si>
    <t>21*2+11</t>
  </si>
  <si>
    <t>drenáže</t>
  </si>
  <si>
    <t>11</t>
  </si>
  <si>
    <t>272351215</t>
  </si>
  <si>
    <t>Zřízení bednění stěn základových kleneb</t>
  </si>
  <si>
    <t>m2</t>
  </si>
  <si>
    <t>-1937519850</t>
  </si>
  <si>
    <t>150</t>
  </si>
  <si>
    <t>12</t>
  </si>
  <si>
    <t>272351216</t>
  </si>
  <si>
    <t>Odstranění bednění stěn základových kleneb</t>
  </si>
  <si>
    <t>1745509874</t>
  </si>
  <si>
    <t>13</t>
  </si>
  <si>
    <t>27332131R1</t>
  </si>
  <si>
    <t>Základové desky ze ŽB tř. C 16/20 (ČSN EN 206-1-XC2-CI 0,2Dmax 32S2)</t>
  </si>
  <si>
    <t>866942018</t>
  </si>
  <si>
    <t>0,1*8,6*15,3</t>
  </si>
  <si>
    <t>14</t>
  </si>
  <si>
    <t>27432131R1</t>
  </si>
  <si>
    <t>Základové pasy ze ŽB tř. C 16/20  (ČSN EN 206-1-XC2-CI 0,2Dmax 32S2)</t>
  </si>
  <si>
    <t>-600134272</t>
  </si>
  <si>
    <t>0,7*0,92*(14,08*2+0,9)+0,9*0,92*0,9+0,7*0,62*(7,4-0,9-2,6)+0,9*0,62*(2,6-0,9)</t>
  </si>
  <si>
    <t>1,12*(1,5*1,75)*2</t>
  </si>
  <si>
    <t>0,5*0,92*(6,6)+0,45*0,62*(9,525-0,9)*2+0,45*0,92*0,9*2</t>
  </si>
  <si>
    <t>0,7*0,92*7,4+0,45*0,92*2,9</t>
  </si>
  <si>
    <t>27532161R1</t>
  </si>
  <si>
    <t>Základové patky ze ŽB tř. C 30/35  (ČSN EN 206-1-XF3-CI 0,2Dmax 16S2)</t>
  </si>
  <si>
    <t>1232729355</t>
  </si>
  <si>
    <t>1,2*(1,45*1,88)*4+1,2*(0,95*1,6)*2</t>
  </si>
  <si>
    <t>1,3*(1,1*4+0,66*2)</t>
  </si>
  <si>
    <t>"lavice:" 0,5*4.5*1,3</t>
  </si>
  <si>
    <t>16</t>
  </si>
  <si>
    <t>279351106</t>
  </si>
  <si>
    <t>Odstranění bednění základových zdí oboustranné</t>
  </si>
  <si>
    <t>-1432392321</t>
  </si>
  <si>
    <t>17</t>
  </si>
  <si>
    <t>27935110R5</t>
  </si>
  <si>
    <t xml:space="preserve">Zřízení bednění základových patek křivočarých zvlášť hladké </t>
  </si>
  <si>
    <t>1884251054</t>
  </si>
  <si>
    <t>1,3*(5*4+3,2*2)</t>
  </si>
  <si>
    <t>1,3*(0,5*2+4,5*2)</t>
  </si>
  <si>
    <t>18</t>
  </si>
  <si>
    <t>2793519R1</t>
  </si>
  <si>
    <t>Zaoblení vrchní hrany patek pohledového betonu (opracování,začištění)</t>
  </si>
  <si>
    <t>520092060</t>
  </si>
  <si>
    <t>19</t>
  </si>
  <si>
    <t>279361821</t>
  </si>
  <si>
    <t>Výztuž základových zdí nosných betonářskou ocelí 10 505</t>
  </si>
  <si>
    <t>t</t>
  </si>
  <si>
    <t>2071935253</t>
  </si>
  <si>
    <t>" dle vč. D1.2.3/03:"</t>
  </si>
  <si>
    <t>"R8:" 0,44*(3,57*6+2,44*6+2,33*6+1,01*6+1,53*6+1,16*5+2,48*5+2,26*4)*2*0,00108</t>
  </si>
  <si>
    <t>"R12:" 0,98*(2,16*6+3,65*6+2,51*2+2,51*2+3,3*5+2,26*4)*2*0,00108</t>
  </si>
  <si>
    <t>"R16:" 1,67*(12*1,65)*2*0,00108</t>
  </si>
  <si>
    <t>" dle vč. D1.2.3/09-10:"</t>
  </si>
  <si>
    <t>"R8:" 0,44*(1,1*10+0,8*10*2+2,65*24+5,5*16)*4*0,00108</t>
  </si>
  <si>
    <t>"R8:" 0,44*(1,1*10+0,8*10*2+2,65*16+3,3*16)*2*0,00108</t>
  </si>
  <si>
    <t>20</t>
  </si>
  <si>
    <t>279362021</t>
  </si>
  <si>
    <t>Výztuž základových zdí nosných svařovanými sítěmi Kari</t>
  </si>
  <si>
    <t>-1957037835</t>
  </si>
  <si>
    <t>"podkladní deska 6/150-6/150:" 3,03*132*0,0011</t>
  </si>
  <si>
    <t>"8/150-8/150 :" 5,4*(3*3*1+3,8*1,5*2)*4*0,00108</t>
  </si>
  <si>
    <t>"8/150-8/150 :" 5,4*(1,5*2*1+3*1,5*2)*2*0,00108</t>
  </si>
  <si>
    <t>"venkovní lavice:- upřesnit dle skutečnosti" 0,04</t>
  </si>
  <si>
    <t>Svislé a kompletní konstrukce</t>
  </si>
  <si>
    <t>310201111</t>
  </si>
  <si>
    <t>Příplatek za zaoblení zdiva o vnitřním průměru do 5 m</t>
  </si>
  <si>
    <t>-805470833</t>
  </si>
  <si>
    <t>3,615*(1,4*2)*0,25</t>
  </si>
  <si>
    <t>22</t>
  </si>
  <si>
    <t>31020112R1</t>
  </si>
  <si>
    <t>Úprava vrchního šikmého zakončení předsazené zdi tl.250mm z ker.bloků</t>
  </si>
  <si>
    <t>1850713553</t>
  </si>
  <si>
    <t>"viz řez BB- vč.D1.1/05:" 4,5*2</t>
  </si>
  <si>
    <t>23</t>
  </si>
  <si>
    <t>311101212</t>
  </si>
  <si>
    <t>Vytvoření prostupů do 0,05 m2 ve zdech nosných osazením vložek z trub, dílců, tvarovek</t>
  </si>
  <si>
    <t>-1378844806</t>
  </si>
  <si>
    <t>0,7*3+0,45*6+0,9</t>
  </si>
  <si>
    <t>24</t>
  </si>
  <si>
    <t>553100251</t>
  </si>
  <si>
    <t>Prostupová tvarovka DN 0,02-0,05m2</t>
  </si>
  <si>
    <t>62370913</t>
  </si>
  <si>
    <t>25</t>
  </si>
  <si>
    <t>3111012R3</t>
  </si>
  <si>
    <t>Vytvoření prostupů ŽB deskou tl.100-200mm vel. 0,01-0,06 m2</t>
  </si>
  <si>
    <t>1866920544</t>
  </si>
  <si>
    <t>4+15</t>
  </si>
  <si>
    <t>26</t>
  </si>
  <si>
    <t>3111013R1</t>
  </si>
  <si>
    <t>Vytvoření kapes pro svítitla v ŽB konstrukci  ( hloubka 100-150mm plocha 100x100-300x200)</t>
  </si>
  <si>
    <t>-585682552</t>
  </si>
  <si>
    <t>27</t>
  </si>
  <si>
    <t>31123811R4</t>
  </si>
  <si>
    <t>Zdivo nosné vnitřní z cihelných bloků tl 240 mm pevnosti P 15 na M5</t>
  </si>
  <si>
    <t>844017096</t>
  </si>
  <si>
    <t>3,615*(9,7*2+1,4*2+2,52*2)-1,1*2,1*2-1*2,1*5-2,4*2,4*2</t>
  </si>
  <si>
    <t>6,8*2</t>
  </si>
  <si>
    <t>28</t>
  </si>
  <si>
    <t>31123811R6</t>
  </si>
  <si>
    <t>Zdivo nosné vnitřní z cihelných bloků tl 300 mm pevnosti P 15 na M5</t>
  </si>
  <si>
    <t>804383978</t>
  </si>
  <si>
    <t>3,615*(14*2+7,4+8)-1,7*0,6*7-1,4*2,4-1,8*1,5-2,8*2,4-8*1,55</t>
  </si>
  <si>
    <t>"odp.ŽB překladů:" -0,4*3,9-1*8</t>
  </si>
  <si>
    <t>29</t>
  </si>
  <si>
    <t>317168122</t>
  </si>
  <si>
    <t>Překlad keramický plochý š 14,5 cm dl 125 cm</t>
  </si>
  <si>
    <t>-1827254197</t>
  </si>
  <si>
    <t>30</t>
  </si>
  <si>
    <t>317168131</t>
  </si>
  <si>
    <t>Překlad keramický vysoký v 23,8 cm dl 125 cm</t>
  </si>
  <si>
    <t>-569334251</t>
  </si>
  <si>
    <t>3*5</t>
  </si>
  <si>
    <t>31</t>
  </si>
  <si>
    <t>317168132</t>
  </si>
  <si>
    <t>Překlad keramický vysoký v 23,8 cm dl 150 cm</t>
  </si>
  <si>
    <t>-850516664</t>
  </si>
  <si>
    <t>3*2</t>
  </si>
  <si>
    <t>32</t>
  </si>
  <si>
    <t>317168133</t>
  </si>
  <si>
    <t>Překlad keramický vysoký v 23,8 cm dl 175 cm</t>
  </si>
  <si>
    <t>665938223</t>
  </si>
  <si>
    <t>33</t>
  </si>
  <si>
    <t>317168135</t>
  </si>
  <si>
    <t>Překlad keramický vysoký v 23,8 cm dl 225 cm</t>
  </si>
  <si>
    <t>-543241886</t>
  </si>
  <si>
    <t>4*8</t>
  </si>
  <si>
    <t>34</t>
  </si>
  <si>
    <t>317168169</t>
  </si>
  <si>
    <t>Překlad keramický plochý š 17,5 cm dl 300 cm</t>
  </si>
  <si>
    <t>-585611161</t>
  </si>
  <si>
    <t>35</t>
  </si>
  <si>
    <t>330321510</t>
  </si>
  <si>
    <t>Sloupy nebo pilíře ze ŽB tř. C 20/25 bez výztuže</t>
  </si>
  <si>
    <t>-2080772037</t>
  </si>
  <si>
    <t>"sloupy:"0,6*0,25*3,615*2</t>
  </si>
  <si>
    <t>"příčka:" 3*0,15*3,615</t>
  </si>
  <si>
    <t>"sloupy:" 1,1*0,25*3,615*2</t>
  </si>
  <si>
    <t>36</t>
  </si>
  <si>
    <t>331351101</t>
  </si>
  <si>
    <t>Zřízení bednění sloupů čtyřúhelníkových v do 4 m</t>
  </si>
  <si>
    <t>-417443039</t>
  </si>
  <si>
    <t>"sloupy:"(0,6*2+0,25*2)*3,615*2</t>
  </si>
  <si>
    <t>"příčka:" 3,15*2*3,615</t>
  </si>
  <si>
    <t>"sloupy:" (1,1*2+0,25*2)*3,615*2</t>
  </si>
  <si>
    <t>37</t>
  </si>
  <si>
    <t>331351102</t>
  </si>
  <si>
    <t>Odstranění bednění sloupů čtyřúhelníkových v do 4 m</t>
  </si>
  <si>
    <t>1376753342</t>
  </si>
  <si>
    <t>38</t>
  </si>
  <si>
    <t>331361821</t>
  </si>
  <si>
    <t>Výztuž sloupů hranatých betonářskou ocelí 10 505</t>
  </si>
  <si>
    <t>1933967867</t>
  </si>
  <si>
    <t>" dle vč. D1.2.3/01:"</t>
  </si>
  <si>
    <t>"R8:" 0,44*(1,74*22+1,34*7)*2*0,00108</t>
  </si>
  <si>
    <t>"R12:" 0,98*(4*3,58+4*1,9+4*2,15)*2*0,00108</t>
  </si>
  <si>
    <t>"R16:" 1,67*(4*3,58+4*2,5+4*2,45)*2*0,00108</t>
  </si>
  <si>
    <t>" dle vč. D1.2.3/02:"</t>
  </si>
  <si>
    <t>"R8:" 0,44*(3*2*3+1,31*20+0,91*48+0,91*6)*0,00108</t>
  </si>
  <si>
    <t>"R12:" 0,98*(1,85*10*2)*0,00108</t>
  </si>
  <si>
    <t>" dle vč. D1.2.3/04:"</t>
  </si>
  <si>
    <t>"R8:" 0,44*(2,53*19+1,01*19)*2*0,00108</t>
  </si>
  <si>
    <t>"R16:" 1,67*(12*3,675+10*2,5)*2*0,00108</t>
  </si>
  <si>
    <t>39</t>
  </si>
  <si>
    <t>331362021</t>
  </si>
  <si>
    <t>Výztuž sloupů hranatých svařovanými sítěmi Kari</t>
  </si>
  <si>
    <t>2052011222</t>
  </si>
  <si>
    <t>"8/150-8/150:" 5,4*(1,34*3,3*2+2,54*8,56)*2*0,0011</t>
  </si>
  <si>
    <t>"8/150-8/150:" 5,4*(2,26*3*1+3,55*2,3*2+3,55*1,25*2)*2*0,0011</t>
  </si>
  <si>
    <t>40</t>
  </si>
  <si>
    <t>342248110</t>
  </si>
  <si>
    <t>Příčky POROTHERM tl 80 mm pevnosti P 10 na MVC</t>
  </si>
  <si>
    <t>1341910830</t>
  </si>
  <si>
    <t>3,615*(3+2,2+3+3+1,5)-1,6--1,4-1,4*2</t>
  </si>
  <si>
    <t>41</t>
  </si>
  <si>
    <t>342248113</t>
  </si>
  <si>
    <t>Příčky POROTHERM tl 140 mm pevnosti P 10 na MVC</t>
  </si>
  <si>
    <t>-1795553292</t>
  </si>
  <si>
    <t>3,615*(3*3+2,2)</t>
  </si>
  <si>
    <t>"zdvojení pro geberit:" 3,615*0,9</t>
  </si>
  <si>
    <t>42</t>
  </si>
  <si>
    <t>342291111</t>
  </si>
  <si>
    <t>Ukotvení příček montážní polyuretanovou pěnou tl příčky do 100 mm</t>
  </si>
  <si>
    <t>445980048</t>
  </si>
  <si>
    <t>3*2+2,2*2+0,9+1,6</t>
  </si>
  <si>
    <t>43</t>
  </si>
  <si>
    <t>342291112</t>
  </si>
  <si>
    <t>Ukotvení příček montážní polyuretanovou pěnou tl příčky přes 100 mm</t>
  </si>
  <si>
    <t>-588316909</t>
  </si>
  <si>
    <t>3*3+2,2</t>
  </si>
  <si>
    <t>44</t>
  </si>
  <si>
    <t>342291131</t>
  </si>
  <si>
    <t>Ukotvení příček k betonovým konstrukcím plochými kotvami</t>
  </si>
  <si>
    <t>1791918690</t>
  </si>
  <si>
    <t>"u ŽB sloupu:" 3,615*2*2</t>
  </si>
  <si>
    <t>"u ŽB příčky:" 3,615*2</t>
  </si>
  <si>
    <t>"u ŽB sloupu:" 1,2*2</t>
  </si>
  <si>
    <t>Vodorovné konstrukce</t>
  </si>
  <si>
    <t>45</t>
  </si>
  <si>
    <t>411321414</t>
  </si>
  <si>
    <t>Stropy deskové ze ŽB tř. C 25/30</t>
  </si>
  <si>
    <t>1722858859</t>
  </si>
  <si>
    <t>0,2*8,6*(15,1+2,5)</t>
  </si>
  <si>
    <t>0,25*0,55*17,6*2</t>
  </si>
  <si>
    <t>46</t>
  </si>
  <si>
    <t>411351101</t>
  </si>
  <si>
    <t>Zřízení bednění stropů deskových</t>
  </si>
  <si>
    <t>1845166456</t>
  </si>
  <si>
    <t>14,5*8+0,2*(15,1*2+8,6*2)</t>
  </si>
  <si>
    <t>47</t>
  </si>
  <si>
    <t>411351102</t>
  </si>
  <si>
    <t>Odstranění bednění stropů deskových</t>
  </si>
  <si>
    <t>-127926985</t>
  </si>
  <si>
    <t>48</t>
  </si>
  <si>
    <t>411352103</t>
  </si>
  <si>
    <t>Zřízení bednění hřibových hlavic půdorysu víceúhelníkového a kruhového</t>
  </si>
  <si>
    <t>-541286096</t>
  </si>
  <si>
    <t>"nos:" 8,6*5</t>
  </si>
  <si>
    <t>"atika:" (0,55*2*17,6+0,55*0,25*2)*2</t>
  </si>
  <si>
    <t>49</t>
  </si>
  <si>
    <t>411352104</t>
  </si>
  <si>
    <t>Odstranění bednění hřibových hlavic půdorysu víceúhelníkového a kruhového</t>
  </si>
  <si>
    <t>-1040410804</t>
  </si>
  <si>
    <t>50</t>
  </si>
  <si>
    <t>41135414R1</t>
  </si>
  <si>
    <t>Zhotovení prostupů pro ZTI,UT</t>
  </si>
  <si>
    <t>1616601021</t>
  </si>
  <si>
    <t>51</t>
  </si>
  <si>
    <t>41135414R2</t>
  </si>
  <si>
    <t>Zhotovení prostupů pro světlovod D530mm</t>
  </si>
  <si>
    <t>608522633</t>
  </si>
  <si>
    <t>52</t>
  </si>
  <si>
    <t>411354173</t>
  </si>
  <si>
    <t>Zřízení podpěrné konstrukce stropů v do 4 m pro zatížení do 12 kPa</t>
  </si>
  <si>
    <t>323732032</t>
  </si>
  <si>
    <t>125,48+82,27</t>
  </si>
  <si>
    <t>53</t>
  </si>
  <si>
    <t>411354176</t>
  </si>
  <si>
    <t>Odstranění podpěrné konstrukce stropů v do 4 m pro zatížení do 20 kPa</t>
  </si>
  <si>
    <t>495219049</t>
  </si>
  <si>
    <t>54</t>
  </si>
  <si>
    <t>411361821</t>
  </si>
  <si>
    <t>Výztuž stropů betonářskou ocelí 10 505</t>
  </si>
  <si>
    <t>-1478554431</t>
  </si>
  <si>
    <t>" dle vč. D1.2.3/07:"</t>
  </si>
  <si>
    <t>"R6:" 0,26*(1,8*8*2+1,8*9*2+1,7*5*2)*0,00108</t>
  </si>
  <si>
    <t>"R8:" 0,44*(1,45*240+1,8*240+1*240+0,79*240+6*28+0,967*18*2+0,95*55+0,935*60)*0,00108</t>
  </si>
  <si>
    <t>"R12:" 0,98*(1*4,62*2+2*3,8*2+2*3,5*2+4*1,812*2)*0,00108</t>
  </si>
  <si>
    <t>"R16:" 1,67*(3*4,63*2+6*2,212*2)*0,00108</t>
  </si>
  <si>
    <t>" dle vč. D1.2.3/08:"</t>
  </si>
  <si>
    <t>"R6:" 0,26*(1,076*320)*0,00108</t>
  </si>
  <si>
    <t>"R8:" 0,44*(7,95*14+2,335*81+2,145*81+1,305*81)*0,00108</t>
  </si>
  <si>
    <t>55</t>
  </si>
  <si>
    <t>411362021</t>
  </si>
  <si>
    <t>Výztuž stropů svařovanými sítěmi Kari</t>
  </si>
  <si>
    <t>-934058885</t>
  </si>
  <si>
    <t>"8/150-8/150 - viz tabulka:" 1192*0,0011</t>
  </si>
  <si>
    <t>"8/150-8/150 - viz tabulka:" 1144*0,0011</t>
  </si>
  <si>
    <t>56</t>
  </si>
  <si>
    <t>413321515</t>
  </si>
  <si>
    <t>Nosníky ze ŽB tř. C 20/25</t>
  </si>
  <si>
    <t>2096757818</t>
  </si>
  <si>
    <t>"vstup:"0,25*0,4*3,9*2</t>
  </si>
  <si>
    <t>"čelní stěna:" 0,3*1,01*8</t>
  </si>
  <si>
    <t>57</t>
  </si>
  <si>
    <t>413351107</t>
  </si>
  <si>
    <t>Zřízení bednění nosníků bez podpěrné konstrukce</t>
  </si>
  <si>
    <t>959788039</t>
  </si>
  <si>
    <t>"nad vstupem:"(0,4*2+0,25)*3,9*2</t>
  </si>
  <si>
    <t>"čelní strana:"(1,01*2+0,3)*8</t>
  </si>
  <si>
    <t>58</t>
  </si>
  <si>
    <t>413351108</t>
  </si>
  <si>
    <t>Odstranění bednění nosníků bez podpěrné konstrukce</t>
  </si>
  <si>
    <t>-2028443697</t>
  </si>
  <si>
    <t>59</t>
  </si>
  <si>
    <t>413351213</t>
  </si>
  <si>
    <t>Zřízení podpěrné konstrukce nosníků v do 4 m pro zatížení do 10 kPa</t>
  </si>
  <si>
    <t>-1604646890</t>
  </si>
  <si>
    <t>60</t>
  </si>
  <si>
    <t>413351214</t>
  </si>
  <si>
    <t>Odstranění podpěrné konstrukce nosníků v do 4 m pro zatížení do 10 kPa</t>
  </si>
  <si>
    <t>2510648</t>
  </si>
  <si>
    <t>61</t>
  </si>
  <si>
    <t>413361821</t>
  </si>
  <si>
    <t>Výztuž nosníků, volných trámů nebo průvlaků volných trámů betonářskou ocelí 10 505</t>
  </si>
  <si>
    <t>-1039733802</t>
  </si>
  <si>
    <t>" dle vč. D1.2.3/05:"</t>
  </si>
  <si>
    <t>"R8:" 0,44*(1,34*20)*2*0,0011</t>
  </si>
  <si>
    <t>"R16:" 1,67*(2*3,86+4*3,86)*2*0,0011</t>
  </si>
  <si>
    <t>" dle vč. D1.2.3/06:"</t>
  </si>
  <si>
    <t>"R8:" 0,44*(8*7,96+12*1,86+2,4*40+1,46*44)*2*0,00108</t>
  </si>
  <si>
    <t>"R16:" 1,67*(2*7,96+5*7,96+6*2,5+10*2,5)*0,0011</t>
  </si>
  <si>
    <t>Úpravy povrchů, podlahy a osazování výplní</t>
  </si>
  <si>
    <t>62</t>
  </si>
  <si>
    <t>6121352R1</t>
  </si>
  <si>
    <t>Zazdívka okolo instalačního prefabrikátu ZTI, potažení plochy perlinkou do stěrky</t>
  </si>
  <si>
    <t>2134060245</t>
  </si>
  <si>
    <t>63</t>
  </si>
  <si>
    <t>612321121</t>
  </si>
  <si>
    <t>Vápenocementová omítka hladká jednovrstvá vnitřních stěn nanášená ručně</t>
  </si>
  <si>
    <t>-606868152</t>
  </si>
  <si>
    <t>"vnitřní zateplení:" - 0,3*2,65*2 -3,25*0,8*2</t>
  </si>
  <si>
    <t>64</t>
  </si>
  <si>
    <t>6123311R1</t>
  </si>
  <si>
    <t>Cementová stěrka kletovaná vnitřních stěn tl.2mm  - probarvená, v odstínu lomená bílá do okru</t>
  </si>
  <si>
    <t>419754343</t>
  </si>
  <si>
    <t>2,65*(3*6+3*8+1*2+2,5*4+2,2*8+5,35*2+1,9*2+2,8*2)</t>
  </si>
  <si>
    <t>-1,7*0,6*7-1,8*1,5+0,25*(4,6*7+6,6*1)</t>
  </si>
  <si>
    <t>2,55*(1,5*2+2,5*2)-1,4*2,4+0,25*(2,4*2+1,4)</t>
  </si>
  <si>
    <t>3,2*(1,5*2+6,5*2)</t>
  </si>
  <si>
    <t>3,41*(5,265*2+8*2)-2,8*2,4*2-8*1,55+0,25*(2,4*4+2,8*2+1,55*2+8)</t>
  </si>
  <si>
    <t>-1,6*20+0,15*5,2*7</t>
  </si>
  <si>
    <t>"změna 2016:"+6,8*2</t>
  </si>
  <si>
    <t>65</t>
  </si>
  <si>
    <t>6123311R2</t>
  </si>
  <si>
    <t>Cementová stěrka kletovaná vnitřních stropů tl.2mm  - probarvená, v odstínu lomená bílá do okru</t>
  </si>
  <si>
    <t>-1530940875</t>
  </si>
  <si>
    <t>35,58+9,65</t>
  </si>
  <si>
    <t>66</t>
  </si>
  <si>
    <t>6123311R3</t>
  </si>
  <si>
    <t>Cementová stěrka kletovaná na SK strop - probarvená, v odstínu lomená bílá do okru</t>
  </si>
  <si>
    <t>146846117</t>
  </si>
  <si>
    <t>106,45-45,23</t>
  </si>
  <si>
    <t>67</t>
  </si>
  <si>
    <t>6123311R4</t>
  </si>
  <si>
    <t>Příplatek k ementové stěrce kletované vnitřních stěn - za nenasákavý a snadno omyvatelný povrch v sanitárních prostorách</t>
  </si>
  <si>
    <t>-648960144</t>
  </si>
  <si>
    <t>68</t>
  </si>
  <si>
    <t>622142001</t>
  </si>
  <si>
    <t>Potažení vnějších stěn sklovláknitým pletivem vtlačeným do tenkovrstvé hmoty</t>
  </si>
  <si>
    <t>-94677017</t>
  </si>
  <si>
    <t>"druhá vrstva tkaniny zateplení u ŽB stěn:" 12,906</t>
  </si>
  <si>
    <t>69</t>
  </si>
  <si>
    <t>622211011</t>
  </si>
  <si>
    <t>Montáž kontaktního zateplení vnějších stěn z polystyrénových desek tl do 80 mm</t>
  </si>
  <si>
    <t>986660177</t>
  </si>
  <si>
    <t>"vnitřní zateplení ŽB stěn:" 3,615*(0,3*2+1,2*2+0,25*2)</t>
  </si>
  <si>
    <t>70</t>
  </si>
  <si>
    <t>283759335</t>
  </si>
  <si>
    <t>mechanicky odolný  EPS tl. 50 mm</t>
  </si>
  <si>
    <t>1203439594</t>
  </si>
  <si>
    <t>12,653*1,02 'Přepočtené koeficientem množství</t>
  </si>
  <si>
    <t>71</t>
  </si>
  <si>
    <t>622321121</t>
  </si>
  <si>
    <t>Vápenocementová omítka hladká jednovrstvá vnějších stěn nanášená ručně</t>
  </si>
  <si>
    <t>1454686186</t>
  </si>
  <si>
    <t>plFas-5,2*2</t>
  </si>
  <si>
    <t>72</t>
  </si>
  <si>
    <t>623111111</t>
  </si>
  <si>
    <t>Vyspravení celoplošné cementovou maltou vnějších pilířů nebo sloupů betonových nebo železobetonových</t>
  </si>
  <si>
    <t>747012933</t>
  </si>
  <si>
    <t>1,3*(5*4+3,2*2)+1,1*4+0,66*2</t>
  </si>
  <si>
    <t>73</t>
  </si>
  <si>
    <t>62361210R1</t>
  </si>
  <si>
    <t>Ochranný nátěr  hydrofobizační vnějších sloupů z pohledového betonu ručně - systém</t>
  </si>
  <si>
    <t>-1087297883</t>
  </si>
  <si>
    <t>"sloupy:" 1,3*(5*4+3,2*2)+1,1*4+0,66*2</t>
  </si>
  <si>
    <t>"bet.mobiliář:" 36+10,5*2+5+9,8*2+1*6+(0,5*4,5+0,4*5,5)</t>
  </si>
  <si>
    <t>74</t>
  </si>
  <si>
    <t>631362021</t>
  </si>
  <si>
    <t>Výztuž mazanin svařovanými sítěmi Kari</t>
  </si>
  <si>
    <t>-1413506884</t>
  </si>
  <si>
    <t>" vrchní beton 4/100-4/100:" 1,98*106,45*0,00108</t>
  </si>
  <si>
    <t>75</t>
  </si>
  <si>
    <t>632450122</t>
  </si>
  <si>
    <t>Vyrovnávací cementový potěr tl do 30 mm ze suchých směsí provedený v pásu</t>
  </si>
  <si>
    <t>-742348580</t>
  </si>
  <si>
    <t>"pod krov:" 0,25*28</t>
  </si>
  <si>
    <t>76</t>
  </si>
  <si>
    <t>632451435</t>
  </si>
  <si>
    <t>Potěr pískocementový tl do 30 mm tř. C 20 běžný</t>
  </si>
  <si>
    <t>-567512890</t>
  </si>
  <si>
    <t>"ochranný hydroizolace:" 8,6*15,3</t>
  </si>
  <si>
    <t>77</t>
  </si>
  <si>
    <t>632451456</t>
  </si>
  <si>
    <t>Potěr pískocementový tl do 50 mm tř. C 25 běžný</t>
  </si>
  <si>
    <t>2002928721</t>
  </si>
  <si>
    <t>78</t>
  </si>
  <si>
    <t>635111241</t>
  </si>
  <si>
    <t>Násyp pod podlahy z hrubého kameniva 8-16 se zhutněním</t>
  </si>
  <si>
    <t>-693052859</t>
  </si>
  <si>
    <t>0,15*(28,2+9,525*2,6+9,525*1,3+9,525*2,6)</t>
  </si>
  <si>
    <t>79</t>
  </si>
  <si>
    <t>642942111</t>
  </si>
  <si>
    <t>Osazování zárubní nebo rámů dveřních kovových do 2,5 m2 na MC</t>
  </si>
  <si>
    <t>792492020</t>
  </si>
  <si>
    <t>12-7</t>
  </si>
  <si>
    <t>80</t>
  </si>
  <si>
    <t>642944121</t>
  </si>
  <si>
    <t>Osazování ocelových zárubní dodatečné pl do 2,5 m2</t>
  </si>
  <si>
    <t>-984250069</t>
  </si>
  <si>
    <t>81</t>
  </si>
  <si>
    <t>5533115R1</t>
  </si>
  <si>
    <t>zárubeň ocelová hranatá 900 L/P</t>
  </si>
  <si>
    <t>-573466805</t>
  </si>
  <si>
    <t>2+1+1</t>
  </si>
  <si>
    <t>82</t>
  </si>
  <si>
    <t>5533115R2</t>
  </si>
  <si>
    <t>zárubeň ocelová hranatá 800 L/P</t>
  </si>
  <si>
    <t>-240267906</t>
  </si>
  <si>
    <t>2+4</t>
  </si>
  <si>
    <t>83</t>
  </si>
  <si>
    <t>5533115R3</t>
  </si>
  <si>
    <t>zárubeň ocelová hranatá 700 L/P</t>
  </si>
  <si>
    <t>-94170585</t>
  </si>
  <si>
    <t>Trubní vedení</t>
  </si>
  <si>
    <t>84</t>
  </si>
  <si>
    <t>871265221</t>
  </si>
  <si>
    <t>Kanalizační potrubí z tvrdého PVC-systém KG tuhost třídy SN8 DN100</t>
  </si>
  <si>
    <t>1080362071</t>
  </si>
  <si>
    <t>"zakončení drenáží:" 5*2</t>
  </si>
  <si>
    <t>kanDR</t>
  </si>
  <si>
    <t>85</t>
  </si>
  <si>
    <t>87126523R1</t>
  </si>
  <si>
    <t>Odbočka pro PVC DN100 na novém potrubí PVC-U DN 160</t>
  </si>
  <si>
    <t>1950395725</t>
  </si>
  <si>
    <t>"dokompletace k ZTI:" 2</t>
  </si>
  <si>
    <t>86</t>
  </si>
  <si>
    <t>89481121R1</t>
  </si>
  <si>
    <t>Revizní šachta drenážní rohová z PVC  hl od 860 do 1230 mm, propojení přítoku a odtoku drenáží DN100, zakončeno pod dlažbou</t>
  </si>
  <si>
    <t>komplet</t>
  </si>
  <si>
    <t>-2001435072</t>
  </si>
  <si>
    <t>Ostatní konstrukce a práce-bourání</t>
  </si>
  <si>
    <t>87</t>
  </si>
  <si>
    <t>919726121</t>
  </si>
  <si>
    <t>Geotextilie pro ochranu, separaci a filtraci netkaná měrná hmotnost do 200 g/m2</t>
  </si>
  <si>
    <t>862269369</t>
  </si>
  <si>
    <t>"podlaha:" (28,2+9,525*2,6+9,525*1,3+9,525*2,6)</t>
  </si>
  <si>
    <t>88</t>
  </si>
  <si>
    <t>91973511R9</t>
  </si>
  <si>
    <t xml:space="preserve">Opracování propojovací spáry stávajícího a opravovaného živičného krytu </t>
  </si>
  <si>
    <t>1987767132</t>
  </si>
  <si>
    <t>89</t>
  </si>
  <si>
    <t>936001R01</t>
  </si>
  <si>
    <t>Exterierový mobiliář typu "A" - cca 13,3m3 komplet dle schematu na výkresu D1.1/15 (ŽBpohledový, mrazuvzdorný, C30/35 se sítí 6/150-6/150, vč osazení průchodek elektroinstalace)</t>
  </si>
  <si>
    <t>1885523545</t>
  </si>
  <si>
    <t>90</t>
  </si>
  <si>
    <t>936001R02</t>
  </si>
  <si>
    <t>Exterierový mobiliář typu "B" - cca3,702m3 komplet dle schematu na výkresu D1.1/15 (ŽBpohledový, mrazuvzdorný, C30/35 se sítí 6/150-6/150, vč osazení průchodek elektroinstalace)</t>
  </si>
  <si>
    <t>1713752880</t>
  </si>
  <si>
    <t>91</t>
  </si>
  <si>
    <t>936001R03</t>
  </si>
  <si>
    <t>Exterierový mobiliář typu "C" - dutý sloup D1,2m v,1m s nerezovým pískovaným cilindrem - komplet dle schematu na výkresu D1.1/15 (ŽBpohledový, mrazuvzdorný, C30/35 , vč osazení průchodek elektroinstalace)</t>
  </si>
  <si>
    <t>1083659646</t>
  </si>
  <si>
    <t>92</t>
  </si>
  <si>
    <t>936001R04</t>
  </si>
  <si>
    <t>Exterierový mobiliář typu "D" - cca 2,6m3 komplet dle schematu na výkresu D1.1/15 (ŽBpohledový, mrazuvzdorný, C30/35 se sítí 6/150-6/150, vč osazení průchodek elektroinstalace)</t>
  </si>
  <si>
    <t>42042843</t>
  </si>
  <si>
    <t>93</t>
  </si>
  <si>
    <t>936001R05</t>
  </si>
  <si>
    <t>Exterierový mobiliář typu "E" - betonový pilířek D 250mm v=750dle výkresu D1.1/15 ,základ pro sloupek (ŽBpohledový, mrazuvzdorný, C30/35 )</t>
  </si>
  <si>
    <t>44201020</t>
  </si>
  <si>
    <t>94</t>
  </si>
  <si>
    <t>94910111R1</t>
  </si>
  <si>
    <t>Lešení pomocné pro objekty pozemních staveb s lešeňovou podlahou v do 1,9 m zatížení do 150 kg/m2(mtž,pronájem,dmtž vč.opakovanáho použití po dobu výstavby- dle technologie zhotovitele)</t>
  </si>
  <si>
    <t>559915901</t>
  </si>
  <si>
    <t>106,5+1,5*(8,8*2+15,5*2+1,5*8)</t>
  </si>
  <si>
    <t>95</t>
  </si>
  <si>
    <t>94910111R2</t>
  </si>
  <si>
    <t>Lešení pomocné pro objekty pozemních staveb s lešeňovou podlahou v do 3,5 m zatížení do 150 kg/m2 - vč. opakovaného použití po dobu výstavby</t>
  </si>
  <si>
    <t>1844062494</t>
  </si>
  <si>
    <t>125*2</t>
  </si>
  <si>
    <t>96</t>
  </si>
  <si>
    <t>9535118R1</t>
  </si>
  <si>
    <t>Prvek pro přerušení tepelného mostu s min.únosností 30kN/m do ŽBdesky tl.200mm</t>
  </si>
  <si>
    <t>2027749248</t>
  </si>
  <si>
    <t>97</t>
  </si>
  <si>
    <t>953600R01</t>
  </si>
  <si>
    <t>Zkosení rohů  - dle detailu výkresu  D 1.1/24</t>
  </si>
  <si>
    <t>-284584452</t>
  </si>
  <si>
    <t>"viz detail PD vč.D1.1/24:" 2,9*7+4,8*1+8*2</t>
  </si>
  <si>
    <t>2,6+5,2*7+7,2</t>
  </si>
  <si>
    <t>98</t>
  </si>
  <si>
    <t>97303116R1</t>
  </si>
  <si>
    <t>Vysekání výklenků ve zdivu cihelném pro instalační prefabrikát ZTI vč. nosného prvku nad otvorem</t>
  </si>
  <si>
    <t>-982365302</t>
  </si>
  <si>
    <t>99</t>
  </si>
  <si>
    <t>999900R01</t>
  </si>
  <si>
    <t>D+M PHP PG6 práškový hasící schopnost 21A (6l)</t>
  </si>
  <si>
    <t>817635615</t>
  </si>
  <si>
    <t>100</t>
  </si>
  <si>
    <t>999900R10</t>
  </si>
  <si>
    <t>Bezpečnostní tabulky dle ČSN ISO 3864 umístěné dle ČSN 01 8013  (označení hlavních uzávěrů, směrů úniku)</t>
  </si>
  <si>
    <t>512</t>
  </si>
  <si>
    <t>-409476352</t>
  </si>
  <si>
    <t>998</t>
  </si>
  <si>
    <t>Přesun hmot</t>
  </si>
  <si>
    <t>101</t>
  </si>
  <si>
    <t>998011001</t>
  </si>
  <si>
    <t>Přesun hmot pro budovy zděné v do 6 m</t>
  </si>
  <si>
    <t>1783223763</t>
  </si>
  <si>
    <t>PSV</t>
  </si>
  <si>
    <t>Práce a dodávky PSV</t>
  </si>
  <si>
    <t>711</t>
  </si>
  <si>
    <t>Izolace proti vodě, vlhkosti a plynům</t>
  </si>
  <si>
    <t>102</t>
  </si>
  <si>
    <t>7114612R1</t>
  </si>
  <si>
    <t>Izolace proti vodě foliemi vodorovná - kompletní systém (geotextilie, měkčené PVC tl.2mm, geotextilie)</t>
  </si>
  <si>
    <t>47962547</t>
  </si>
  <si>
    <t>8,6*15,3</t>
  </si>
  <si>
    <t>103</t>
  </si>
  <si>
    <t>7114612R2</t>
  </si>
  <si>
    <t>Zhotovení a opracování prostupů do DN200 v izolaci proti vodě foliemi - kompletní systém (geotextilie, prostup-měkčené PVC tl.2mm, geotextilie)</t>
  </si>
  <si>
    <t>-131288449</t>
  </si>
  <si>
    <t>"dešť.Kan:" 2</t>
  </si>
  <si>
    <t>"splaš:" 13</t>
  </si>
  <si>
    <t>104</t>
  </si>
  <si>
    <t>7114612R3</t>
  </si>
  <si>
    <t>Izolace proti vodě foliemi svislá - kompletní systém (textilie, měkčené PVC tl.2mm)</t>
  </si>
  <si>
    <t>-1051536373</t>
  </si>
  <si>
    <t>"sokl:" 0,6*(8,8*2+15,2*2)</t>
  </si>
  <si>
    <t>105</t>
  </si>
  <si>
    <t>7114612R4</t>
  </si>
  <si>
    <t>Izolace z  mPVC - systém detailu rohu</t>
  </si>
  <si>
    <t>1708369261</t>
  </si>
  <si>
    <t>8,8*2+15,2*2+0,6*4+2,8*2+1,4</t>
  </si>
  <si>
    <t>106</t>
  </si>
  <si>
    <t>7114612R5</t>
  </si>
  <si>
    <t>Izolace z  mPVC - systém zakončení (vč.zakončovací lišty)</t>
  </si>
  <si>
    <t>269882006</t>
  </si>
  <si>
    <t>8,8*2+15,2*2+0,4*6</t>
  </si>
  <si>
    <t>107</t>
  </si>
  <si>
    <t>71149311R1</t>
  </si>
  <si>
    <t>Izolace stěrková vodorovná těsnicí kaší -2K (kompl-systém mimo výztužných prvků)</t>
  </si>
  <si>
    <t>201942298</t>
  </si>
  <si>
    <t>"WC, umývárny:" 8,3+5,45+1,98+4,4+5,9+1,35</t>
  </si>
  <si>
    <t>108</t>
  </si>
  <si>
    <t>71149312R1</t>
  </si>
  <si>
    <t>Izolace proti podpovrchové a tlakové vodě svislá těsnicí kaší 2K dvouvrstvá vč.penetrace (bez dodávky těsnících tvarovek)</t>
  </si>
  <si>
    <t>-2147454523</t>
  </si>
  <si>
    <t>0,3*(3*8+0,9+1+2,5*2+1,4*2+2,2*4+1,9*2+2,8*2)-0,3*4-0,7*2</t>
  </si>
  <si>
    <t>(2,1-0,3)*1*3</t>
  </si>
  <si>
    <t>109</t>
  </si>
  <si>
    <t>71149313R1</t>
  </si>
  <si>
    <t>Těsnící páska stěrkové izolace</t>
  </si>
  <si>
    <t>-1149740889</t>
  </si>
  <si>
    <t>3*8+0,9+1+2,5*2+1,4*2+2,2*4+1,9*2+2,8*2-0,3*4-0,7*2</t>
  </si>
  <si>
    <t>110</t>
  </si>
  <si>
    <t>71149313R2</t>
  </si>
  <si>
    <t>Těsnící roh stěrkové izolace</t>
  </si>
  <si>
    <t>-1263421889</t>
  </si>
  <si>
    <t>111</t>
  </si>
  <si>
    <t>71149313R3</t>
  </si>
  <si>
    <t>Těsnění proustupu -  stěrkové izolace</t>
  </si>
  <si>
    <t>-1977105511</t>
  </si>
  <si>
    <t>112</t>
  </si>
  <si>
    <t>998711201</t>
  </si>
  <si>
    <t>Přesun hmot procentní pro izolace proti vodě, vlhkosti a plynům v objektech v do 6 m</t>
  </si>
  <si>
    <t>%</t>
  </si>
  <si>
    <t>-903984512</t>
  </si>
  <si>
    <t>712</t>
  </si>
  <si>
    <t>Povlakové krytiny</t>
  </si>
  <si>
    <t>113</t>
  </si>
  <si>
    <t>712311101</t>
  </si>
  <si>
    <t>Provedení povlakové krytiny střech do 10° za studena lakem penetračním nebo asfaltovým</t>
  </si>
  <si>
    <t>1031661118</t>
  </si>
  <si>
    <t>114</t>
  </si>
  <si>
    <t>111631500</t>
  </si>
  <si>
    <t>lak asfaltový ALP/9 (t) bal 9 kg</t>
  </si>
  <si>
    <t>-948592866</t>
  </si>
  <si>
    <t>P</t>
  </si>
  <si>
    <t>Poznámka k položce:
Spotřeba 0,3-0,4kg/m2 dle povrchu, ředidlo technický benzín</t>
  </si>
  <si>
    <t>135,9*0,0003 'Přepočtené koeficientem množství</t>
  </si>
  <si>
    <t>115</t>
  </si>
  <si>
    <t>712341559</t>
  </si>
  <si>
    <t>Provedení povlakové krytiny střech do 10° pásy NAIP přitavením v plné ploše</t>
  </si>
  <si>
    <t>-273616756</t>
  </si>
  <si>
    <t>"parozábrana:" 8*15,1</t>
  </si>
  <si>
    <t>0,5*15,1*2</t>
  </si>
  <si>
    <t>116</t>
  </si>
  <si>
    <t>628331591</t>
  </si>
  <si>
    <t>pás modif. asfaltovaný se skl.vložkou 200g/m2</t>
  </si>
  <si>
    <t>1086829978</t>
  </si>
  <si>
    <t>135,9*1,2 'Přepočtené koeficientem množství</t>
  </si>
  <si>
    <t>117</t>
  </si>
  <si>
    <t>712391382</t>
  </si>
  <si>
    <t>Provedení povlakové krytiny střech do 10° násypem z hrubého kameniva tl 50 mm</t>
  </si>
  <si>
    <t>1770474277</t>
  </si>
  <si>
    <t>"ST03:" 121,5*0,05</t>
  </si>
  <si>
    <t>118</t>
  </si>
  <si>
    <t>712391482</t>
  </si>
  <si>
    <t>Příplatek k povlakové krytině střech do 10° ZKD 10 mm násypu z hrubého kameniva</t>
  </si>
  <si>
    <t>-856740081</t>
  </si>
  <si>
    <t>"kraje ST01+ST02:" (0,3*(11,07*2+6,64)+0,4*14,1)*2</t>
  </si>
  <si>
    <t>kacKraj*3</t>
  </si>
  <si>
    <t>119</t>
  </si>
  <si>
    <t>583374R01</t>
  </si>
  <si>
    <t>kamenivo prané říční - kačírek</t>
  </si>
  <si>
    <t>-259888177</t>
  </si>
  <si>
    <t>121,5*0,05+kacKraj*0,08</t>
  </si>
  <si>
    <t>120</t>
  </si>
  <si>
    <t>712561R01</t>
  </si>
  <si>
    <t>Systém krytiny z  mPVC tl.2mm pro přitížené střechy vč. kotvení na systému tep.izolace, podkladní a ochranné textilie min.300g/m2 - střechy ploché do 10st.</t>
  </si>
  <si>
    <t>1714292697</t>
  </si>
  <si>
    <t>8*15</t>
  </si>
  <si>
    <t>121</t>
  </si>
  <si>
    <t>712561R02</t>
  </si>
  <si>
    <t xml:space="preserve">Systém krytiny z  mPVC tl.2mm pro přitížené střechy vč. kotvení do ŽB, podkladní textilie min.300g/m2 - plochy atiky svislé i vodorovné </t>
  </si>
  <si>
    <t>1486079918</t>
  </si>
  <si>
    <t>"nos:"8*(9,8+0,15+0,35)</t>
  </si>
  <si>
    <t>"atika:" 6*2+0,55*16,5*2</t>
  </si>
  <si>
    <t>122</t>
  </si>
  <si>
    <t>712561R03</t>
  </si>
  <si>
    <t>Systém krytiny z  mPVC tl.1,5mm pro zelené střechy lepené k podkladu (OSB desky) vč.ochranné vodoakumulační textilie- střechy ploché do 10st.</t>
  </si>
  <si>
    <t>-1872366380</t>
  </si>
  <si>
    <t>123</t>
  </si>
  <si>
    <t>712561R04</t>
  </si>
  <si>
    <t>Systém krytiny z  mPVC tl.1,5mm pro zelené střechy vč.ochranné vodoakumulační textilie- plochy atiky svislé i vodorovné</t>
  </si>
  <si>
    <t>-2116651108</t>
  </si>
  <si>
    <t>(29,44+12)*0,15*2</t>
  </si>
  <si>
    <t>124</t>
  </si>
  <si>
    <t>712561R05</t>
  </si>
  <si>
    <t>Systém drenážní nopové folie tl.25mm pro zelené střechy</t>
  </si>
  <si>
    <t>1498425782</t>
  </si>
  <si>
    <t>125</t>
  </si>
  <si>
    <t>712561R06</t>
  </si>
  <si>
    <t>D+M Jednovrstvý extenzivní substrát projednovrstvé skladby tl.80mm</t>
  </si>
  <si>
    <t>910998689</t>
  </si>
  <si>
    <t>119*2-kacKraj</t>
  </si>
  <si>
    <t>126</t>
  </si>
  <si>
    <t>712561R07</t>
  </si>
  <si>
    <t>D+M byliny, trávy, rozchodníky (extenzívní zeleň) hydroosevem</t>
  </si>
  <si>
    <t>1540036164</t>
  </si>
  <si>
    <t>127</t>
  </si>
  <si>
    <t>712561R11</t>
  </si>
  <si>
    <t>Krytiny z  mPVC - systém detailu rohu</t>
  </si>
  <si>
    <t>-1698521719</t>
  </si>
  <si>
    <t>"ST01-02:" (29,44*2+12*2)*2</t>
  </si>
  <si>
    <t>"ST03:"8*5+2*(16,5*3)</t>
  </si>
  <si>
    <t>+9,8+0,15+0,35</t>
  </si>
  <si>
    <t>128</t>
  </si>
  <si>
    <t>712561R12</t>
  </si>
  <si>
    <t>Krytiny z  mPVC - systém detailu prostupu</t>
  </si>
  <si>
    <t>-252615758</t>
  </si>
  <si>
    <t>"ST14:" 2</t>
  </si>
  <si>
    <t>"vpusť:" 2</t>
  </si>
  <si>
    <t>"Kotvy tep.čerpadla:" 4</t>
  </si>
  <si>
    <t>"kotvy vazníků:" 12</t>
  </si>
  <si>
    <t>129</t>
  </si>
  <si>
    <t>712561R13</t>
  </si>
  <si>
    <t>Krytiny z  mPVC - zakončení krytiny navářením na plech (plech viz oddíl 764)</t>
  </si>
  <si>
    <t>-1091480137</t>
  </si>
  <si>
    <t>"ST07:"(29,44+12+2,7)*2</t>
  </si>
  <si>
    <t>130</t>
  </si>
  <si>
    <t>712561R14</t>
  </si>
  <si>
    <t>Krytiny z  mPVC - systém zakončení (vč.zakončovací lišty)</t>
  </si>
  <si>
    <t>1271076770</t>
  </si>
  <si>
    <t>8+8</t>
  </si>
  <si>
    <t>131</t>
  </si>
  <si>
    <t>712561R15</t>
  </si>
  <si>
    <t>Krytiny z  mPVC - systém prostupu okolo světlovodu D530mm</t>
  </si>
  <si>
    <t>-601723273</t>
  </si>
  <si>
    <t>132</t>
  </si>
  <si>
    <t>712561R21</t>
  </si>
  <si>
    <t>D+M Filtrační textilie pro oddělení substrátu tl.80mm a kačírku</t>
  </si>
  <si>
    <t>1302199520</t>
  </si>
  <si>
    <t>"ST07- detail viz vč.D1.1/18:" (29,44+12+2,7)*2</t>
  </si>
  <si>
    <t>133</t>
  </si>
  <si>
    <t>998712201</t>
  </si>
  <si>
    <t>Přesun hmot procentní pro krytiny povlakové v objektech v do 6 m</t>
  </si>
  <si>
    <t>1766034692</t>
  </si>
  <si>
    <t>713</t>
  </si>
  <si>
    <t>Izolace tepelné</t>
  </si>
  <si>
    <t>134</t>
  </si>
  <si>
    <t>713121121</t>
  </si>
  <si>
    <t>Montáž izolace tepelné podlah volně kladenými rohožemi, pásy, dílci, deskami 2 vrstvy</t>
  </si>
  <si>
    <t>-156993129</t>
  </si>
  <si>
    <t>135</t>
  </si>
  <si>
    <t>283759140</t>
  </si>
  <si>
    <t>deska z pěnového polystyrenu EPS 150 S 1000 x 500 x 100 mm</t>
  </si>
  <si>
    <t>-1010183644</t>
  </si>
  <si>
    <t>106,45*1,02 'Přepočtené koeficientem množství</t>
  </si>
  <si>
    <t>136</t>
  </si>
  <si>
    <t>283759090</t>
  </si>
  <si>
    <t>deska z pěnového polystyrenu EPS 150 S 1000 x 500 x 50 mm</t>
  </si>
  <si>
    <t>-712094327</t>
  </si>
  <si>
    <t>137</t>
  </si>
  <si>
    <t>713131141</t>
  </si>
  <si>
    <t>Montáž izolace tepelné stěn a základů lepením celoplošně rohoží, pásů, dílců, desek</t>
  </si>
  <si>
    <t>-981675018</t>
  </si>
  <si>
    <t>"základové pasy:"</t>
  </si>
  <si>
    <t>0,9*(8,8*2+15,25*2)</t>
  </si>
  <si>
    <t>138</t>
  </si>
  <si>
    <t>283763721</t>
  </si>
  <si>
    <t>polystyren extrudovaný tl.100 mm</t>
  </si>
  <si>
    <t>860989298</t>
  </si>
  <si>
    <t>43,29*1,02 'Přepočtené koeficientem množství</t>
  </si>
  <si>
    <t>139</t>
  </si>
  <si>
    <t>713191132</t>
  </si>
  <si>
    <t>Montáž izolace tepelné podlah, stropů vrchem nebo střech překrytí separační fólií z PE</t>
  </si>
  <si>
    <t>429207970</t>
  </si>
  <si>
    <t>140</t>
  </si>
  <si>
    <t>283231500</t>
  </si>
  <si>
    <t>fólie separační PE bal. 100 m2</t>
  </si>
  <si>
    <t>-552147077</t>
  </si>
  <si>
    <t>Poznámka k položce:
oddělení betonových nebo samonivelačních vyrovnávacích vrstev</t>
  </si>
  <si>
    <t>106,45*1,1 'Přepočtené koeficientem množství</t>
  </si>
  <si>
    <t>141</t>
  </si>
  <si>
    <t>713212R01</t>
  </si>
  <si>
    <t>Systém tep.izolace pod  krytinu mPVC - EPS PERIMETR tl.80mm</t>
  </si>
  <si>
    <t>-274741056</t>
  </si>
  <si>
    <t>142</t>
  </si>
  <si>
    <t>713212R02</t>
  </si>
  <si>
    <t>Systém tep.izolace pod  krytinu mPVC - EPS 200S - spádový</t>
  </si>
  <si>
    <t>164467488</t>
  </si>
  <si>
    <t>143</t>
  </si>
  <si>
    <t>713212R11</t>
  </si>
  <si>
    <t>Příplatek k systému tep.izolace za zvýšenou pracnost provedení mezi sbíjenými vazníky</t>
  </si>
  <si>
    <t>-1494932365</t>
  </si>
  <si>
    <t>1,7*8</t>
  </si>
  <si>
    <t>144</t>
  </si>
  <si>
    <t>713213R01</t>
  </si>
  <si>
    <t>Systém zateplení vnitřní svislé stěny a vrchu atiky fenolickou pěnou tl.80mm (pod krytinu PVC)</t>
  </si>
  <si>
    <t>-1643183338</t>
  </si>
  <si>
    <t>"viz det. PD čv. D1.1/23:"40,5</t>
  </si>
  <si>
    <t>145</t>
  </si>
  <si>
    <t>713213R11</t>
  </si>
  <si>
    <t>Systém zateplení pohledové svislé římsy (tj. D+M tep.izolace 2x80mm mezi dvojitý rošt , D+M dvojitý rošt impregnované řezivo 80/80mm)</t>
  </si>
  <si>
    <t>1794896431</t>
  </si>
  <si>
    <t>"viz det. PD čv. D1.1/23:"15,6*2</t>
  </si>
  <si>
    <t>146</t>
  </si>
  <si>
    <t>998713201</t>
  </si>
  <si>
    <t>Přesun hmot procentní pro izolace tepelné v objektech v do 6 m</t>
  </si>
  <si>
    <t>397879807</t>
  </si>
  <si>
    <t>762</t>
  </si>
  <si>
    <t>Konstrukce tesařské</t>
  </si>
  <si>
    <t>147</t>
  </si>
  <si>
    <t>762099R01</t>
  </si>
  <si>
    <t>Výrobní-dílenská dokumentace dřevěné konstrukce s prověřením geometrie kovových spojovacích detailů</t>
  </si>
  <si>
    <t>-471473381</t>
  </si>
  <si>
    <t>148</t>
  </si>
  <si>
    <t>762099R02</t>
  </si>
  <si>
    <t>Výrobní-dílenská dokumentace sbíjených vazníků, návrh spojů, kotvení vazníků</t>
  </si>
  <si>
    <t>187675483</t>
  </si>
  <si>
    <t>149</t>
  </si>
  <si>
    <t>762100R01</t>
  </si>
  <si>
    <t>D+M Lepeného vazníku 220/500mm  dl.cca 10,9mm označení "V1" vč. úpravy lazurou dle pozn.762-020 (rozměr,členění viz.PD čv. D1.1/06)</t>
  </si>
  <si>
    <t>311692045</t>
  </si>
  <si>
    <t>Poznámka k položce:
Lepené profily - GL24
Povrchová úprava dřevených pohledových konstrukcí - hladký začištěný povrch, nátěr přírodní lazura, barva transparentní - systém pro venkovní konstrukce  -  součástí ceny dotčených položek</t>
  </si>
  <si>
    <t>762100R02</t>
  </si>
  <si>
    <t>D+M Lepeného vazníku 220/500mm  dl.cca 11,2mm označení "V2" vč. úpravy lazurou dle pozn.762-020 (rozměr,členění viz.PD čv. D1.1/06)</t>
  </si>
  <si>
    <t>-301437062</t>
  </si>
  <si>
    <t>151</t>
  </si>
  <si>
    <t>762100R03</t>
  </si>
  <si>
    <t>D+M Lepeného vazníku 220/500mm  dl.cca 11,35mm označení "V3" vč. úpravy lazurou dle pozn.762-020 (rozměr,členění viz.PD čv. D1.1/06)</t>
  </si>
  <si>
    <t>1386200388</t>
  </si>
  <si>
    <t>152</t>
  </si>
  <si>
    <t>762100R04</t>
  </si>
  <si>
    <t>D+M Lepeného vazníku 220/500mm  dl.cca 11,35mm označení "V4" vč. úpravy lazurou dle pozn.762-020 (rozměr,členění viz.PD čv. D1.1/06)</t>
  </si>
  <si>
    <t>424676505</t>
  </si>
  <si>
    <t>153</t>
  </si>
  <si>
    <t>762100R05</t>
  </si>
  <si>
    <t>D+M Lepeného vazníku 220/500mm  dl.cca 11,35mm označení "V5" vč. úpravy lazurou dle pozn.762-020 (rozměr,členění viz.PD čv. D1.1/06)</t>
  </si>
  <si>
    <t>80294382</t>
  </si>
  <si>
    <t>154</t>
  </si>
  <si>
    <t>762100R06</t>
  </si>
  <si>
    <t>D+M Lepeného vazníku 220/500mm  dl.cca 11,35mm označení "V6" vč. úpravy lazurou dle pozn.762-020 (rozměr,členění viz.PD čv. D1.1/06)</t>
  </si>
  <si>
    <t>1676571406</t>
  </si>
  <si>
    <t>155</t>
  </si>
  <si>
    <t>762100R11</t>
  </si>
  <si>
    <t>D+M Příčných pohledových lepených trámů 140/200mm vč. úpravy lazurou dle pozn.762-020  (členění viz.PD čv. D1.1/06)</t>
  </si>
  <si>
    <t>-1233771342</t>
  </si>
  <si>
    <t>(14,7+14+13,2+12,4+11,7+10,9+10,2+9,5+8,7+8+7,5)*2</t>
  </si>
  <si>
    <t>156</t>
  </si>
  <si>
    <t>762100R21</t>
  </si>
  <si>
    <t>D+M Lepených pohledových sloupů 200/200mm  dl.3,443m vč. úpravy lazurou dle pozn.762-020  (členění viz.PD čv. D1.1/06)</t>
  </si>
  <si>
    <t>1267581</t>
  </si>
  <si>
    <t>3,443*12</t>
  </si>
  <si>
    <t>157</t>
  </si>
  <si>
    <t>762100R31</t>
  </si>
  <si>
    <t>D+M Koncových trámů (atikových) 140/150mm vč.impregnace dle pozn.762-021</t>
  </si>
  <si>
    <t>30723104</t>
  </si>
  <si>
    <t>Poznámka k položce:
Povrchová úprava dřevených zakrytých konstrukcí - hloubkové ošetření proti plísním ,houbám a dřevok.škůdcům - systém pro venkovní konstrukce  -  součástí ceny dotčených položek</t>
  </si>
  <si>
    <t>"ST07?" (29,44+12)*2</t>
  </si>
  <si>
    <t>158</t>
  </si>
  <si>
    <t>762100R32</t>
  </si>
  <si>
    <t xml:space="preserve">D+M Systém kotvení koncových trámů 140/150m dle technologie dodavatele </t>
  </si>
  <si>
    <t>1267819566</t>
  </si>
  <si>
    <t>159</t>
  </si>
  <si>
    <t>762200R01</t>
  </si>
  <si>
    <t>D+M Vazníku sbíjeného se styčníkovými deskami dřevo profil 60/100mm  označení "a" vč.impregnace dle pozn.762-021 (rozměr,členění viz.PD čv. D1.1/25)</t>
  </si>
  <si>
    <t>542485526</t>
  </si>
  <si>
    <t>160</t>
  </si>
  <si>
    <t>762200R02</t>
  </si>
  <si>
    <t>D+M Vazníku sbíjeného se styčníkovými deskami dřevo profil 60/100mm  označení "b" vč.impregnace dle pozn.762-021 (rozměr,členění viz.PD čv. D1.1/25)</t>
  </si>
  <si>
    <t>-123288741</t>
  </si>
  <si>
    <t>161</t>
  </si>
  <si>
    <t>762200R11</t>
  </si>
  <si>
    <t>D+M Systém kotvení sbíjeného vazníku  označení "a" dle technologie dodavatele</t>
  </si>
  <si>
    <t>374373469</t>
  </si>
  <si>
    <t>162</t>
  </si>
  <si>
    <t>762200R12</t>
  </si>
  <si>
    <t>D+M Systém kotvení sbíjeného vazníku  označení "b" dle technologie dodavatele</t>
  </si>
  <si>
    <t>1823514533</t>
  </si>
  <si>
    <t>163</t>
  </si>
  <si>
    <t>762200R21</t>
  </si>
  <si>
    <t>D+M Systém podélného ztužení sbíjeného vazníku  označení "a" dle technologie dodavatele</t>
  </si>
  <si>
    <t>-1654220952</t>
  </si>
  <si>
    <t>164</t>
  </si>
  <si>
    <t>762200R22</t>
  </si>
  <si>
    <t>D+M Systém podélného ztužení sbíjeného vazníku  označení "b" dle technologie dodavatele</t>
  </si>
  <si>
    <t>-834426165</t>
  </si>
  <si>
    <t>165</t>
  </si>
  <si>
    <t>762200R31</t>
  </si>
  <si>
    <t>D+M OSB desky tl.18mm uchycené vruty pro střechu ST01aST01 ( prořez započítán v jednotkové ceně - konický půdorys)</t>
  </si>
  <si>
    <t>-598716510</t>
  </si>
  <si>
    <t>"vč.D1.1/07:" 125*2</t>
  </si>
  <si>
    <t>166</t>
  </si>
  <si>
    <t>762200R32</t>
  </si>
  <si>
    <t>D+M Pohledových fošen tl.30mm kladených kolmo ke krokvím(podhled), uchycení vruty do nosných kcí vč. úpravy lazurou dle pozn.762-020  (členění viz.PD čv. D1.1/06)</t>
  </si>
  <si>
    <t>1236925383</t>
  </si>
  <si>
    <t>Poznámka k položce:
Povrchová úprava dřevených pohledových konstrukcí - hladký začištěný povrch, nátěr přírodní lazura, barva transparentní - systém pro venkovní konstrukce  -  součástí ceny dotčených položek</t>
  </si>
  <si>
    <t>167</t>
  </si>
  <si>
    <t>762200R41</t>
  </si>
  <si>
    <t>D+M Opláštění římsy - OSB desky tl.20mm uchycené vruty</t>
  </si>
  <si>
    <t>-573190694</t>
  </si>
  <si>
    <t>"viz det. PD čv. D1.1/23:"(15,6+0,2*50*2)*2</t>
  </si>
  <si>
    <t>168</t>
  </si>
  <si>
    <t>76234391R3</t>
  </si>
  <si>
    <t>Bednění střech obloukových prkny tl. do 32 mm (materiál v ceně), vč.impregnace dle pozn.762-021</t>
  </si>
  <si>
    <t>-1484459883</t>
  </si>
  <si>
    <t>169</t>
  </si>
  <si>
    <t>998762201</t>
  </si>
  <si>
    <t>Přesun hmot procentní pro kce tesařské v objektech v do 6 m</t>
  </si>
  <si>
    <t>-1103614110</t>
  </si>
  <si>
    <t>763</t>
  </si>
  <si>
    <t>Konstrukce suché výstavby</t>
  </si>
  <si>
    <t>170</t>
  </si>
  <si>
    <t>763131414</t>
  </si>
  <si>
    <t>SDK podhled desky 1xA 15 bez TI dvouvrstvá spodní kce profil CD+UD</t>
  </si>
  <si>
    <t>-224258805</t>
  </si>
  <si>
    <t>15,88+2,23+4,23+7,5+4</t>
  </si>
  <si>
    <t>171</t>
  </si>
  <si>
    <t>76313145R4</t>
  </si>
  <si>
    <t>SDK podhled deska 1xH2 15 bez TI dvouvrstvá spodní kce profil CD+UD</t>
  </si>
  <si>
    <t>556307447</t>
  </si>
  <si>
    <t>1,39*3+3,92+5,45+1,98+4,4+5+0,9+1,35</t>
  </si>
  <si>
    <t>172</t>
  </si>
  <si>
    <t>763131765</t>
  </si>
</sst>
</file>

<file path=xl/styles.xml><?xml version="1.0" encoding="utf-8"?>
<styleSheet xmlns="http://schemas.openxmlformats.org/spreadsheetml/2006/main">
  <numFmts count="4">
    <numFmt numFmtId="172" formatCode="#,##0.00%"/>
    <numFmt numFmtId="173" formatCode="dd\.mm\.yyyy"/>
    <numFmt numFmtId="174" formatCode="#,##0.00000"/>
    <numFmt numFmtId="175" formatCode="#,##0.000"/>
  </numFmts>
  <fonts count="68">
    <font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32"/>
      <name val="Trebuchet MS"/>
      <family val="2"/>
    </font>
    <font>
      <sz val="8"/>
      <color indexed="10"/>
      <name val="Trebuchet MS"/>
      <family val="2"/>
    </font>
    <font>
      <sz val="8"/>
      <color indexed="36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i/>
      <sz val="8"/>
      <color indexed="4"/>
      <name val="Trebuchet MS"/>
      <family val="2"/>
    </font>
    <font>
      <sz val="8"/>
      <color indexed="36"/>
      <name val="Trebuchet MS"/>
      <family val="2"/>
    </font>
    <font>
      <i/>
      <sz val="7"/>
      <color indexed="55"/>
      <name val="Trebuchet MS"/>
      <family val="2"/>
    </font>
    <font>
      <u/>
      <sz val="11"/>
      <color indexed="4"/>
      <name val="Calibri"/>
      <family val="2"/>
    </font>
    <font>
      <sz val="18"/>
      <color indexed="12"/>
      <name val="Wingdings 2"/>
      <family val="1"/>
      <charset val="2"/>
    </font>
    <font>
      <sz val="8"/>
      <name val="Trebuchet MS"/>
      <family val="2"/>
      <charset val="238"/>
    </font>
    <font>
      <sz val="10"/>
      <color indexed="37"/>
      <name val="Trebuchet MS"/>
      <family val="2"/>
      <charset val="238"/>
    </font>
    <font>
      <sz val="10"/>
      <name val="Trebuchet MS"/>
      <family val="2"/>
      <charset val="238"/>
    </font>
    <font>
      <u/>
      <sz val="10"/>
      <color indexed="4"/>
      <name val="Trebuchet MS"/>
      <family val="2"/>
      <charset val="238"/>
    </font>
    <font>
      <sz val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rebuchet MS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thin">
        <color indexed="8"/>
      </right>
      <top style="dotted">
        <color indexed="55"/>
      </top>
      <bottom/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47" fillId="19" borderId="2" applyNumberFormat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13" borderId="0" applyNumberFormat="0" applyBorder="0" applyAlignment="0" applyProtection="0"/>
    <xf numFmtId="0" fontId="52" fillId="0" borderId="0" applyAlignment="0">
      <alignment vertical="top" wrapText="1"/>
      <protection locked="0"/>
    </xf>
    <xf numFmtId="0" fontId="39" fillId="8" borderId="7" applyNumberFormat="0" applyFont="0" applyAlignment="0" applyProtection="0"/>
    <xf numFmtId="0" fontId="53" fillId="0" borderId="3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20" borderId="1" applyNumberFormat="0" applyAlignment="0" applyProtection="0"/>
    <xf numFmtId="0" fontId="59" fillId="20" borderId="8" applyNumberFormat="0" applyAlignment="0" applyProtection="0"/>
    <xf numFmtId="0" fontId="6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</cellStyleXfs>
  <cellXfs count="377"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1" fillId="13" borderId="0" xfId="0" applyFont="1" applyFill="1"/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0" fontId="14" fillId="0" borderId="0" xfId="0" applyFont="1" applyBorder="1" applyAlignment="1">
      <alignment horizontal="left" vertical="center"/>
    </xf>
    <xf numFmtId="0" fontId="1" fillId="0" borderId="14" xfId="0" applyFont="1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Font="1" applyBorder="1"/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horizontal="left" vertical="center"/>
    </xf>
    <xf numFmtId="0" fontId="1" fillId="20" borderId="18" xfId="0" applyFont="1" applyFill="1" applyBorder="1" applyAlignment="1">
      <alignment vertical="center"/>
    </xf>
    <xf numFmtId="0" fontId="4" fillId="20" borderId="18" xfId="0" applyFont="1" applyFill="1" applyBorder="1" applyAlignment="1">
      <alignment horizontal="center" vertical="center"/>
    </xf>
    <xf numFmtId="4" fontId="4" fillId="20" borderId="18" xfId="0" applyNumberFormat="1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3" fillId="0" borderId="0" xfId="0" applyNumberFormat="1" applyFont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20" borderId="26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2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74" fontId="27" fillId="0" borderId="0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31" xfId="0" applyNumberFormat="1" applyFont="1" applyBorder="1" applyAlignment="1">
      <alignment vertical="center"/>
    </xf>
    <xf numFmtId="4" fontId="27" fillId="0" borderId="32" xfId="0" applyNumberFormat="1" applyFont="1" applyBorder="1" applyAlignment="1">
      <alignment vertical="center"/>
    </xf>
    <xf numFmtId="174" fontId="27" fillId="0" borderId="32" xfId="0" applyNumberFormat="1" applyFont="1" applyBorder="1" applyAlignment="1">
      <alignment vertical="center"/>
    </xf>
    <xf numFmtId="4" fontId="27" fillId="0" borderId="33" xfId="0" applyNumberFormat="1" applyFont="1" applyBorder="1" applyAlignment="1">
      <alignment vertical="center"/>
    </xf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3" fillId="0" borderId="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34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 applyProtection="1">
      <alignment horizontal="right" vertical="center"/>
      <protection locked="0"/>
    </xf>
    <xf numFmtId="0" fontId="4" fillId="20" borderId="18" xfId="0" applyFont="1" applyFill="1" applyBorder="1" applyAlignment="1">
      <alignment horizontal="right" vertical="center"/>
    </xf>
    <xf numFmtId="0" fontId="1" fillId="20" borderId="18" xfId="0" applyFont="1" applyFill="1" applyBorder="1" applyAlignment="1" applyProtection="1">
      <alignment vertical="center"/>
      <protection locked="0"/>
    </xf>
    <xf numFmtId="0" fontId="1" fillId="20" borderId="35" xfId="0" applyFont="1" applyFill="1" applyBorder="1" applyAlignment="1">
      <alignment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3" fillId="20" borderId="0" xfId="0" applyFont="1" applyFill="1" applyBorder="1" applyAlignment="1">
      <alignment horizontal="left" vertical="center"/>
    </xf>
    <xf numFmtId="0" fontId="1" fillId="20" borderId="0" xfId="0" applyFont="1" applyFill="1" applyBorder="1" applyAlignment="1" applyProtection="1">
      <alignment vertical="center"/>
      <protection locked="0"/>
    </xf>
    <xf numFmtId="0" fontId="3" fillId="2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29" fillId="20" borderId="28" xfId="0" applyFont="1" applyFill="1" applyBorder="1" applyAlignment="1" applyProtection="1">
      <alignment horizontal="center" vertical="center" wrapText="1"/>
      <protection locked="0"/>
    </xf>
    <xf numFmtId="0" fontId="3" fillId="20" borderId="29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74" fontId="30" fillId="0" borderId="22" xfId="0" applyNumberFormat="1" applyFont="1" applyBorder="1" applyAlignment="1"/>
    <xf numFmtId="174" fontId="30" fillId="0" borderId="2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1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24" xfId="0" applyFont="1" applyBorder="1" applyAlignment="1"/>
    <xf numFmtId="0" fontId="8" fillId="0" borderId="0" xfId="0" applyFont="1" applyBorder="1" applyAlignment="1"/>
    <xf numFmtId="174" fontId="8" fillId="0" borderId="0" xfId="0" applyNumberFormat="1" applyFont="1" applyBorder="1" applyAlignment="1"/>
    <xf numFmtId="174" fontId="8" fillId="0" borderId="2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/>
    <xf numFmtId="0" fontId="1" fillId="0" borderId="13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left" vertical="center" wrapText="1"/>
    </xf>
    <xf numFmtId="0" fontId="1" fillId="0" borderId="36" xfId="0" applyFont="1" applyBorder="1" applyAlignment="1" applyProtection="1">
      <alignment horizontal="left" vertical="center" wrapText="1"/>
    </xf>
    <xf numFmtId="0" fontId="1" fillId="0" borderId="36" xfId="0" applyFont="1" applyBorder="1" applyAlignment="1" applyProtection="1">
      <alignment horizontal="center" vertical="center" wrapText="1"/>
    </xf>
    <xf numFmtId="175" fontId="1" fillId="0" borderId="36" xfId="0" applyNumberFormat="1" applyFont="1" applyBorder="1" applyAlignment="1" applyProtection="1">
      <alignment vertical="center"/>
    </xf>
    <xf numFmtId="4" fontId="1" fillId="8" borderId="36" xfId="0" applyNumberFormat="1" applyFont="1" applyFill="1" applyBorder="1" applyAlignment="1" applyProtection="1">
      <alignment vertical="center"/>
      <protection locked="0"/>
    </xf>
    <xf numFmtId="4" fontId="1" fillId="0" borderId="36" xfId="0" applyNumberFormat="1" applyFont="1" applyBorder="1" applyAlignment="1" applyProtection="1">
      <alignment vertical="center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vertical="center"/>
    </xf>
    <xf numFmtId="174" fontId="2" fillId="0" borderId="25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75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174" fontId="2" fillId="0" borderId="32" xfId="0" applyNumberFormat="1" applyFont="1" applyBorder="1" applyAlignment="1">
      <alignment vertical="center"/>
    </xf>
    <xf numFmtId="174" fontId="2" fillId="0" borderId="33" xfId="0" applyNumberFormat="1" applyFont="1" applyBorder="1" applyAlignment="1">
      <alignment vertical="center"/>
    </xf>
    <xf numFmtId="0" fontId="1" fillId="0" borderId="0" xfId="0" applyFont="1" applyAlignment="1"/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75" fontId="9" fillId="0" borderId="0" xfId="0" applyNumberFormat="1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75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4" fillId="0" borderId="36" xfId="0" applyFont="1" applyBorder="1" applyAlignment="1" applyProtection="1">
      <alignment horizontal="center" vertical="center"/>
    </xf>
    <xf numFmtId="49" fontId="34" fillId="0" borderId="36" xfId="0" applyNumberFormat="1" applyFont="1" applyBorder="1" applyAlignment="1" applyProtection="1">
      <alignment horizontal="left" vertical="center" wrapText="1"/>
    </xf>
    <xf numFmtId="0" fontId="34" fillId="0" borderId="36" xfId="0" applyFont="1" applyBorder="1" applyAlignment="1" applyProtection="1">
      <alignment horizontal="left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175" fontId="34" fillId="0" borderId="36" xfId="0" applyNumberFormat="1" applyFont="1" applyBorder="1" applyAlignment="1" applyProtection="1">
      <alignment vertical="center"/>
    </xf>
    <xf numFmtId="4" fontId="34" fillId="8" borderId="36" xfId="0" applyNumberFormat="1" applyFont="1" applyFill="1" applyBorder="1" applyAlignment="1" applyProtection="1">
      <alignment vertical="center"/>
      <protection locked="0"/>
    </xf>
    <xf numFmtId="4" fontId="34" fillId="0" borderId="36" xfId="0" applyNumberFormat="1" applyFont="1" applyBorder="1" applyAlignment="1" applyProtection="1">
      <alignment vertical="center"/>
    </xf>
    <xf numFmtId="0" fontId="34" fillId="0" borderId="13" xfId="0" applyFont="1" applyBorder="1" applyAlignment="1">
      <alignment vertical="center"/>
    </xf>
    <xf numFmtId="0" fontId="34" fillId="8" borderId="36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75" fontId="10" fillId="0" borderId="0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175" fontId="1" fillId="8" borderId="36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37" fillId="13" borderId="0" xfId="20" applyFill="1"/>
    <xf numFmtId="0" fontId="38" fillId="0" borderId="0" xfId="20" applyFont="1" applyAlignment="1">
      <alignment horizontal="center" vertical="center"/>
    </xf>
    <xf numFmtId="0" fontId="40" fillId="13" borderId="0" xfId="0" applyFont="1" applyFill="1" applyAlignment="1">
      <alignment horizontal="left" vertical="center"/>
    </xf>
    <xf numFmtId="0" fontId="41" fillId="13" borderId="0" xfId="0" applyFont="1" applyFill="1" applyAlignment="1">
      <alignment vertical="center"/>
    </xf>
    <xf numFmtId="0" fontId="42" fillId="13" borderId="0" xfId="20" applyFont="1" applyFill="1" applyAlignment="1">
      <alignment vertical="center"/>
    </xf>
    <xf numFmtId="0" fontId="13" fillId="13" borderId="0" xfId="0" applyFont="1" applyFill="1" applyAlignment="1" applyProtection="1">
      <alignment horizontal="left" vertical="center"/>
    </xf>
    <xf numFmtId="0" fontId="41" fillId="13" borderId="0" xfId="0" applyFont="1" applyFill="1" applyAlignment="1" applyProtection="1">
      <alignment vertical="center"/>
    </xf>
    <xf numFmtId="0" fontId="40" fillId="13" borderId="0" xfId="0" applyFont="1" applyFill="1" applyAlignment="1" applyProtection="1">
      <alignment horizontal="left" vertical="center"/>
    </xf>
    <xf numFmtId="0" fontId="42" fillId="13" borderId="0" xfId="20" applyFont="1" applyFill="1" applyAlignment="1" applyProtection="1">
      <alignment vertical="center"/>
    </xf>
    <xf numFmtId="0" fontId="41" fillId="13" borderId="0" xfId="0" applyFont="1" applyFill="1" applyAlignment="1" applyProtection="1">
      <alignment vertical="center"/>
      <protection locked="0"/>
    </xf>
    <xf numFmtId="0" fontId="52" fillId="0" borderId="0" xfId="27" applyAlignment="1">
      <alignment vertical="top"/>
      <protection locked="0"/>
    </xf>
    <xf numFmtId="0" fontId="39" fillId="0" borderId="37" xfId="27" applyFont="1" applyBorder="1" applyAlignment="1">
      <alignment vertical="center" wrapText="1"/>
      <protection locked="0"/>
    </xf>
    <xf numFmtId="0" fontId="39" fillId="0" borderId="38" xfId="27" applyFont="1" applyBorder="1" applyAlignment="1">
      <alignment vertical="center" wrapText="1"/>
      <protection locked="0"/>
    </xf>
    <xf numFmtId="0" fontId="39" fillId="0" borderId="39" xfId="27" applyFont="1" applyBorder="1" applyAlignment="1">
      <alignment vertical="center" wrapText="1"/>
      <protection locked="0"/>
    </xf>
    <xf numFmtId="0" fontId="39" fillId="0" borderId="40" xfId="27" applyFont="1" applyBorder="1" applyAlignment="1">
      <alignment horizontal="center" vertical="center" wrapText="1"/>
      <protection locked="0"/>
    </xf>
    <xf numFmtId="0" fontId="39" fillId="0" borderId="41" xfId="27" applyFont="1" applyBorder="1" applyAlignment="1">
      <alignment horizontal="center" vertical="center" wrapText="1"/>
      <protection locked="0"/>
    </xf>
    <xf numFmtId="0" fontId="52" fillId="0" borderId="0" xfId="27" applyAlignment="1">
      <alignment horizontal="center" vertical="center"/>
      <protection locked="0"/>
    </xf>
    <xf numFmtId="0" fontId="39" fillId="0" borderId="40" xfId="27" applyFont="1" applyBorder="1" applyAlignment="1">
      <alignment vertical="center" wrapText="1"/>
      <protection locked="0"/>
    </xf>
    <xf numFmtId="0" fontId="39" fillId="0" borderId="41" xfId="27" applyFont="1" applyBorder="1" applyAlignment="1">
      <alignment vertical="center" wrapText="1"/>
      <protection locked="0"/>
    </xf>
    <xf numFmtId="0" fontId="63" fillId="0" borderId="0" xfId="27" applyFont="1" applyBorder="1" applyAlignment="1">
      <alignment horizontal="left" vertical="center" wrapText="1"/>
      <protection locked="0"/>
    </xf>
    <xf numFmtId="0" fontId="64" fillId="0" borderId="0" xfId="27" applyFont="1" applyBorder="1" applyAlignment="1">
      <alignment horizontal="left" vertical="center" wrapText="1"/>
      <protection locked="0"/>
    </xf>
    <xf numFmtId="0" fontId="64" fillId="0" borderId="40" xfId="27" applyFont="1" applyBorder="1" applyAlignment="1">
      <alignment vertical="center" wrapText="1"/>
      <protection locked="0"/>
    </xf>
    <xf numFmtId="0" fontId="64" fillId="0" borderId="0" xfId="27" applyFont="1" applyBorder="1" applyAlignment="1">
      <alignment vertical="center" wrapText="1"/>
      <protection locked="0"/>
    </xf>
    <xf numFmtId="0" fontId="64" fillId="0" borderId="0" xfId="27" applyFont="1" applyBorder="1" applyAlignment="1">
      <alignment vertical="center"/>
      <protection locked="0"/>
    </xf>
    <xf numFmtId="0" fontId="64" fillId="0" borderId="0" xfId="27" applyFont="1" applyBorder="1" applyAlignment="1">
      <alignment horizontal="left" vertical="center"/>
      <protection locked="0"/>
    </xf>
    <xf numFmtId="49" fontId="64" fillId="0" borderId="0" xfId="27" applyNumberFormat="1" applyFont="1" applyBorder="1" applyAlignment="1">
      <alignment vertical="center" wrapText="1"/>
      <protection locked="0"/>
    </xf>
    <xf numFmtId="0" fontId="39" fillId="0" borderId="43" xfId="27" applyFont="1" applyBorder="1" applyAlignment="1">
      <alignment vertical="center" wrapText="1"/>
      <protection locked="0"/>
    </xf>
    <xf numFmtId="0" fontId="41" fillId="0" borderId="42" xfId="27" applyFont="1" applyBorder="1" applyAlignment="1">
      <alignment vertical="center" wrapText="1"/>
      <protection locked="0"/>
    </xf>
    <xf numFmtId="0" fontId="39" fillId="0" borderId="44" xfId="27" applyFont="1" applyBorder="1" applyAlignment="1">
      <alignment vertical="center" wrapText="1"/>
      <protection locked="0"/>
    </xf>
    <xf numFmtId="0" fontId="39" fillId="0" borderId="0" xfId="27" applyFont="1" applyBorder="1" applyAlignment="1">
      <alignment vertical="top"/>
      <protection locked="0"/>
    </xf>
    <xf numFmtId="0" fontId="39" fillId="0" borderId="0" xfId="27" applyFont="1" applyAlignment="1">
      <alignment vertical="top"/>
      <protection locked="0"/>
    </xf>
    <xf numFmtId="0" fontId="39" fillId="0" borderId="37" xfId="27" applyFont="1" applyBorder="1" applyAlignment="1">
      <alignment horizontal="left" vertical="center"/>
      <protection locked="0"/>
    </xf>
    <xf numFmtId="0" fontId="39" fillId="0" borderId="38" xfId="27" applyFont="1" applyBorder="1" applyAlignment="1">
      <alignment horizontal="left" vertical="center"/>
      <protection locked="0"/>
    </xf>
    <xf numFmtId="0" fontId="39" fillId="0" borderId="39" xfId="27" applyFont="1" applyBorder="1" applyAlignment="1">
      <alignment horizontal="left" vertical="center"/>
      <protection locked="0"/>
    </xf>
    <xf numFmtId="0" fontId="39" fillId="0" borderId="40" xfId="27" applyFont="1" applyBorder="1" applyAlignment="1">
      <alignment horizontal="left" vertical="center"/>
      <protection locked="0"/>
    </xf>
    <xf numFmtId="0" fontId="39" fillId="0" borderId="41" xfId="27" applyFont="1" applyBorder="1" applyAlignment="1">
      <alignment horizontal="left" vertical="center"/>
      <protection locked="0"/>
    </xf>
    <xf numFmtId="0" fontId="63" fillId="0" borderId="0" xfId="27" applyFont="1" applyBorder="1" applyAlignment="1">
      <alignment horizontal="left" vertical="center"/>
      <protection locked="0"/>
    </xf>
    <xf numFmtId="0" fontId="67" fillId="0" borderId="0" xfId="27" applyFont="1" applyAlignment="1">
      <alignment horizontal="left" vertical="center"/>
      <protection locked="0"/>
    </xf>
    <xf numFmtId="0" fontId="63" fillId="0" borderId="42" xfId="27" applyFont="1" applyBorder="1" applyAlignment="1">
      <alignment horizontal="left" vertical="center"/>
      <protection locked="0"/>
    </xf>
    <xf numFmtId="0" fontId="63" fillId="0" borderId="42" xfId="27" applyFont="1" applyBorder="1" applyAlignment="1">
      <alignment horizontal="center" vertical="center"/>
      <protection locked="0"/>
    </xf>
    <xf numFmtId="0" fontId="67" fillId="0" borderId="42" xfId="27" applyFont="1" applyBorder="1" applyAlignment="1">
      <alignment horizontal="left" vertical="center"/>
      <protection locked="0"/>
    </xf>
    <xf numFmtId="0" fontId="66" fillId="0" borderId="0" xfId="27" applyFont="1" applyBorder="1" applyAlignment="1">
      <alignment horizontal="left" vertical="center"/>
      <protection locked="0"/>
    </xf>
    <xf numFmtId="0" fontId="64" fillId="0" borderId="0" xfId="27" applyFont="1" applyAlignment="1">
      <alignment horizontal="left" vertical="center"/>
      <protection locked="0"/>
    </xf>
    <xf numFmtId="0" fontId="64" fillId="0" borderId="0" xfId="27" applyFont="1" applyBorder="1" applyAlignment="1">
      <alignment horizontal="center" vertical="center"/>
      <protection locked="0"/>
    </xf>
    <xf numFmtId="0" fontId="64" fillId="0" borderId="40" xfId="27" applyFont="1" applyBorder="1" applyAlignment="1">
      <alignment horizontal="left" vertical="center"/>
      <protection locked="0"/>
    </xf>
    <xf numFmtId="0" fontId="64" fillId="0" borderId="0" xfId="27" applyFont="1" applyFill="1" applyBorder="1" applyAlignment="1">
      <alignment horizontal="left" vertical="center"/>
      <protection locked="0"/>
    </xf>
    <xf numFmtId="0" fontId="64" fillId="0" borderId="0" xfId="27" applyFont="1" applyFill="1" applyBorder="1" applyAlignment="1">
      <alignment horizontal="center" vertical="center"/>
      <protection locked="0"/>
    </xf>
    <xf numFmtId="0" fontId="39" fillId="0" borderId="43" xfId="27" applyFont="1" applyBorder="1" applyAlignment="1">
      <alignment horizontal="left" vertical="center"/>
      <protection locked="0"/>
    </xf>
    <xf numFmtId="0" fontId="41" fillId="0" borderId="42" xfId="27" applyFont="1" applyBorder="1" applyAlignment="1">
      <alignment horizontal="left" vertical="center"/>
      <protection locked="0"/>
    </xf>
    <xf numFmtId="0" fontId="39" fillId="0" borderId="44" xfId="27" applyFont="1" applyBorder="1" applyAlignment="1">
      <alignment horizontal="left" vertical="center"/>
      <protection locked="0"/>
    </xf>
    <xf numFmtId="0" fontId="39" fillId="0" borderId="0" xfId="27" applyFont="1" applyBorder="1" applyAlignment="1">
      <alignment horizontal="left" vertical="center"/>
      <protection locked="0"/>
    </xf>
    <xf numFmtId="0" fontId="41" fillId="0" borderId="0" xfId="27" applyFont="1" applyBorder="1" applyAlignment="1">
      <alignment horizontal="left" vertical="center"/>
      <protection locked="0"/>
    </xf>
    <xf numFmtId="0" fontId="67" fillId="0" borderId="0" xfId="27" applyFont="1" applyBorder="1" applyAlignment="1">
      <alignment horizontal="left" vertical="center"/>
      <protection locked="0"/>
    </xf>
    <xf numFmtId="0" fontId="64" fillId="0" borderId="42" xfId="27" applyFont="1" applyBorder="1" applyAlignment="1">
      <alignment horizontal="left" vertical="center"/>
      <protection locked="0"/>
    </xf>
    <xf numFmtId="0" fontId="39" fillId="0" borderId="0" xfId="27" applyFont="1" applyBorder="1" applyAlignment="1">
      <alignment horizontal="left" vertical="center" wrapText="1"/>
      <protection locked="0"/>
    </xf>
    <xf numFmtId="0" fontId="64" fillId="0" borderId="0" xfId="27" applyFont="1" applyBorder="1" applyAlignment="1">
      <alignment horizontal="center" vertical="center" wrapText="1"/>
      <protection locked="0"/>
    </xf>
    <xf numFmtId="0" fontId="39" fillId="0" borderId="37" xfId="27" applyFont="1" applyBorder="1" applyAlignment="1">
      <alignment horizontal="left" vertical="center" wrapText="1"/>
      <protection locked="0"/>
    </xf>
    <xf numFmtId="0" fontId="39" fillId="0" borderId="38" xfId="27" applyFont="1" applyBorder="1" applyAlignment="1">
      <alignment horizontal="left" vertical="center" wrapText="1"/>
      <protection locked="0"/>
    </xf>
    <xf numFmtId="0" fontId="39" fillId="0" borderId="39" xfId="27" applyFont="1" applyBorder="1" applyAlignment="1">
      <alignment horizontal="left" vertical="center" wrapText="1"/>
      <protection locked="0"/>
    </xf>
    <xf numFmtId="0" fontId="39" fillId="0" borderId="40" xfId="27" applyFont="1" applyBorder="1" applyAlignment="1">
      <alignment horizontal="left" vertical="center" wrapText="1"/>
      <protection locked="0"/>
    </xf>
    <xf numFmtId="0" fontId="39" fillId="0" borderId="41" xfId="27" applyFont="1" applyBorder="1" applyAlignment="1">
      <alignment horizontal="left" vertical="center" wrapText="1"/>
      <protection locked="0"/>
    </xf>
    <xf numFmtId="0" fontId="67" fillId="0" borderId="40" xfId="27" applyFont="1" applyBorder="1" applyAlignment="1">
      <alignment horizontal="left" vertical="center" wrapText="1"/>
      <protection locked="0"/>
    </xf>
    <xf numFmtId="0" fontId="67" fillId="0" borderId="41" xfId="27" applyFont="1" applyBorder="1" applyAlignment="1">
      <alignment horizontal="left" vertical="center" wrapText="1"/>
      <protection locked="0"/>
    </xf>
    <xf numFmtId="0" fontId="64" fillId="0" borderId="40" xfId="27" applyFont="1" applyBorder="1" applyAlignment="1">
      <alignment horizontal="left" vertical="center" wrapText="1"/>
      <protection locked="0"/>
    </xf>
    <xf numFmtId="0" fontId="64" fillId="0" borderId="41" xfId="27" applyFont="1" applyBorder="1" applyAlignment="1">
      <alignment horizontal="left" vertical="center" wrapText="1"/>
      <protection locked="0"/>
    </xf>
    <xf numFmtId="0" fontId="64" fillId="0" borderId="41" xfId="27" applyFont="1" applyBorder="1" applyAlignment="1">
      <alignment horizontal="left" vertical="center"/>
      <protection locked="0"/>
    </xf>
    <xf numFmtId="0" fontId="64" fillId="0" borderId="43" xfId="27" applyFont="1" applyBorder="1" applyAlignment="1">
      <alignment horizontal="left" vertical="center" wrapText="1"/>
      <protection locked="0"/>
    </xf>
    <xf numFmtId="0" fontId="64" fillId="0" borderId="42" xfId="27" applyFont="1" applyBorder="1" applyAlignment="1">
      <alignment horizontal="left" vertical="center" wrapText="1"/>
      <protection locked="0"/>
    </xf>
    <xf numFmtId="0" fontId="64" fillId="0" borderId="44" xfId="27" applyFont="1" applyBorder="1" applyAlignment="1">
      <alignment horizontal="left" vertical="center" wrapText="1"/>
      <protection locked="0"/>
    </xf>
    <xf numFmtId="0" fontId="64" fillId="0" borderId="0" xfId="27" applyFont="1" applyBorder="1" applyAlignment="1">
      <alignment horizontal="left" vertical="top"/>
      <protection locked="0"/>
    </xf>
    <xf numFmtId="0" fontId="64" fillId="0" borderId="0" xfId="27" applyFont="1" applyBorder="1" applyAlignment="1">
      <alignment horizontal="center" vertical="top"/>
      <protection locked="0"/>
    </xf>
    <xf numFmtId="0" fontId="64" fillId="0" borderId="43" xfId="27" applyFont="1" applyBorder="1" applyAlignment="1">
      <alignment horizontal="left" vertical="center"/>
      <protection locked="0"/>
    </xf>
    <xf numFmtId="0" fontId="64" fillId="0" borderId="44" xfId="27" applyFont="1" applyBorder="1" applyAlignment="1">
      <alignment horizontal="left" vertical="center"/>
      <protection locked="0"/>
    </xf>
    <xf numFmtId="0" fontId="67" fillId="0" borderId="0" xfId="27" applyFont="1" applyAlignment="1">
      <alignment vertical="center"/>
      <protection locked="0"/>
    </xf>
    <xf numFmtId="0" fontId="63" fillId="0" borderId="0" xfId="27" applyFont="1" applyBorder="1" applyAlignment="1">
      <alignment vertical="center"/>
      <protection locked="0"/>
    </xf>
    <xf numFmtId="0" fontId="67" fillId="0" borderId="42" xfId="27" applyFont="1" applyBorder="1" applyAlignment="1">
      <alignment vertical="center"/>
      <protection locked="0"/>
    </xf>
    <xf numFmtId="0" fontId="63" fillId="0" borderId="42" xfId="27" applyFont="1" applyBorder="1" applyAlignment="1">
      <alignment vertical="center"/>
      <protection locked="0"/>
    </xf>
    <xf numFmtId="0" fontId="52" fillId="0" borderId="0" xfId="27" applyBorder="1" applyAlignment="1">
      <alignment vertical="top"/>
      <protection locked="0"/>
    </xf>
    <xf numFmtId="49" fontId="64" fillId="0" borderId="0" xfId="27" applyNumberFormat="1" applyFont="1" applyBorder="1" applyAlignment="1">
      <alignment horizontal="left" vertical="center"/>
      <protection locked="0"/>
    </xf>
    <xf numFmtId="0" fontId="52" fillId="0" borderId="42" xfId="27" applyBorder="1" applyAlignment="1">
      <alignment vertical="top"/>
      <protection locked="0"/>
    </xf>
    <xf numFmtId="0" fontId="64" fillId="0" borderId="38" xfId="27" applyFont="1" applyBorder="1" applyAlignment="1">
      <alignment horizontal="left" vertical="center" wrapText="1"/>
      <protection locked="0"/>
    </xf>
    <xf numFmtId="0" fontId="64" fillId="0" borderId="38" xfId="27" applyFont="1" applyBorder="1" applyAlignment="1">
      <alignment horizontal="left" vertical="center"/>
      <protection locked="0"/>
    </xf>
    <xf numFmtId="0" fontId="64" fillId="0" borderId="38" xfId="27" applyFont="1" applyBorder="1" applyAlignment="1">
      <alignment horizontal="center" vertical="center"/>
      <protection locked="0"/>
    </xf>
    <xf numFmtId="0" fontId="63" fillId="0" borderId="42" xfId="27" applyFont="1" applyBorder="1" applyAlignment="1">
      <alignment horizontal="left"/>
      <protection locked="0"/>
    </xf>
    <xf numFmtId="0" fontId="67" fillId="0" borderId="42" xfId="27" applyFont="1" applyBorder="1" applyAlignment="1">
      <protection locked="0"/>
    </xf>
    <xf numFmtId="0" fontId="39" fillId="0" borderId="40" xfId="27" applyFont="1" applyBorder="1" applyAlignment="1">
      <alignment vertical="top"/>
      <protection locked="0"/>
    </xf>
    <xf numFmtId="0" fontId="39" fillId="0" borderId="41" xfId="27" applyFont="1" applyBorder="1" applyAlignment="1">
      <alignment vertical="top"/>
      <protection locked="0"/>
    </xf>
    <xf numFmtId="0" fontId="39" fillId="0" borderId="0" xfId="27" applyFont="1" applyBorder="1" applyAlignment="1">
      <alignment horizontal="center" vertical="center"/>
      <protection locked="0"/>
    </xf>
    <xf numFmtId="0" fontId="39" fillId="0" borderId="0" xfId="27" applyFont="1" applyBorder="1" applyAlignment="1">
      <alignment horizontal="left" vertical="top"/>
      <protection locked="0"/>
    </xf>
    <xf numFmtId="0" fontId="39" fillId="0" borderId="43" xfId="27" applyFont="1" applyBorder="1" applyAlignment="1">
      <alignment vertical="top"/>
      <protection locked="0"/>
    </xf>
    <xf numFmtId="0" fontId="39" fillId="0" borderId="42" xfId="27" applyFont="1" applyBorder="1" applyAlignment="1">
      <alignment vertical="top"/>
      <protection locked="0"/>
    </xf>
    <xf numFmtId="0" fontId="39" fillId="0" borderId="44" xfId="27" applyFont="1" applyBorder="1" applyAlignment="1">
      <alignment vertical="top"/>
      <protection locked="0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3" fillId="20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73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20" borderId="18" xfId="0" applyFont="1" applyFill="1" applyBorder="1" applyAlignment="1">
      <alignment horizontal="left" vertical="center"/>
    </xf>
    <xf numFmtId="4" fontId="4" fillId="20" borderId="18" xfId="0" applyNumberFormat="1" applyFont="1" applyFill="1" applyBorder="1" applyAlignment="1">
      <alignment vertical="center"/>
    </xf>
    <xf numFmtId="0" fontId="1" fillId="20" borderId="26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 applyAlignment="1">
      <alignment horizontal="left" vertical="top" wrapText="1"/>
    </xf>
    <xf numFmtId="49" fontId="3" fillId="8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2" fillId="13" borderId="0" xfId="20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4" fillId="0" borderId="0" xfId="27" applyFont="1" applyBorder="1" applyAlignment="1">
      <alignment horizontal="left" vertical="center" wrapText="1"/>
      <protection locked="0"/>
    </xf>
    <xf numFmtId="0" fontId="62" fillId="0" borderId="0" xfId="27" applyFont="1" applyBorder="1" applyAlignment="1">
      <alignment horizontal="center" vertical="center" wrapText="1"/>
      <protection locked="0"/>
    </xf>
    <xf numFmtId="0" fontId="63" fillId="0" borderId="42" xfId="27" applyFont="1" applyBorder="1" applyAlignment="1">
      <alignment horizontal="left" wrapText="1"/>
      <protection locked="0"/>
    </xf>
    <xf numFmtId="49" fontId="64" fillId="0" borderId="0" xfId="27" applyNumberFormat="1" applyFont="1" applyBorder="1" applyAlignment="1">
      <alignment horizontal="left" vertical="center" wrapText="1"/>
      <protection locked="0"/>
    </xf>
    <xf numFmtId="0" fontId="62" fillId="0" borderId="0" xfId="27" applyFont="1" applyBorder="1" applyAlignment="1">
      <alignment horizontal="center" vertical="center"/>
      <protection locked="0"/>
    </xf>
    <xf numFmtId="0" fontId="64" fillId="0" borderId="0" xfId="27" applyFont="1" applyBorder="1" applyAlignment="1">
      <alignment horizontal="left" vertical="center"/>
      <protection locked="0"/>
    </xf>
    <xf numFmtId="0" fontId="63" fillId="0" borderId="42" xfId="27" applyFont="1" applyBorder="1" applyAlignment="1">
      <alignment horizontal="left"/>
      <protection locked="0"/>
    </xf>
    <xf numFmtId="0" fontId="64" fillId="0" borderId="0" xfId="27" applyFont="1" applyBorder="1" applyAlignment="1">
      <alignment horizontal="left" vertical="top"/>
      <protection locked="0"/>
    </xf>
  </cellXfs>
  <cellStyles count="44">
    <cellStyle name="20 % - zvýraznenie1" xfId="1"/>
    <cellStyle name="20 % - zvýraznenie2" xfId="2"/>
    <cellStyle name="20 % - zvýraznenie3" xfId="3"/>
    <cellStyle name="20 % - zvýraznenie4" xfId="4"/>
    <cellStyle name="20 % - zvýraznenie5" xfId="5"/>
    <cellStyle name="20 % - zvýraznenie6" xfId="6"/>
    <cellStyle name="40 % - zvýraznenie1" xfId="7"/>
    <cellStyle name="40 % - zvýraznenie2" xfId="8"/>
    <cellStyle name="40 % - zvýraznenie3" xfId="9"/>
    <cellStyle name="40 % - zvýraznenie4" xfId="10"/>
    <cellStyle name="40 % - zvýraznenie5" xfId="11"/>
    <cellStyle name="40 % - zvýraznenie6" xfId="12"/>
    <cellStyle name="60 % - zvýraznenie1" xfId="13"/>
    <cellStyle name="60 % - zvýraznenie2" xfId="14"/>
    <cellStyle name="60 % - zvýraznenie3" xfId="15"/>
    <cellStyle name="60 % - zvýraznenie4" xfId="16"/>
    <cellStyle name="60 % - zvýraznenie5" xfId="17"/>
    <cellStyle name="60 % - zvýraznenie6" xfId="18"/>
    <cellStyle name="Dobrá" xfId="19"/>
    <cellStyle name="Hypertextový odkaz" xfId="20" builtinId="8"/>
    <cellStyle name="Kontrolná bunka" xfId="21"/>
    <cellStyle name="Nadpis 1" xfId="22"/>
    <cellStyle name="Nadpis 2" xfId="23"/>
    <cellStyle name="Nadpis 3" xfId="24"/>
    <cellStyle name="Nadpis 4" xfId="25"/>
    <cellStyle name="Neutrálna" xfId="26"/>
    <cellStyle name="normální" xfId="0" builtinId="0"/>
    <cellStyle name="normální_VVZ" xfId="27"/>
    <cellStyle name="Poznámka" xfId="28"/>
    <cellStyle name="Prepojená bunka" xfId="29"/>
    <cellStyle name="Spolu" xfId="30"/>
    <cellStyle name="Text upozornenia" xfId="31"/>
    <cellStyle name="Titul" xfId="32"/>
    <cellStyle name="Vstup" xfId="33"/>
    <cellStyle name="Výpočet" xfId="34"/>
    <cellStyle name="Výstup" xfId="35"/>
    <cellStyle name="Vysvetľujúci text" xfId="36"/>
    <cellStyle name="Zlá" xfId="37"/>
    <cellStyle name="Zvýraznenie1" xfId="38"/>
    <cellStyle name="Zvýraznenie2" xfId="39"/>
    <cellStyle name="Zvýraznenie3" xfId="40"/>
    <cellStyle name="Zvýraznenie4" xfId="41"/>
    <cellStyle name="Zvýraznenie5" xfId="42"/>
    <cellStyle name="Zvýraznenie6" xfId="4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D80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 descr="C:\KROSplusData\System\Temp\radDD80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CM57"/>
  <sheetViews>
    <sheetView showGridLines="0" tabSelected="1" workbookViewId="0">
      <pane ySplit="1" topLeftCell="A2" activePane="bottomLeft" state="frozen"/>
      <selection pane="bottomLeft"/>
    </sheetView>
  </sheetViews>
  <sheetFormatPr defaultColWidth="9.28515625" defaultRowHeight="13.5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58" max="70" width="9.28515625" customWidth="1"/>
    <col min="71" max="91" width="0" hidden="1" customWidth="1"/>
  </cols>
  <sheetData>
    <row r="1" spans="1:74" ht="21.4" customHeight="1">
      <c r="A1" s="242" t="s">
        <v>2095</v>
      </c>
      <c r="B1" s="243"/>
      <c r="C1" s="243"/>
      <c r="D1" s="244" t="s">
        <v>2096</v>
      </c>
      <c r="E1" s="243"/>
      <c r="F1" s="243"/>
      <c r="G1" s="243"/>
      <c r="H1" s="243"/>
      <c r="I1" s="243"/>
      <c r="J1" s="243"/>
      <c r="K1" s="245" t="s">
        <v>978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979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2097</v>
      </c>
      <c r="BB1" s="15" t="s">
        <v>2098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2099</v>
      </c>
      <c r="BU1" s="17" t="s">
        <v>2099</v>
      </c>
      <c r="BV1" s="17" t="s">
        <v>2100</v>
      </c>
    </row>
    <row r="2" spans="1:74" ht="36.950000000000003" customHeight="1"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18" t="s">
        <v>2101</v>
      </c>
      <c r="BT2" s="18" t="s">
        <v>2102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2101</v>
      </c>
      <c r="BT3" s="18" t="s">
        <v>2103</v>
      </c>
    </row>
    <row r="4" spans="1:74" ht="36.950000000000003" customHeight="1">
      <c r="B4" s="22"/>
      <c r="C4" s="23"/>
      <c r="D4" s="24" t="s">
        <v>2104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2105</v>
      </c>
      <c r="BE4" s="27" t="s">
        <v>2106</v>
      </c>
      <c r="BS4" s="18" t="s">
        <v>2107</v>
      </c>
    </row>
    <row r="5" spans="1:74" ht="14.45" customHeight="1">
      <c r="B5" s="22"/>
      <c r="C5" s="23"/>
      <c r="D5" s="28" t="s">
        <v>2108</v>
      </c>
      <c r="E5" s="23"/>
      <c r="F5" s="23"/>
      <c r="G5" s="23"/>
      <c r="H5" s="23"/>
      <c r="I5" s="23"/>
      <c r="J5" s="23"/>
      <c r="K5" s="356" t="s">
        <v>2109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3"/>
      <c r="AQ5" s="25"/>
      <c r="BE5" s="354" t="s">
        <v>2110</v>
      </c>
      <c r="BS5" s="18" t="s">
        <v>2111</v>
      </c>
    </row>
    <row r="6" spans="1:74" ht="36.950000000000003" customHeight="1">
      <c r="B6" s="22"/>
      <c r="C6" s="23"/>
      <c r="D6" s="30" t="s">
        <v>2112</v>
      </c>
      <c r="E6" s="23"/>
      <c r="F6" s="23"/>
      <c r="G6" s="23"/>
      <c r="H6" s="23"/>
      <c r="I6" s="23"/>
      <c r="J6" s="23"/>
      <c r="K6" s="358" t="s">
        <v>2113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3"/>
      <c r="AQ6" s="25"/>
      <c r="BE6" s="331"/>
      <c r="BS6" s="18" t="s">
        <v>2111</v>
      </c>
    </row>
    <row r="7" spans="1:74" ht="14.45" customHeight="1">
      <c r="B7" s="22"/>
      <c r="C7" s="23"/>
      <c r="D7" s="31" t="s">
        <v>2114</v>
      </c>
      <c r="E7" s="23"/>
      <c r="F7" s="23"/>
      <c r="G7" s="23"/>
      <c r="H7" s="23"/>
      <c r="I7" s="23"/>
      <c r="J7" s="23"/>
      <c r="K7" s="29" t="s">
        <v>2115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2116</v>
      </c>
      <c r="AL7" s="23"/>
      <c r="AM7" s="23"/>
      <c r="AN7" s="29" t="s">
        <v>2117</v>
      </c>
      <c r="AO7" s="23"/>
      <c r="AP7" s="23"/>
      <c r="AQ7" s="25"/>
      <c r="BE7" s="331"/>
      <c r="BS7" s="18" t="s">
        <v>2111</v>
      </c>
    </row>
    <row r="8" spans="1:74" ht="14.45" customHeight="1">
      <c r="B8" s="22"/>
      <c r="C8" s="23"/>
      <c r="D8" s="31" t="s">
        <v>2118</v>
      </c>
      <c r="E8" s="23"/>
      <c r="F8" s="23"/>
      <c r="G8" s="23"/>
      <c r="H8" s="23"/>
      <c r="I8" s="23"/>
      <c r="J8" s="23"/>
      <c r="K8" s="29" t="s">
        <v>2119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2120</v>
      </c>
      <c r="AL8" s="23"/>
      <c r="AM8" s="23"/>
      <c r="AN8" s="32" t="s">
        <v>2121</v>
      </c>
      <c r="AO8" s="23"/>
      <c r="AP8" s="23"/>
      <c r="AQ8" s="25"/>
      <c r="BE8" s="331"/>
      <c r="BS8" s="18" t="s">
        <v>2111</v>
      </c>
    </row>
    <row r="9" spans="1:74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1"/>
      <c r="BS9" s="18" t="s">
        <v>2111</v>
      </c>
    </row>
    <row r="10" spans="1:74" ht="14.45" customHeight="1">
      <c r="B10" s="22"/>
      <c r="C10" s="23"/>
      <c r="D10" s="31" t="s">
        <v>2122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2123</v>
      </c>
      <c r="AL10" s="23"/>
      <c r="AM10" s="23"/>
      <c r="AN10" s="29" t="s">
        <v>2117</v>
      </c>
      <c r="AO10" s="23"/>
      <c r="AP10" s="23"/>
      <c r="AQ10" s="25"/>
      <c r="BE10" s="331"/>
      <c r="BS10" s="18" t="s">
        <v>2111</v>
      </c>
    </row>
    <row r="11" spans="1:74" ht="18.399999999999999" customHeight="1">
      <c r="B11" s="22"/>
      <c r="C11" s="23"/>
      <c r="D11" s="23"/>
      <c r="E11" s="29" t="s">
        <v>2124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2125</v>
      </c>
      <c r="AL11" s="23"/>
      <c r="AM11" s="23"/>
      <c r="AN11" s="29" t="s">
        <v>2117</v>
      </c>
      <c r="AO11" s="23"/>
      <c r="AP11" s="23"/>
      <c r="AQ11" s="25"/>
      <c r="BE11" s="331"/>
      <c r="BS11" s="18" t="s">
        <v>2111</v>
      </c>
    </row>
    <row r="12" spans="1:74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1"/>
      <c r="BS12" s="18" t="s">
        <v>2111</v>
      </c>
    </row>
    <row r="13" spans="1:74" ht="14.45" customHeight="1">
      <c r="B13" s="22"/>
      <c r="C13" s="23"/>
      <c r="D13" s="31" t="s">
        <v>2126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2123</v>
      </c>
      <c r="AL13" s="23"/>
      <c r="AM13" s="23"/>
      <c r="AN13" s="33" t="s">
        <v>2127</v>
      </c>
      <c r="AO13" s="23"/>
      <c r="AP13" s="23"/>
      <c r="AQ13" s="25"/>
      <c r="BE13" s="331"/>
      <c r="BS13" s="18" t="s">
        <v>2111</v>
      </c>
    </row>
    <row r="14" spans="1:74" ht="15">
      <c r="B14" s="22"/>
      <c r="C14" s="23"/>
      <c r="D14" s="23"/>
      <c r="E14" s="359" t="s">
        <v>2127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1" t="s">
        <v>2125</v>
      </c>
      <c r="AL14" s="23"/>
      <c r="AM14" s="23"/>
      <c r="AN14" s="33" t="s">
        <v>2127</v>
      </c>
      <c r="AO14" s="23"/>
      <c r="AP14" s="23"/>
      <c r="AQ14" s="25"/>
      <c r="BE14" s="331"/>
      <c r="BS14" s="18" t="s">
        <v>2111</v>
      </c>
    </row>
    <row r="15" spans="1:74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1"/>
      <c r="BS15" s="18" t="s">
        <v>2099</v>
      </c>
    </row>
    <row r="16" spans="1:74" ht="14.45" customHeight="1">
      <c r="B16" s="22"/>
      <c r="C16" s="23"/>
      <c r="D16" s="31" t="s">
        <v>2128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2123</v>
      </c>
      <c r="AL16" s="23"/>
      <c r="AM16" s="23"/>
      <c r="AN16" s="29" t="s">
        <v>2117</v>
      </c>
      <c r="AO16" s="23"/>
      <c r="AP16" s="23"/>
      <c r="AQ16" s="25"/>
      <c r="BE16" s="331"/>
      <c r="BS16" s="18" t="s">
        <v>2099</v>
      </c>
    </row>
    <row r="17" spans="2:71" ht="18.399999999999999" customHeight="1">
      <c r="B17" s="22"/>
      <c r="C17" s="23"/>
      <c r="D17" s="23"/>
      <c r="E17" s="29" t="s">
        <v>2129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2125</v>
      </c>
      <c r="AL17" s="23"/>
      <c r="AM17" s="23"/>
      <c r="AN17" s="29" t="s">
        <v>2117</v>
      </c>
      <c r="AO17" s="23"/>
      <c r="AP17" s="23"/>
      <c r="AQ17" s="25"/>
      <c r="BE17" s="331"/>
      <c r="BS17" s="18" t="s">
        <v>2130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1"/>
      <c r="BS18" s="18" t="s">
        <v>2101</v>
      </c>
    </row>
    <row r="19" spans="2:71" ht="14.45" customHeight="1">
      <c r="B19" s="22"/>
      <c r="C19" s="23"/>
      <c r="D19" s="31" t="s">
        <v>2131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1"/>
      <c r="BS19" s="18" t="s">
        <v>2101</v>
      </c>
    </row>
    <row r="20" spans="2:71" ht="22.5" customHeight="1">
      <c r="B20" s="22"/>
      <c r="C20" s="23"/>
      <c r="D20" s="23"/>
      <c r="E20" s="360" t="s">
        <v>2117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3"/>
      <c r="AP20" s="23"/>
      <c r="AQ20" s="25"/>
      <c r="BE20" s="331"/>
      <c r="BS20" s="18" t="s">
        <v>2130</v>
      </c>
    </row>
    <row r="21" spans="2:7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1"/>
    </row>
    <row r="22" spans="2:71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1"/>
    </row>
    <row r="23" spans="2:71" s="1" customFormat="1" ht="25.9" customHeight="1">
      <c r="B23" s="35"/>
      <c r="C23" s="36"/>
      <c r="D23" s="37" t="s">
        <v>2132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1">
        <f>ROUND(AG51,2)</f>
        <v>0</v>
      </c>
      <c r="AL23" s="362"/>
      <c r="AM23" s="362"/>
      <c r="AN23" s="362"/>
      <c r="AO23" s="362"/>
      <c r="AP23" s="36"/>
      <c r="AQ23" s="39"/>
      <c r="BE23" s="342"/>
    </row>
    <row r="24" spans="2:71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42"/>
    </row>
    <row r="25" spans="2:71" s="1" customForma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3" t="s">
        <v>2133</v>
      </c>
      <c r="M25" s="347"/>
      <c r="N25" s="347"/>
      <c r="O25" s="347"/>
      <c r="P25" s="36"/>
      <c r="Q25" s="36"/>
      <c r="R25" s="36"/>
      <c r="S25" s="36"/>
      <c r="T25" s="36"/>
      <c r="U25" s="36"/>
      <c r="V25" s="36"/>
      <c r="W25" s="363" t="s">
        <v>2134</v>
      </c>
      <c r="X25" s="347"/>
      <c r="Y25" s="347"/>
      <c r="Z25" s="347"/>
      <c r="AA25" s="347"/>
      <c r="AB25" s="347"/>
      <c r="AC25" s="347"/>
      <c r="AD25" s="347"/>
      <c r="AE25" s="347"/>
      <c r="AF25" s="36"/>
      <c r="AG25" s="36"/>
      <c r="AH25" s="36"/>
      <c r="AI25" s="36"/>
      <c r="AJ25" s="36"/>
      <c r="AK25" s="363" t="s">
        <v>2135</v>
      </c>
      <c r="AL25" s="347"/>
      <c r="AM25" s="347"/>
      <c r="AN25" s="347"/>
      <c r="AO25" s="347"/>
      <c r="AP25" s="36"/>
      <c r="AQ25" s="39"/>
      <c r="BE25" s="342"/>
    </row>
    <row r="26" spans="2:71" s="2" customFormat="1" ht="14.45" customHeight="1">
      <c r="B26" s="41"/>
      <c r="C26" s="42"/>
      <c r="D26" s="43" t="s">
        <v>2136</v>
      </c>
      <c r="E26" s="42"/>
      <c r="F26" s="43" t="s">
        <v>2137</v>
      </c>
      <c r="G26" s="42"/>
      <c r="H26" s="42"/>
      <c r="I26" s="42"/>
      <c r="J26" s="42"/>
      <c r="K26" s="42"/>
      <c r="L26" s="348">
        <v>0.21</v>
      </c>
      <c r="M26" s="349"/>
      <c r="N26" s="349"/>
      <c r="O26" s="349"/>
      <c r="P26" s="42"/>
      <c r="Q26" s="42"/>
      <c r="R26" s="42"/>
      <c r="S26" s="42"/>
      <c r="T26" s="42"/>
      <c r="U26" s="42"/>
      <c r="V26" s="42"/>
      <c r="W26" s="350">
        <f>ROUND(AZ51,2)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2"/>
      <c r="AG26" s="42"/>
      <c r="AH26" s="42"/>
      <c r="AI26" s="42"/>
      <c r="AJ26" s="42"/>
      <c r="AK26" s="350">
        <f>ROUND(AV51,2)</f>
        <v>0</v>
      </c>
      <c r="AL26" s="349"/>
      <c r="AM26" s="349"/>
      <c r="AN26" s="349"/>
      <c r="AO26" s="349"/>
      <c r="AP26" s="42"/>
      <c r="AQ26" s="44"/>
      <c r="BE26" s="355"/>
    </row>
    <row r="27" spans="2:71" s="2" customFormat="1" ht="14.45" customHeight="1">
      <c r="B27" s="41"/>
      <c r="C27" s="42"/>
      <c r="D27" s="42"/>
      <c r="E27" s="42"/>
      <c r="F27" s="43" t="s">
        <v>2138</v>
      </c>
      <c r="G27" s="42"/>
      <c r="H27" s="42"/>
      <c r="I27" s="42"/>
      <c r="J27" s="42"/>
      <c r="K27" s="42"/>
      <c r="L27" s="348">
        <v>0.15</v>
      </c>
      <c r="M27" s="349"/>
      <c r="N27" s="349"/>
      <c r="O27" s="349"/>
      <c r="P27" s="42"/>
      <c r="Q27" s="42"/>
      <c r="R27" s="42"/>
      <c r="S27" s="42"/>
      <c r="T27" s="42"/>
      <c r="U27" s="42"/>
      <c r="V27" s="42"/>
      <c r="W27" s="350">
        <f>ROUND(BA51,2)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2"/>
      <c r="AG27" s="42"/>
      <c r="AH27" s="42"/>
      <c r="AI27" s="42"/>
      <c r="AJ27" s="42"/>
      <c r="AK27" s="350">
        <f>ROUND(AW51,2)</f>
        <v>0</v>
      </c>
      <c r="AL27" s="349"/>
      <c r="AM27" s="349"/>
      <c r="AN27" s="349"/>
      <c r="AO27" s="349"/>
      <c r="AP27" s="42"/>
      <c r="AQ27" s="44"/>
      <c r="BE27" s="355"/>
    </row>
    <row r="28" spans="2:71" s="2" customFormat="1" ht="14.45" hidden="1" customHeight="1">
      <c r="B28" s="41"/>
      <c r="C28" s="42"/>
      <c r="D28" s="42"/>
      <c r="E28" s="42"/>
      <c r="F28" s="43" t="s">
        <v>2139</v>
      </c>
      <c r="G28" s="42"/>
      <c r="H28" s="42"/>
      <c r="I28" s="42"/>
      <c r="J28" s="42"/>
      <c r="K28" s="42"/>
      <c r="L28" s="348">
        <v>0.21</v>
      </c>
      <c r="M28" s="349"/>
      <c r="N28" s="349"/>
      <c r="O28" s="349"/>
      <c r="P28" s="42"/>
      <c r="Q28" s="42"/>
      <c r="R28" s="42"/>
      <c r="S28" s="42"/>
      <c r="T28" s="42"/>
      <c r="U28" s="42"/>
      <c r="V28" s="42"/>
      <c r="W28" s="350">
        <f>ROUND(BB51,2)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2"/>
      <c r="AG28" s="42"/>
      <c r="AH28" s="42"/>
      <c r="AI28" s="42"/>
      <c r="AJ28" s="42"/>
      <c r="AK28" s="350">
        <v>0</v>
      </c>
      <c r="AL28" s="349"/>
      <c r="AM28" s="349"/>
      <c r="AN28" s="349"/>
      <c r="AO28" s="349"/>
      <c r="AP28" s="42"/>
      <c r="AQ28" s="44"/>
      <c r="BE28" s="355"/>
    </row>
    <row r="29" spans="2:71" s="2" customFormat="1" ht="14.45" hidden="1" customHeight="1">
      <c r="B29" s="41"/>
      <c r="C29" s="42"/>
      <c r="D29" s="42"/>
      <c r="E29" s="42"/>
      <c r="F29" s="43" t="s">
        <v>2140</v>
      </c>
      <c r="G29" s="42"/>
      <c r="H29" s="42"/>
      <c r="I29" s="42"/>
      <c r="J29" s="42"/>
      <c r="K29" s="42"/>
      <c r="L29" s="348">
        <v>0.15</v>
      </c>
      <c r="M29" s="349"/>
      <c r="N29" s="349"/>
      <c r="O29" s="349"/>
      <c r="P29" s="42"/>
      <c r="Q29" s="42"/>
      <c r="R29" s="42"/>
      <c r="S29" s="42"/>
      <c r="T29" s="42"/>
      <c r="U29" s="42"/>
      <c r="V29" s="42"/>
      <c r="W29" s="350">
        <f>ROUND(BC51,2)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2"/>
      <c r="AG29" s="42"/>
      <c r="AH29" s="42"/>
      <c r="AI29" s="42"/>
      <c r="AJ29" s="42"/>
      <c r="AK29" s="350">
        <v>0</v>
      </c>
      <c r="AL29" s="349"/>
      <c r="AM29" s="349"/>
      <c r="AN29" s="349"/>
      <c r="AO29" s="349"/>
      <c r="AP29" s="42"/>
      <c r="AQ29" s="44"/>
      <c r="BE29" s="355"/>
    </row>
    <row r="30" spans="2:71" s="2" customFormat="1" ht="14.45" hidden="1" customHeight="1">
      <c r="B30" s="41"/>
      <c r="C30" s="42"/>
      <c r="D30" s="42"/>
      <c r="E30" s="42"/>
      <c r="F30" s="43" t="s">
        <v>2141</v>
      </c>
      <c r="G30" s="42"/>
      <c r="H30" s="42"/>
      <c r="I30" s="42"/>
      <c r="J30" s="42"/>
      <c r="K30" s="42"/>
      <c r="L30" s="348">
        <v>0</v>
      </c>
      <c r="M30" s="349"/>
      <c r="N30" s="349"/>
      <c r="O30" s="349"/>
      <c r="P30" s="42"/>
      <c r="Q30" s="42"/>
      <c r="R30" s="42"/>
      <c r="S30" s="42"/>
      <c r="T30" s="42"/>
      <c r="U30" s="42"/>
      <c r="V30" s="42"/>
      <c r="W30" s="350">
        <f>ROUND(BD51,2)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2"/>
      <c r="AG30" s="42"/>
      <c r="AH30" s="42"/>
      <c r="AI30" s="42"/>
      <c r="AJ30" s="42"/>
      <c r="AK30" s="350">
        <v>0</v>
      </c>
      <c r="AL30" s="349"/>
      <c r="AM30" s="349"/>
      <c r="AN30" s="349"/>
      <c r="AO30" s="349"/>
      <c r="AP30" s="42"/>
      <c r="AQ30" s="44"/>
      <c r="BE30" s="355"/>
    </row>
    <row r="31" spans="2:71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42"/>
    </row>
    <row r="32" spans="2:71" s="1" customFormat="1" ht="25.9" customHeight="1">
      <c r="B32" s="35"/>
      <c r="C32" s="45"/>
      <c r="D32" s="46" t="s">
        <v>2142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2143</v>
      </c>
      <c r="U32" s="47"/>
      <c r="V32" s="47"/>
      <c r="W32" s="47"/>
      <c r="X32" s="351" t="s">
        <v>2144</v>
      </c>
      <c r="Y32" s="336"/>
      <c r="Z32" s="336"/>
      <c r="AA32" s="336"/>
      <c r="AB32" s="336"/>
      <c r="AC32" s="47"/>
      <c r="AD32" s="47"/>
      <c r="AE32" s="47"/>
      <c r="AF32" s="47"/>
      <c r="AG32" s="47"/>
      <c r="AH32" s="47"/>
      <c r="AI32" s="47"/>
      <c r="AJ32" s="47"/>
      <c r="AK32" s="352">
        <f>SUM(AK23:AK30)</f>
        <v>0</v>
      </c>
      <c r="AL32" s="336"/>
      <c r="AM32" s="336"/>
      <c r="AN32" s="336"/>
      <c r="AO32" s="353"/>
      <c r="AP32" s="45"/>
      <c r="AQ32" s="50"/>
      <c r="BE32" s="342"/>
    </row>
    <row r="33" spans="2:56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6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5"/>
    </row>
    <row r="39" spans="2:56" s="1" customFormat="1" ht="36.950000000000003" customHeight="1">
      <c r="B39" s="35"/>
      <c r="C39" s="56" t="s">
        <v>2145</v>
      </c>
      <c r="AR39" s="35"/>
    </row>
    <row r="40" spans="2:56" s="1" customFormat="1" ht="6.95" customHeight="1">
      <c r="B40" s="35"/>
      <c r="AR40" s="35"/>
    </row>
    <row r="41" spans="2:56" s="3" customFormat="1" ht="14.45" customHeight="1">
      <c r="B41" s="57"/>
      <c r="C41" s="58" t="s">
        <v>2108</v>
      </c>
      <c r="L41" s="3" t="str">
        <f>K5</f>
        <v>1426/2016</v>
      </c>
      <c r="AR41" s="57"/>
    </row>
    <row r="42" spans="2:56" s="4" customFormat="1" ht="36.950000000000003" customHeight="1">
      <c r="B42" s="59"/>
      <c r="C42" s="60" t="s">
        <v>2112</v>
      </c>
      <c r="L42" s="339" t="str">
        <f>K6</f>
        <v>Autobusové nádraží Špindlerův Mlýn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R42" s="59"/>
    </row>
    <row r="43" spans="2:56" s="1" customFormat="1" ht="6.95" customHeight="1">
      <c r="B43" s="35"/>
      <c r="AR43" s="35"/>
    </row>
    <row r="44" spans="2:56" s="1" customFormat="1" ht="15">
      <c r="B44" s="35"/>
      <c r="C44" s="58" t="s">
        <v>2118</v>
      </c>
      <c r="L44" s="61" t="str">
        <f>IF(K8="","",K8)</f>
        <v>ppč 706/1, 706/15, kú Bedřichov v Krkonoších</v>
      </c>
      <c r="AI44" s="58" t="s">
        <v>2120</v>
      </c>
      <c r="AM44" s="341" t="str">
        <f>IF(AN8= "","",AN8)</f>
        <v>25. 7. 2016</v>
      </c>
      <c r="AN44" s="342"/>
      <c r="AR44" s="35"/>
    </row>
    <row r="45" spans="2:56" s="1" customFormat="1" ht="6.95" customHeight="1">
      <c r="B45" s="35"/>
      <c r="AR45" s="35"/>
    </row>
    <row r="46" spans="2:56" s="1" customFormat="1" ht="15">
      <c r="B46" s="35"/>
      <c r="C46" s="58" t="s">
        <v>2122</v>
      </c>
      <c r="L46" s="3" t="str">
        <f>IF(E11= "","",E11)</f>
        <v xml:space="preserve"> </v>
      </c>
      <c r="AI46" s="58" t="s">
        <v>2128</v>
      </c>
      <c r="AM46" s="343" t="str">
        <f>IF(E17="","",E17)</f>
        <v>GRAFIC - Ing. Kirjakovský, Ing.Daněk</v>
      </c>
      <c r="AN46" s="342"/>
      <c r="AO46" s="342"/>
      <c r="AP46" s="342"/>
      <c r="AR46" s="35"/>
      <c r="AS46" s="344" t="s">
        <v>2146</v>
      </c>
      <c r="AT46" s="345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5"/>
      <c r="C47" s="58" t="s">
        <v>2126</v>
      </c>
      <c r="L47" s="3" t="str">
        <f>IF(E14= "Vyplň údaj","",E14)</f>
        <v/>
      </c>
      <c r="AR47" s="35"/>
      <c r="AS47" s="346"/>
      <c r="AT47" s="347"/>
      <c r="AU47" s="36"/>
      <c r="AV47" s="36"/>
      <c r="AW47" s="36"/>
      <c r="AX47" s="36"/>
      <c r="AY47" s="36"/>
      <c r="AZ47" s="36"/>
      <c r="BA47" s="36"/>
      <c r="BB47" s="36"/>
      <c r="BC47" s="36"/>
      <c r="BD47" s="66"/>
    </row>
    <row r="48" spans="2:56" s="1" customFormat="1" ht="10.9" customHeight="1">
      <c r="B48" s="35"/>
      <c r="AR48" s="35"/>
      <c r="AS48" s="346"/>
      <c r="AT48" s="347"/>
      <c r="AU48" s="36"/>
      <c r="AV48" s="36"/>
      <c r="AW48" s="36"/>
      <c r="AX48" s="36"/>
      <c r="AY48" s="36"/>
      <c r="AZ48" s="36"/>
      <c r="BA48" s="36"/>
      <c r="BB48" s="36"/>
      <c r="BC48" s="36"/>
      <c r="BD48" s="66"/>
    </row>
    <row r="49" spans="1:91" s="1" customFormat="1" ht="29.25" customHeight="1">
      <c r="B49" s="35"/>
      <c r="C49" s="335" t="s">
        <v>2147</v>
      </c>
      <c r="D49" s="336"/>
      <c r="E49" s="336"/>
      <c r="F49" s="336"/>
      <c r="G49" s="336"/>
      <c r="H49" s="47"/>
      <c r="I49" s="337" t="s">
        <v>2148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2149</v>
      </c>
      <c r="AH49" s="336"/>
      <c r="AI49" s="336"/>
      <c r="AJ49" s="336"/>
      <c r="AK49" s="336"/>
      <c r="AL49" s="336"/>
      <c r="AM49" s="336"/>
      <c r="AN49" s="337" t="s">
        <v>2150</v>
      </c>
      <c r="AO49" s="336"/>
      <c r="AP49" s="336"/>
      <c r="AQ49" s="67" t="s">
        <v>2151</v>
      </c>
      <c r="AR49" s="35"/>
      <c r="AS49" s="68" t="s">
        <v>2152</v>
      </c>
      <c r="AT49" s="69" t="s">
        <v>2153</v>
      </c>
      <c r="AU49" s="69" t="s">
        <v>2154</v>
      </c>
      <c r="AV49" s="69" t="s">
        <v>2155</v>
      </c>
      <c r="AW49" s="69" t="s">
        <v>2156</v>
      </c>
      <c r="AX49" s="69" t="s">
        <v>2157</v>
      </c>
      <c r="AY49" s="69" t="s">
        <v>2158</v>
      </c>
      <c r="AZ49" s="69" t="s">
        <v>2159</v>
      </c>
      <c r="BA49" s="69" t="s">
        <v>2160</v>
      </c>
      <c r="BB49" s="69" t="s">
        <v>2161</v>
      </c>
      <c r="BC49" s="69" t="s">
        <v>2162</v>
      </c>
      <c r="BD49" s="70" t="s">
        <v>2163</v>
      </c>
    </row>
    <row r="50" spans="1:91" s="1" customFormat="1" ht="10.9" customHeight="1">
      <c r="B50" s="35"/>
      <c r="AR50" s="35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1:91" s="4" customFormat="1" ht="32.450000000000003" customHeight="1">
      <c r="B51" s="59"/>
      <c r="C51" s="72" t="s">
        <v>2164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29">
        <f>ROUND(SUM(AG52:AG55),2)</f>
        <v>0</v>
      </c>
      <c r="AH51" s="329"/>
      <c r="AI51" s="329"/>
      <c r="AJ51" s="329"/>
      <c r="AK51" s="329"/>
      <c r="AL51" s="329"/>
      <c r="AM51" s="329"/>
      <c r="AN51" s="330">
        <f>SUM(AG51,AT51)</f>
        <v>0</v>
      </c>
      <c r="AO51" s="330"/>
      <c r="AP51" s="330"/>
      <c r="AQ51" s="74" t="s">
        <v>2117</v>
      </c>
      <c r="AR51" s="59"/>
      <c r="AS51" s="75">
        <f>ROUND(SUM(AS52:AS55),2)</f>
        <v>0</v>
      </c>
      <c r="AT51" s="76">
        <f>ROUND(SUM(AV51:AW51),2)</f>
        <v>0</v>
      </c>
      <c r="AU51" s="77">
        <f>ROUND(SUM(AU52:AU55),5)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ROUND(SUM(AZ52:AZ55),2)</f>
        <v>0</v>
      </c>
      <c r="BA51" s="76">
        <f>ROUND(SUM(BA52:BA55),2)</f>
        <v>0</v>
      </c>
      <c r="BB51" s="76">
        <f>ROUND(SUM(BB52:BB55),2)</f>
        <v>0</v>
      </c>
      <c r="BC51" s="76">
        <f>ROUND(SUM(BC52:BC55),2)</f>
        <v>0</v>
      </c>
      <c r="BD51" s="78">
        <f>ROUND(SUM(BD52:BD55),2)</f>
        <v>0</v>
      </c>
      <c r="BS51" s="60" t="s">
        <v>2165</v>
      </c>
      <c r="BT51" s="60" t="s">
        <v>2166</v>
      </c>
      <c r="BU51" s="79" t="s">
        <v>2167</v>
      </c>
      <c r="BV51" s="60" t="s">
        <v>2168</v>
      </c>
      <c r="BW51" s="60" t="s">
        <v>2100</v>
      </c>
      <c r="BX51" s="60" t="s">
        <v>2169</v>
      </c>
      <c r="CL51" s="60" t="s">
        <v>2115</v>
      </c>
    </row>
    <row r="52" spans="1:91" s="5" customFormat="1" ht="27.4" customHeight="1">
      <c r="A52" s="238" t="s">
        <v>980</v>
      </c>
      <c r="B52" s="80"/>
      <c r="C52" s="81"/>
      <c r="D52" s="334" t="s">
        <v>2170</v>
      </c>
      <c r="E52" s="333"/>
      <c r="F52" s="333"/>
      <c r="G52" s="333"/>
      <c r="H52" s="333"/>
      <c r="I52" s="82"/>
      <c r="J52" s="334" t="s">
        <v>2171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2">
        <f>'01 - SO 01 Příprava stave...'!J27</f>
        <v>0</v>
      </c>
      <c r="AH52" s="333"/>
      <c r="AI52" s="333"/>
      <c r="AJ52" s="333"/>
      <c r="AK52" s="333"/>
      <c r="AL52" s="333"/>
      <c r="AM52" s="333"/>
      <c r="AN52" s="332">
        <f>SUM(AG52,AT52)</f>
        <v>0</v>
      </c>
      <c r="AO52" s="333"/>
      <c r="AP52" s="333"/>
      <c r="AQ52" s="83" t="s">
        <v>2172</v>
      </c>
      <c r="AR52" s="80"/>
      <c r="AS52" s="84">
        <v>0</v>
      </c>
      <c r="AT52" s="85">
        <f>ROUND(SUM(AV52:AW52),2)</f>
        <v>0</v>
      </c>
      <c r="AU52" s="86">
        <f>'01 - SO 01 Příprava stave...'!P81</f>
        <v>0</v>
      </c>
      <c r="AV52" s="85">
        <f>'01 - SO 01 Příprava stave...'!J30</f>
        <v>0</v>
      </c>
      <c r="AW52" s="85">
        <f>'01 - SO 01 Příprava stave...'!J31</f>
        <v>0</v>
      </c>
      <c r="AX52" s="85">
        <f>'01 - SO 01 Příprava stave...'!J32</f>
        <v>0</v>
      </c>
      <c r="AY52" s="85">
        <f>'01 - SO 01 Příprava stave...'!J33</f>
        <v>0</v>
      </c>
      <c r="AZ52" s="85">
        <f>'01 - SO 01 Příprava stave...'!F30</f>
        <v>0</v>
      </c>
      <c r="BA52" s="85">
        <f>'01 - SO 01 Příprava stave...'!F31</f>
        <v>0</v>
      </c>
      <c r="BB52" s="85">
        <f>'01 - SO 01 Příprava stave...'!F32</f>
        <v>0</v>
      </c>
      <c r="BC52" s="85">
        <f>'01 - SO 01 Příprava stave...'!F33</f>
        <v>0</v>
      </c>
      <c r="BD52" s="87">
        <f>'01 - SO 01 Příprava stave...'!F34</f>
        <v>0</v>
      </c>
      <c r="BT52" s="88" t="s">
        <v>2173</v>
      </c>
      <c r="BV52" s="88" t="s">
        <v>2168</v>
      </c>
      <c r="BW52" s="88" t="s">
        <v>2174</v>
      </c>
      <c r="BX52" s="88" t="s">
        <v>2100</v>
      </c>
      <c r="CL52" s="88" t="s">
        <v>2115</v>
      </c>
      <c r="CM52" s="88" t="s">
        <v>2175</v>
      </c>
    </row>
    <row r="53" spans="1:91" s="5" customFormat="1" ht="27.4" customHeight="1">
      <c r="A53" s="238" t="s">
        <v>980</v>
      </c>
      <c r="B53" s="80"/>
      <c r="C53" s="81"/>
      <c r="D53" s="334" t="s">
        <v>2176</v>
      </c>
      <c r="E53" s="333"/>
      <c r="F53" s="333"/>
      <c r="G53" s="333"/>
      <c r="H53" s="333"/>
      <c r="I53" s="82"/>
      <c r="J53" s="334" t="s">
        <v>2177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2">
        <f>'02 - SO 02 Objekt autobus...'!J27</f>
        <v>0</v>
      </c>
      <c r="AH53" s="333"/>
      <c r="AI53" s="333"/>
      <c r="AJ53" s="333"/>
      <c r="AK53" s="333"/>
      <c r="AL53" s="333"/>
      <c r="AM53" s="333"/>
      <c r="AN53" s="332">
        <f>SUM(AG53,AT53)</f>
        <v>0</v>
      </c>
      <c r="AO53" s="333"/>
      <c r="AP53" s="333"/>
      <c r="AQ53" s="83" t="s">
        <v>2172</v>
      </c>
      <c r="AR53" s="80"/>
      <c r="AS53" s="84">
        <v>0</v>
      </c>
      <c r="AT53" s="85">
        <f>ROUND(SUM(AV53:AW53),2)</f>
        <v>0</v>
      </c>
      <c r="AU53" s="86">
        <f>'02 - SO 02 Objekt autobus...'!P96</f>
        <v>0</v>
      </c>
      <c r="AV53" s="85">
        <f>'02 - SO 02 Objekt autobus...'!J30</f>
        <v>0</v>
      </c>
      <c r="AW53" s="85">
        <f>'02 - SO 02 Objekt autobus...'!J31</f>
        <v>0</v>
      </c>
      <c r="AX53" s="85">
        <f>'02 - SO 02 Objekt autobus...'!J32</f>
        <v>0</v>
      </c>
      <c r="AY53" s="85">
        <f>'02 - SO 02 Objekt autobus...'!J33</f>
        <v>0</v>
      </c>
      <c r="AZ53" s="85">
        <f>'02 - SO 02 Objekt autobus...'!F30</f>
        <v>0</v>
      </c>
      <c r="BA53" s="85">
        <f>'02 - SO 02 Objekt autobus...'!F31</f>
        <v>0</v>
      </c>
      <c r="BB53" s="85">
        <f>'02 - SO 02 Objekt autobus...'!F32</f>
        <v>0</v>
      </c>
      <c r="BC53" s="85">
        <f>'02 - SO 02 Objekt autobus...'!F33</f>
        <v>0</v>
      </c>
      <c r="BD53" s="87">
        <f>'02 - SO 02 Objekt autobus...'!F34</f>
        <v>0</v>
      </c>
      <c r="BT53" s="88" t="s">
        <v>2173</v>
      </c>
      <c r="BV53" s="88" t="s">
        <v>2168</v>
      </c>
      <c r="BW53" s="88" t="s">
        <v>2178</v>
      </c>
      <c r="BX53" s="88" t="s">
        <v>2100</v>
      </c>
      <c r="CL53" s="88" t="s">
        <v>2115</v>
      </c>
      <c r="CM53" s="88" t="s">
        <v>2175</v>
      </c>
    </row>
    <row r="54" spans="1:91" s="5" customFormat="1" ht="27.4" customHeight="1">
      <c r="A54" s="238" t="s">
        <v>980</v>
      </c>
      <c r="B54" s="80"/>
      <c r="C54" s="81"/>
      <c r="D54" s="334" t="s">
        <v>2179</v>
      </c>
      <c r="E54" s="333"/>
      <c r="F54" s="333"/>
      <c r="G54" s="333"/>
      <c r="H54" s="333"/>
      <c r="I54" s="82"/>
      <c r="J54" s="334" t="s">
        <v>2180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2">
        <f>'03 - SO 03  ZTI, UT, Elek...'!J27</f>
        <v>0</v>
      </c>
      <c r="AH54" s="333"/>
      <c r="AI54" s="333"/>
      <c r="AJ54" s="333"/>
      <c r="AK54" s="333"/>
      <c r="AL54" s="333"/>
      <c r="AM54" s="333"/>
      <c r="AN54" s="332">
        <f>SUM(AG54,AT54)</f>
        <v>0</v>
      </c>
      <c r="AO54" s="333"/>
      <c r="AP54" s="333"/>
      <c r="AQ54" s="83" t="s">
        <v>2172</v>
      </c>
      <c r="AR54" s="80"/>
      <c r="AS54" s="84">
        <v>0</v>
      </c>
      <c r="AT54" s="85">
        <f>ROUND(SUM(AV54:AW54),2)</f>
        <v>0</v>
      </c>
      <c r="AU54" s="86">
        <f>'03 - SO 03  ZTI, UT, Elek...'!P100</f>
        <v>0</v>
      </c>
      <c r="AV54" s="85">
        <f>'03 - SO 03  ZTI, UT, Elek...'!J30</f>
        <v>0</v>
      </c>
      <c r="AW54" s="85">
        <f>'03 - SO 03  ZTI, UT, Elek...'!J31</f>
        <v>0</v>
      </c>
      <c r="AX54" s="85">
        <f>'03 - SO 03  ZTI, UT, Elek...'!J32</f>
        <v>0</v>
      </c>
      <c r="AY54" s="85">
        <f>'03 - SO 03  ZTI, UT, Elek...'!J33</f>
        <v>0</v>
      </c>
      <c r="AZ54" s="85">
        <f>'03 - SO 03  ZTI, UT, Elek...'!F30</f>
        <v>0</v>
      </c>
      <c r="BA54" s="85">
        <f>'03 - SO 03  ZTI, UT, Elek...'!F31</f>
        <v>0</v>
      </c>
      <c r="BB54" s="85">
        <f>'03 - SO 03  ZTI, UT, Elek...'!F32</f>
        <v>0</v>
      </c>
      <c r="BC54" s="85">
        <f>'03 - SO 03  ZTI, UT, Elek...'!F33</f>
        <v>0</v>
      </c>
      <c r="BD54" s="87">
        <f>'03 - SO 03  ZTI, UT, Elek...'!F34</f>
        <v>0</v>
      </c>
      <c r="BT54" s="88" t="s">
        <v>2173</v>
      </c>
      <c r="BV54" s="88" t="s">
        <v>2168</v>
      </c>
      <c r="BW54" s="88" t="s">
        <v>2181</v>
      </c>
      <c r="BX54" s="88" t="s">
        <v>2100</v>
      </c>
      <c r="CL54" s="88" t="s">
        <v>2115</v>
      </c>
      <c r="CM54" s="88" t="s">
        <v>2175</v>
      </c>
    </row>
    <row r="55" spans="1:91" s="5" customFormat="1" ht="27.4" customHeight="1">
      <c r="A55" s="238" t="s">
        <v>980</v>
      </c>
      <c r="B55" s="80"/>
      <c r="C55" s="81"/>
      <c r="D55" s="334" t="s">
        <v>2182</v>
      </c>
      <c r="E55" s="333"/>
      <c r="F55" s="333"/>
      <c r="G55" s="333"/>
      <c r="H55" s="333"/>
      <c r="I55" s="82"/>
      <c r="J55" s="334" t="s">
        <v>2183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2">
        <f>'04 - SO 04  Komunikace'!J27</f>
        <v>0</v>
      </c>
      <c r="AH55" s="333"/>
      <c r="AI55" s="333"/>
      <c r="AJ55" s="333"/>
      <c r="AK55" s="333"/>
      <c r="AL55" s="333"/>
      <c r="AM55" s="333"/>
      <c r="AN55" s="332">
        <f>SUM(AG55,AT55)</f>
        <v>0</v>
      </c>
      <c r="AO55" s="333"/>
      <c r="AP55" s="333"/>
      <c r="AQ55" s="83" t="s">
        <v>2172</v>
      </c>
      <c r="AR55" s="80"/>
      <c r="AS55" s="89">
        <v>0</v>
      </c>
      <c r="AT55" s="90">
        <f>ROUND(SUM(AV55:AW55),2)</f>
        <v>0</v>
      </c>
      <c r="AU55" s="91">
        <f>'04 - SO 04  Komunikace'!P84</f>
        <v>0</v>
      </c>
      <c r="AV55" s="90">
        <f>'04 - SO 04  Komunikace'!J30</f>
        <v>0</v>
      </c>
      <c r="AW55" s="90">
        <f>'04 - SO 04  Komunikace'!J31</f>
        <v>0</v>
      </c>
      <c r="AX55" s="90">
        <f>'04 - SO 04  Komunikace'!J32</f>
        <v>0</v>
      </c>
      <c r="AY55" s="90">
        <f>'04 - SO 04  Komunikace'!J33</f>
        <v>0</v>
      </c>
      <c r="AZ55" s="90">
        <f>'04 - SO 04  Komunikace'!F30</f>
        <v>0</v>
      </c>
      <c r="BA55" s="90">
        <f>'04 - SO 04  Komunikace'!F31</f>
        <v>0</v>
      </c>
      <c r="BB55" s="90">
        <f>'04 - SO 04  Komunikace'!F32</f>
        <v>0</v>
      </c>
      <c r="BC55" s="90">
        <f>'04 - SO 04  Komunikace'!F33</f>
        <v>0</v>
      </c>
      <c r="BD55" s="92">
        <f>'04 - SO 04  Komunikace'!F34</f>
        <v>0</v>
      </c>
      <c r="BT55" s="88" t="s">
        <v>2173</v>
      </c>
      <c r="BV55" s="88" t="s">
        <v>2168</v>
      </c>
      <c r="BW55" s="88" t="s">
        <v>2184</v>
      </c>
      <c r="BX55" s="88" t="s">
        <v>2100</v>
      </c>
      <c r="CL55" s="88" t="s">
        <v>2115</v>
      </c>
      <c r="CM55" s="88" t="s">
        <v>2175</v>
      </c>
    </row>
    <row r="56" spans="1:91" s="1" customFormat="1" ht="30" customHeight="1">
      <c r="B56" s="35"/>
      <c r="AR56" s="35"/>
    </row>
    <row r="57" spans="1:91" s="1" customFormat="1" ht="6.95" customHeight="1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35"/>
    </row>
  </sheetData>
  <sheetProtection password="CC35" sheet="1" objects="1" scenarios="1" formatColumns="0" formatRows="0" sort="0" autoFilter="0"/>
  <mergeCells count="53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AG51:AM51"/>
    <mergeCell ref="AN51:AP51"/>
    <mergeCell ref="AR2:BE2"/>
    <mergeCell ref="AN55:AP55"/>
    <mergeCell ref="AG55:AM55"/>
    <mergeCell ref="D55:H55"/>
    <mergeCell ref="J55:AF55"/>
    <mergeCell ref="AN54:AP54"/>
    <mergeCell ref="AG54:AM54"/>
    <mergeCell ref="D54:H54"/>
  </mergeCells>
  <phoneticPr fontId="43" type="noConversion"/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1 Příprava stave...'!C2" tooltip="01 - SO 01 Příprava stave..." display="/"/>
    <hyperlink ref="A53" location="'02 - SO 02 Objekt autobus...'!C2" tooltip="02 - SO 02 Objekt autobus..." display="/"/>
    <hyperlink ref="A54" location="'03 - SO 03  ZTI, UT, Elek...'!C2" tooltip="03 - SO 03  ZTI, UT, Elek..." display="/"/>
    <hyperlink ref="A55" location="'04 - SO 04  Komunikace'!C2" tooltip="04 - SO 04  Komunikace" display="/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98"/>
  <sheetViews>
    <sheetView showGridLines="0" workbookViewId="0">
      <pane ySplit="1" topLeftCell="A2" activePane="bottomLeft" state="frozen"/>
      <selection pane="bottomLeft"/>
    </sheetView>
  </sheetViews>
  <sheetFormatPr defaultColWidth="9.28515625" defaultRowHeight="13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93" customWidth="1"/>
    <col min="10" max="10" width="23.42578125" customWidth="1"/>
    <col min="11" max="11" width="15.42578125" customWidth="1"/>
    <col min="12" max="12" width="9.28515625" customWidth="1"/>
    <col min="13" max="18" width="0" hidden="1" customWidth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32" max="43" width="9.28515625" customWidth="1"/>
    <col min="44" max="65" width="0" hidden="1" customWidth="1"/>
  </cols>
  <sheetData>
    <row r="1" spans="1:70" ht="21.75" customHeight="1">
      <c r="A1" s="16"/>
      <c r="B1" s="240"/>
      <c r="C1" s="240"/>
      <c r="D1" s="239" t="s">
        <v>2096</v>
      </c>
      <c r="E1" s="240"/>
      <c r="F1" s="241" t="s">
        <v>981</v>
      </c>
      <c r="G1" s="366" t="s">
        <v>982</v>
      </c>
      <c r="H1" s="366"/>
      <c r="I1" s="246"/>
      <c r="J1" s="241" t="s">
        <v>983</v>
      </c>
      <c r="K1" s="239" t="s">
        <v>2185</v>
      </c>
      <c r="L1" s="241" t="s">
        <v>984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2174</v>
      </c>
    </row>
    <row r="3" spans="1:70" ht="6.9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2175</v>
      </c>
    </row>
    <row r="4" spans="1:70" ht="36.950000000000003" customHeight="1">
      <c r="B4" s="22"/>
      <c r="C4" s="23"/>
      <c r="D4" s="24" t="s">
        <v>2186</v>
      </c>
      <c r="E4" s="23"/>
      <c r="F4" s="23"/>
      <c r="G4" s="23"/>
      <c r="H4" s="23"/>
      <c r="I4" s="95"/>
      <c r="J4" s="23"/>
      <c r="K4" s="25"/>
      <c r="M4" s="26" t="s">
        <v>2105</v>
      </c>
      <c r="AT4" s="18" t="s">
        <v>2099</v>
      </c>
    </row>
    <row r="5" spans="1:70" ht="6.9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1:70" ht="15">
      <c r="B6" s="22"/>
      <c r="C6" s="23"/>
      <c r="D6" s="31" t="s">
        <v>2112</v>
      </c>
      <c r="E6" s="23"/>
      <c r="F6" s="23"/>
      <c r="G6" s="23"/>
      <c r="H6" s="23"/>
      <c r="I6" s="95"/>
      <c r="J6" s="23"/>
      <c r="K6" s="25"/>
    </row>
    <row r="7" spans="1:70" ht="22.5" customHeight="1">
      <c r="B7" s="22"/>
      <c r="C7" s="23"/>
      <c r="D7" s="23"/>
      <c r="E7" s="367" t="str">
        <f>'Rekapitulace stavby'!K6</f>
        <v>Autobusové nádraží Špindlerův Mlýn</v>
      </c>
      <c r="F7" s="357"/>
      <c r="G7" s="357"/>
      <c r="H7" s="357"/>
      <c r="I7" s="95"/>
      <c r="J7" s="23"/>
      <c r="K7" s="25"/>
    </row>
    <row r="8" spans="1:70" s="1" customFormat="1" ht="15">
      <c r="B8" s="35"/>
      <c r="C8" s="36"/>
      <c r="D8" s="31" t="s">
        <v>2187</v>
      </c>
      <c r="E8" s="36"/>
      <c r="F8" s="36"/>
      <c r="G8" s="36"/>
      <c r="H8" s="36"/>
      <c r="I8" s="96"/>
      <c r="J8" s="36"/>
      <c r="K8" s="39"/>
    </row>
    <row r="9" spans="1:70" s="1" customFormat="1" ht="36.950000000000003" customHeight="1">
      <c r="B9" s="35"/>
      <c r="C9" s="36"/>
      <c r="D9" s="36"/>
      <c r="E9" s="364" t="s">
        <v>2188</v>
      </c>
      <c r="F9" s="347"/>
      <c r="G9" s="347"/>
      <c r="H9" s="347"/>
      <c r="I9" s="9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1:70" s="1" customFormat="1" ht="14.45" customHeight="1">
      <c r="B11" s="35"/>
      <c r="C11" s="36"/>
      <c r="D11" s="31" t="s">
        <v>2114</v>
      </c>
      <c r="E11" s="36"/>
      <c r="F11" s="29" t="s">
        <v>2115</v>
      </c>
      <c r="G11" s="36"/>
      <c r="H11" s="36"/>
      <c r="I11" s="97" t="s">
        <v>2116</v>
      </c>
      <c r="J11" s="29" t="s">
        <v>2117</v>
      </c>
      <c r="K11" s="39"/>
    </row>
    <row r="12" spans="1:70" s="1" customFormat="1" ht="14.45" customHeight="1">
      <c r="B12" s="35"/>
      <c r="C12" s="36"/>
      <c r="D12" s="31" t="s">
        <v>2118</v>
      </c>
      <c r="E12" s="36"/>
      <c r="F12" s="29" t="s">
        <v>2119</v>
      </c>
      <c r="G12" s="36"/>
      <c r="H12" s="36"/>
      <c r="I12" s="97" t="s">
        <v>2120</v>
      </c>
      <c r="J12" s="98" t="str">
        <f>'Rekapitulace stavby'!AN8</f>
        <v>25. 7. 2016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1:70" s="1" customFormat="1" ht="14.45" customHeight="1">
      <c r="B14" s="35"/>
      <c r="C14" s="36"/>
      <c r="D14" s="31" t="s">
        <v>2122</v>
      </c>
      <c r="E14" s="36"/>
      <c r="F14" s="36"/>
      <c r="G14" s="36"/>
      <c r="H14" s="36"/>
      <c r="I14" s="97" t="s">
        <v>2123</v>
      </c>
      <c r="J14" s="29" t="str">
        <f>IF('Rekapitulace stavby'!AN10="","",'Rekapitulace stavby'!AN10)</f>
        <v/>
      </c>
      <c r="K14" s="39"/>
    </row>
    <row r="15" spans="1:70" s="1" customFormat="1" ht="18" customHeight="1">
      <c r="B15" s="35"/>
      <c r="C15" s="36"/>
      <c r="D15" s="36"/>
      <c r="E15" s="29" t="str">
        <f>IF('Rekapitulace stavby'!E11="","",'Rekapitulace stavby'!E11)</f>
        <v xml:space="preserve"> </v>
      </c>
      <c r="F15" s="36"/>
      <c r="G15" s="36"/>
      <c r="H15" s="36"/>
      <c r="I15" s="97" t="s">
        <v>2125</v>
      </c>
      <c r="J15" s="29" t="str">
        <f>IF('Rekapitulace stavby'!AN11="","",'Rekapitulace stavby'!AN11)</f>
        <v/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45" customHeight="1">
      <c r="B17" s="35"/>
      <c r="C17" s="36"/>
      <c r="D17" s="31" t="s">
        <v>2126</v>
      </c>
      <c r="E17" s="36"/>
      <c r="F17" s="36"/>
      <c r="G17" s="36"/>
      <c r="H17" s="36"/>
      <c r="I17" s="97" t="s">
        <v>2123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97" t="s">
        <v>2125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45" customHeight="1">
      <c r="B20" s="35"/>
      <c r="C20" s="36"/>
      <c r="D20" s="31" t="s">
        <v>2128</v>
      </c>
      <c r="E20" s="36"/>
      <c r="F20" s="36"/>
      <c r="G20" s="36"/>
      <c r="H20" s="36"/>
      <c r="I20" s="97" t="s">
        <v>2123</v>
      </c>
      <c r="J20" s="29" t="s">
        <v>2117</v>
      </c>
      <c r="K20" s="39"/>
    </row>
    <row r="21" spans="2:11" s="1" customFormat="1" ht="18" customHeight="1">
      <c r="B21" s="35"/>
      <c r="C21" s="36"/>
      <c r="D21" s="36"/>
      <c r="E21" s="29" t="s">
        <v>2129</v>
      </c>
      <c r="F21" s="36"/>
      <c r="G21" s="36"/>
      <c r="H21" s="36"/>
      <c r="I21" s="97" t="s">
        <v>2125</v>
      </c>
      <c r="J21" s="29" t="s">
        <v>2117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45" customHeight="1">
      <c r="B23" s="35"/>
      <c r="C23" s="36"/>
      <c r="D23" s="31" t="s">
        <v>2131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60" t="s">
        <v>2117</v>
      </c>
      <c r="F24" s="368"/>
      <c r="G24" s="368"/>
      <c r="H24" s="368"/>
      <c r="I24" s="101"/>
      <c r="J24" s="100"/>
      <c r="K24" s="10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95" customHeight="1">
      <c r="B26" s="35"/>
      <c r="C26" s="36"/>
      <c r="D26" s="63"/>
      <c r="E26" s="63"/>
      <c r="F26" s="63"/>
      <c r="G26" s="63"/>
      <c r="H26" s="63"/>
      <c r="I26" s="103"/>
      <c r="J26" s="63"/>
      <c r="K26" s="104"/>
    </row>
    <row r="27" spans="2:11" s="1" customFormat="1" ht="25.35" customHeight="1">
      <c r="B27" s="35"/>
      <c r="C27" s="36"/>
      <c r="D27" s="105" t="s">
        <v>2132</v>
      </c>
      <c r="E27" s="36"/>
      <c r="F27" s="36"/>
      <c r="G27" s="36"/>
      <c r="H27" s="36"/>
      <c r="I27" s="96"/>
      <c r="J27" s="106">
        <f>ROUND(J81,2)</f>
        <v>0</v>
      </c>
      <c r="K27" s="39"/>
    </row>
    <row r="28" spans="2:11" s="1" customFormat="1" ht="6.95" customHeight="1">
      <c r="B28" s="35"/>
      <c r="C28" s="36"/>
      <c r="D28" s="63"/>
      <c r="E28" s="63"/>
      <c r="F28" s="63"/>
      <c r="G28" s="63"/>
      <c r="H28" s="63"/>
      <c r="I28" s="103"/>
      <c r="J28" s="63"/>
      <c r="K28" s="104"/>
    </row>
    <row r="29" spans="2:11" s="1" customFormat="1" ht="14.45" customHeight="1">
      <c r="B29" s="35"/>
      <c r="C29" s="36"/>
      <c r="D29" s="36"/>
      <c r="E29" s="36"/>
      <c r="F29" s="40" t="s">
        <v>2134</v>
      </c>
      <c r="G29" s="36"/>
      <c r="H29" s="36"/>
      <c r="I29" s="107" t="s">
        <v>2133</v>
      </c>
      <c r="J29" s="40" t="s">
        <v>2135</v>
      </c>
      <c r="K29" s="39"/>
    </row>
    <row r="30" spans="2:11" s="1" customFormat="1" ht="14.45" customHeight="1">
      <c r="B30" s="35"/>
      <c r="C30" s="36"/>
      <c r="D30" s="43" t="s">
        <v>2136</v>
      </c>
      <c r="E30" s="43" t="s">
        <v>2137</v>
      </c>
      <c r="F30" s="108">
        <f>ROUND(SUM(BE81:BE96), 2)</f>
        <v>0</v>
      </c>
      <c r="G30" s="36"/>
      <c r="H30" s="36"/>
      <c r="I30" s="109">
        <v>0.21</v>
      </c>
      <c r="J30" s="108">
        <f>ROUND(ROUND((SUM(BE81:BE96)),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2138</v>
      </c>
      <c r="F31" s="108">
        <f>ROUND(SUM(BF81:BF96), 2)</f>
        <v>0</v>
      </c>
      <c r="G31" s="36"/>
      <c r="H31" s="36"/>
      <c r="I31" s="109">
        <v>0.15</v>
      </c>
      <c r="J31" s="108">
        <f>ROUND(ROUND((SUM(BF81:BF96)),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2139</v>
      </c>
      <c r="F32" s="108">
        <f>ROUND(SUM(BG81:BG96), 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2140</v>
      </c>
      <c r="F33" s="108">
        <f>ROUND(SUM(BH81:BH96), 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2141</v>
      </c>
      <c r="F34" s="108">
        <f>ROUND(SUM(BI81:BI96), 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5.35" customHeight="1">
      <c r="B36" s="35"/>
      <c r="C36" s="45"/>
      <c r="D36" s="46" t="s">
        <v>2142</v>
      </c>
      <c r="E36" s="47"/>
      <c r="F36" s="47"/>
      <c r="G36" s="110" t="s">
        <v>2143</v>
      </c>
      <c r="H36" s="48" t="s">
        <v>2144</v>
      </c>
      <c r="I36" s="111"/>
      <c r="J36" s="49">
        <f>SUM(J27:J34)</f>
        <v>0</v>
      </c>
      <c r="K36" s="112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3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4"/>
      <c r="J41" s="55"/>
      <c r="K41" s="115"/>
    </row>
    <row r="42" spans="2:11" s="1" customFormat="1" ht="36.950000000000003" customHeight="1">
      <c r="B42" s="35"/>
      <c r="C42" s="24" t="s">
        <v>2189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45" customHeight="1">
      <c r="B44" s="35"/>
      <c r="C44" s="31" t="s">
        <v>2112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7" t="str">
        <f>E7</f>
        <v>Autobusové nádraží Špindlerův Mlýn</v>
      </c>
      <c r="F45" s="347"/>
      <c r="G45" s="347"/>
      <c r="H45" s="347"/>
      <c r="I45" s="96"/>
      <c r="J45" s="36"/>
      <c r="K45" s="39"/>
    </row>
    <row r="46" spans="2:11" s="1" customFormat="1" ht="14.45" customHeight="1">
      <c r="B46" s="35"/>
      <c r="C46" s="31" t="s">
        <v>2187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4" t="str">
        <f>E9</f>
        <v>01 - SO 01 Příprava staveniště, VRN</v>
      </c>
      <c r="F47" s="347"/>
      <c r="G47" s="347"/>
      <c r="H47" s="347"/>
      <c r="I47" s="9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47" s="1" customFormat="1" ht="18" customHeight="1">
      <c r="B49" s="35"/>
      <c r="C49" s="31" t="s">
        <v>2118</v>
      </c>
      <c r="D49" s="36"/>
      <c r="E49" s="36"/>
      <c r="F49" s="29" t="str">
        <f>F12</f>
        <v>ppč 706/1, 706/15, kú Bedřichov v Krkonoších</v>
      </c>
      <c r="G49" s="36"/>
      <c r="H49" s="36"/>
      <c r="I49" s="97" t="s">
        <v>2120</v>
      </c>
      <c r="J49" s="98" t="str">
        <f>IF(J12="","",J12)</f>
        <v>25. 7. 2016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47" s="1" customFormat="1" ht="15">
      <c r="B51" s="35"/>
      <c r="C51" s="31" t="s">
        <v>2122</v>
      </c>
      <c r="D51" s="36"/>
      <c r="E51" s="36"/>
      <c r="F51" s="29" t="str">
        <f>E15</f>
        <v xml:space="preserve"> </v>
      </c>
      <c r="G51" s="36"/>
      <c r="H51" s="36"/>
      <c r="I51" s="97" t="s">
        <v>2128</v>
      </c>
      <c r="J51" s="29" t="str">
        <f>E21</f>
        <v>GRAFIC - Ing. Kirjakovský, Ing.Daněk</v>
      </c>
      <c r="K51" s="39"/>
    </row>
    <row r="52" spans="2:47" s="1" customFormat="1" ht="14.45" customHeight="1">
      <c r="B52" s="35"/>
      <c r="C52" s="31" t="s">
        <v>2126</v>
      </c>
      <c r="D52" s="36"/>
      <c r="E52" s="36"/>
      <c r="F52" s="29" t="str">
        <f>IF(E18="","",E18)</f>
        <v/>
      </c>
      <c r="G52" s="36"/>
      <c r="H52" s="36"/>
      <c r="I52" s="9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47" s="1" customFormat="1" ht="29.25" customHeight="1">
      <c r="B54" s="35"/>
      <c r="C54" s="116" t="s">
        <v>2190</v>
      </c>
      <c r="D54" s="45"/>
      <c r="E54" s="45"/>
      <c r="F54" s="45"/>
      <c r="G54" s="45"/>
      <c r="H54" s="45"/>
      <c r="I54" s="117"/>
      <c r="J54" s="118" t="s">
        <v>2191</v>
      </c>
      <c r="K54" s="50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19" t="s">
        <v>2192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8" t="s">
        <v>2193</v>
      </c>
    </row>
    <row r="57" spans="2:47" s="7" customFormat="1" ht="24.95" customHeight="1">
      <c r="B57" s="120"/>
      <c r="C57" s="121"/>
      <c r="D57" s="122" t="s">
        <v>2194</v>
      </c>
      <c r="E57" s="123"/>
      <c r="F57" s="123"/>
      <c r="G57" s="123"/>
      <c r="H57" s="123"/>
      <c r="I57" s="124"/>
      <c r="J57" s="125">
        <f>J82</f>
        <v>0</v>
      </c>
      <c r="K57" s="126"/>
    </row>
    <row r="58" spans="2:47" s="8" customFormat="1" ht="19.899999999999999" customHeight="1">
      <c r="B58" s="127"/>
      <c r="C58" s="128"/>
      <c r="D58" s="129" t="s">
        <v>2195</v>
      </c>
      <c r="E58" s="130"/>
      <c r="F58" s="130"/>
      <c r="G58" s="130"/>
      <c r="H58" s="130"/>
      <c r="I58" s="131"/>
      <c r="J58" s="132">
        <f>J83</f>
        <v>0</v>
      </c>
      <c r="K58" s="133"/>
    </row>
    <row r="59" spans="2:47" s="8" customFormat="1" ht="19.899999999999999" customHeight="1">
      <c r="B59" s="127"/>
      <c r="C59" s="128"/>
      <c r="D59" s="129" t="s">
        <v>2196</v>
      </c>
      <c r="E59" s="130"/>
      <c r="F59" s="130"/>
      <c r="G59" s="130"/>
      <c r="H59" s="130"/>
      <c r="I59" s="131"/>
      <c r="J59" s="132">
        <f>J87</f>
        <v>0</v>
      </c>
      <c r="K59" s="133"/>
    </row>
    <row r="60" spans="2:47" s="8" customFormat="1" ht="19.899999999999999" customHeight="1">
      <c r="B60" s="127"/>
      <c r="C60" s="128"/>
      <c r="D60" s="129" t="s">
        <v>2197</v>
      </c>
      <c r="E60" s="130"/>
      <c r="F60" s="130"/>
      <c r="G60" s="130"/>
      <c r="H60" s="130"/>
      <c r="I60" s="131"/>
      <c r="J60" s="132">
        <f>J93</f>
        <v>0</v>
      </c>
      <c r="K60" s="133"/>
    </row>
    <row r="61" spans="2:47" s="8" customFormat="1" ht="19.899999999999999" customHeight="1">
      <c r="B61" s="127"/>
      <c r="C61" s="128"/>
      <c r="D61" s="129" t="s">
        <v>2198</v>
      </c>
      <c r="E61" s="130"/>
      <c r="F61" s="130"/>
      <c r="G61" s="130"/>
      <c r="H61" s="130"/>
      <c r="I61" s="131"/>
      <c r="J61" s="132">
        <f>J95</f>
        <v>0</v>
      </c>
      <c r="K61" s="133"/>
    </row>
    <row r="62" spans="2:47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47" s="1" customFormat="1" ht="6.95" customHeight="1">
      <c r="B63" s="51"/>
      <c r="C63" s="52"/>
      <c r="D63" s="52"/>
      <c r="E63" s="52"/>
      <c r="F63" s="52"/>
      <c r="G63" s="52"/>
      <c r="H63" s="52"/>
      <c r="I63" s="113"/>
      <c r="J63" s="52"/>
      <c r="K63" s="53"/>
    </row>
    <row r="67" spans="2:20" s="1" customFormat="1" ht="6.95" customHeight="1">
      <c r="B67" s="54"/>
      <c r="C67" s="55"/>
      <c r="D67" s="55"/>
      <c r="E67" s="55"/>
      <c r="F67" s="55"/>
      <c r="G67" s="55"/>
      <c r="H67" s="55"/>
      <c r="I67" s="114"/>
      <c r="J67" s="55"/>
      <c r="K67" s="55"/>
      <c r="L67" s="35"/>
    </row>
    <row r="68" spans="2:20" s="1" customFormat="1" ht="36.950000000000003" customHeight="1">
      <c r="B68" s="35"/>
      <c r="C68" s="56" t="s">
        <v>2199</v>
      </c>
      <c r="I68" s="134"/>
      <c r="L68" s="35"/>
    </row>
    <row r="69" spans="2:20" s="1" customFormat="1" ht="6.95" customHeight="1">
      <c r="B69" s="35"/>
      <c r="I69" s="134"/>
      <c r="L69" s="35"/>
    </row>
    <row r="70" spans="2:20" s="1" customFormat="1" ht="14.45" customHeight="1">
      <c r="B70" s="35"/>
      <c r="C70" s="58" t="s">
        <v>2112</v>
      </c>
      <c r="I70" s="134"/>
      <c r="L70" s="35"/>
    </row>
    <row r="71" spans="2:20" s="1" customFormat="1" ht="22.5" customHeight="1">
      <c r="B71" s="35"/>
      <c r="E71" s="365" t="str">
        <f>E7</f>
        <v>Autobusové nádraží Špindlerův Mlýn</v>
      </c>
      <c r="F71" s="342"/>
      <c r="G71" s="342"/>
      <c r="H71" s="342"/>
      <c r="I71" s="134"/>
      <c r="L71" s="35"/>
    </row>
    <row r="72" spans="2:20" s="1" customFormat="1" ht="14.45" customHeight="1">
      <c r="B72" s="35"/>
      <c r="C72" s="58" t="s">
        <v>2187</v>
      </c>
      <c r="I72" s="134"/>
      <c r="L72" s="35"/>
    </row>
    <row r="73" spans="2:20" s="1" customFormat="1" ht="23.25" customHeight="1">
      <c r="B73" s="35"/>
      <c r="E73" s="339" t="str">
        <f>E9</f>
        <v>01 - SO 01 Příprava staveniště, VRN</v>
      </c>
      <c r="F73" s="342"/>
      <c r="G73" s="342"/>
      <c r="H73" s="342"/>
      <c r="I73" s="134"/>
      <c r="L73" s="35"/>
    </row>
    <row r="74" spans="2:20" s="1" customFormat="1" ht="6.95" customHeight="1">
      <c r="B74" s="35"/>
      <c r="I74" s="134"/>
      <c r="L74" s="35"/>
    </row>
    <row r="75" spans="2:20" s="1" customFormat="1" ht="18" customHeight="1">
      <c r="B75" s="35"/>
      <c r="C75" s="58" t="s">
        <v>2118</v>
      </c>
      <c r="F75" s="135" t="str">
        <f>F12</f>
        <v>ppč 706/1, 706/15, kú Bedřichov v Krkonoších</v>
      </c>
      <c r="I75" s="136" t="s">
        <v>2120</v>
      </c>
      <c r="J75" s="62" t="str">
        <f>IF(J12="","",J12)</f>
        <v>25. 7. 2016</v>
      </c>
      <c r="L75" s="35"/>
    </row>
    <row r="76" spans="2:20" s="1" customFormat="1" ht="6.95" customHeight="1">
      <c r="B76" s="35"/>
      <c r="I76" s="134"/>
      <c r="L76" s="35"/>
    </row>
    <row r="77" spans="2:20" s="1" customFormat="1" ht="15">
      <c r="B77" s="35"/>
      <c r="C77" s="58" t="s">
        <v>2122</v>
      </c>
      <c r="F77" s="135" t="str">
        <f>E15</f>
        <v xml:space="preserve"> </v>
      </c>
      <c r="I77" s="136" t="s">
        <v>2128</v>
      </c>
      <c r="J77" s="135" t="str">
        <f>E21</f>
        <v>GRAFIC - Ing. Kirjakovský, Ing.Daněk</v>
      </c>
      <c r="L77" s="35"/>
    </row>
    <row r="78" spans="2:20" s="1" customFormat="1" ht="14.45" customHeight="1">
      <c r="B78" s="35"/>
      <c r="C78" s="58" t="s">
        <v>2126</v>
      </c>
      <c r="F78" s="135" t="str">
        <f>IF(E18="","",E18)</f>
        <v/>
      </c>
      <c r="I78" s="134"/>
      <c r="L78" s="35"/>
    </row>
    <row r="79" spans="2:20" s="1" customFormat="1" ht="10.35" customHeight="1">
      <c r="B79" s="35"/>
      <c r="I79" s="134"/>
      <c r="L79" s="35"/>
    </row>
    <row r="80" spans="2:20" s="9" customFormat="1" ht="29.25" customHeight="1">
      <c r="B80" s="137"/>
      <c r="C80" s="138" t="s">
        <v>2200</v>
      </c>
      <c r="D80" s="139" t="s">
        <v>2151</v>
      </c>
      <c r="E80" s="139" t="s">
        <v>2147</v>
      </c>
      <c r="F80" s="139" t="s">
        <v>2201</v>
      </c>
      <c r="G80" s="139" t="s">
        <v>2202</v>
      </c>
      <c r="H80" s="139" t="s">
        <v>2203</v>
      </c>
      <c r="I80" s="140" t="s">
        <v>2204</v>
      </c>
      <c r="J80" s="139" t="s">
        <v>2191</v>
      </c>
      <c r="K80" s="141" t="s">
        <v>2205</v>
      </c>
      <c r="L80" s="137"/>
      <c r="M80" s="68" t="s">
        <v>2206</v>
      </c>
      <c r="N80" s="69" t="s">
        <v>2136</v>
      </c>
      <c r="O80" s="69" t="s">
        <v>2207</v>
      </c>
      <c r="P80" s="69" t="s">
        <v>2208</v>
      </c>
      <c r="Q80" s="69" t="s">
        <v>2209</v>
      </c>
      <c r="R80" s="69" t="s">
        <v>2210</v>
      </c>
      <c r="S80" s="69" t="s">
        <v>2211</v>
      </c>
      <c r="T80" s="70" t="s">
        <v>2212</v>
      </c>
    </row>
    <row r="81" spans="2:65" s="1" customFormat="1" ht="29.25" customHeight="1">
      <c r="B81" s="35"/>
      <c r="C81" s="72" t="s">
        <v>2192</v>
      </c>
      <c r="I81" s="134"/>
      <c r="J81" s="142">
        <f>BK81</f>
        <v>0</v>
      </c>
      <c r="L81" s="35"/>
      <c r="M81" s="71"/>
      <c r="N81" s="63"/>
      <c r="O81" s="63"/>
      <c r="P81" s="143">
        <f>P82</f>
        <v>0</v>
      </c>
      <c r="Q81" s="63"/>
      <c r="R81" s="143">
        <f>R82</f>
        <v>0</v>
      </c>
      <c r="S81" s="63"/>
      <c r="T81" s="144">
        <f>T82</f>
        <v>0</v>
      </c>
      <c r="AT81" s="18" t="s">
        <v>2165</v>
      </c>
      <c r="AU81" s="18" t="s">
        <v>2193</v>
      </c>
      <c r="BK81" s="145">
        <f>BK82</f>
        <v>0</v>
      </c>
    </row>
    <row r="82" spans="2:65" s="10" customFormat="1" ht="37.35" customHeight="1">
      <c r="B82" s="146"/>
      <c r="D82" s="147" t="s">
        <v>2165</v>
      </c>
      <c r="E82" s="148" t="s">
        <v>2213</v>
      </c>
      <c r="F82" s="148" t="s">
        <v>2214</v>
      </c>
      <c r="I82" s="149"/>
      <c r="J82" s="150">
        <f>BK82</f>
        <v>0</v>
      </c>
      <c r="L82" s="146"/>
      <c r="M82" s="151"/>
      <c r="N82" s="152"/>
      <c r="O82" s="152"/>
      <c r="P82" s="153">
        <f>P83+P87+P93+P95</f>
        <v>0</v>
      </c>
      <c r="Q82" s="152"/>
      <c r="R82" s="153">
        <f>R83+R87+R93+R95</f>
        <v>0</v>
      </c>
      <c r="S82" s="152"/>
      <c r="T82" s="154">
        <f>T83+T87+T93+T95</f>
        <v>0</v>
      </c>
      <c r="AR82" s="147" t="s">
        <v>2215</v>
      </c>
      <c r="AT82" s="155" t="s">
        <v>2165</v>
      </c>
      <c r="AU82" s="155" t="s">
        <v>2166</v>
      </c>
      <c r="AY82" s="147" t="s">
        <v>2216</v>
      </c>
      <c r="BK82" s="156">
        <f>BK83+BK87+BK93+BK95</f>
        <v>0</v>
      </c>
    </row>
    <row r="83" spans="2:65" s="10" customFormat="1" ht="19.899999999999999" customHeight="1">
      <c r="B83" s="146"/>
      <c r="D83" s="157" t="s">
        <v>2165</v>
      </c>
      <c r="E83" s="158" t="s">
        <v>2217</v>
      </c>
      <c r="F83" s="158" t="s">
        <v>2218</v>
      </c>
      <c r="I83" s="149"/>
      <c r="J83" s="159">
        <f>BK83</f>
        <v>0</v>
      </c>
      <c r="L83" s="146"/>
      <c r="M83" s="151"/>
      <c r="N83" s="152"/>
      <c r="O83" s="152"/>
      <c r="P83" s="153">
        <f>SUM(P84:P86)</f>
        <v>0</v>
      </c>
      <c r="Q83" s="152"/>
      <c r="R83" s="153">
        <f>SUM(R84:R86)</f>
        <v>0</v>
      </c>
      <c r="S83" s="152"/>
      <c r="T83" s="154">
        <f>SUM(T84:T86)</f>
        <v>0</v>
      </c>
      <c r="AR83" s="147" t="s">
        <v>2215</v>
      </c>
      <c r="AT83" s="155" t="s">
        <v>2165</v>
      </c>
      <c r="AU83" s="155" t="s">
        <v>2173</v>
      </c>
      <c r="AY83" s="147" t="s">
        <v>2216</v>
      </c>
      <c r="BK83" s="156">
        <f>SUM(BK84:BK86)</f>
        <v>0</v>
      </c>
    </row>
    <row r="84" spans="2:65" s="1" customFormat="1" ht="22.5" customHeight="1">
      <c r="B84" s="160"/>
      <c r="C84" s="161" t="s">
        <v>2173</v>
      </c>
      <c r="D84" s="161" t="s">
        <v>2219</v>
      </c>
      <c r="E84" s="162" t="s">
        <v>2220</v>
      </c>
      <c r="F84" s="163" t="s">
        <v>2221</v>
      </c>
      <c r="G84" s="164" t="s">
        <v>2222</v>
      </c>
      <c r="H84" s="165">
        <v>1</v>
      </c>
      <c r="I84" s="166"/>
      <c r="J84" s="167">
        <f>ROUND(I84*H84,2)</f>
        <v>0</v>
      </c>
      <c r="K84" s="163" t="s">
        <v>2117</v>
      </c>
      <c r="L84" s="35"/>
      <c r="M84" s="168" t="s">
        <v>2117</v>
      </c>
      <c r="N84" s="169" t="s">
        <v>2137</v>
      </c>
      <c r="O84" s="36"/>
      <c r="P84" s="170">
        <f>O84*H84</f>
        <v>0</v>
      </c>
      <c r="Q84" s="170">
        <v>0</v>
      </c>
      <c r="R84" s="170">
        <f>Q84*H84</f>
        <v>0</v>
      </c>
      <c r="S84" s="170">
        <v>0</v>
      </c>
      <c r="T84" s="171">
        <f>S84*H84</f>
        <v>0</v>
      </c>
      <c r="AR84" s="18" t="s">
        <v>2223</v>
      </c>
      <c r="AT84" s="18" t="s">
        <v>2219</v>
      </c>
      <c r="AU84" s="18" t="s">
        <v>2175</v>
      </c>
      <c r="AY84" s="18" t="s">
        <v>2216</v>
      </c>
      <c r="BE84" s="172">
        <f>IF(N84="základní",J84,0)</f>
        <v>0</v>
      </c>
      <c r="BF84" s="172">
        <f>IF(N84="snížená",J84,0)</f>
        <v>0</v>
      </c>
      <c r="BG84" s="172">
        <f>IF(N84="zákl. přenesená",J84,0)</f>
        <v>0</v>
      </c>
      <c r="BH84" s="172">
        <f>IF(N84="sníž. přenesená",J84,0)</f>
        <v>0</v>
      </c>
      <c r="BI84" s="172">
        <f>IF(N84="nulová",J84,0)</f>
        <v>0</v>
      </c>
      <c r="BJ84" s="18" t="s">
        <v>2173</v>
      </c>
      <c r="BK84" s="172">
        <f>ROUND(I84*H84,2)</f>
        <v>0</v>
      </c>
      <c r="BL84" s="18" t="s">
        <v>2223</v>
      </c>
      <c r="BM84" s="18" t="s">
        <v>2224</v>
      </c>
    </row>
    <row r="85" spans="2:65" s="11" customFormat="1" ht="22.5" customHeight="1">
      <c r="B85" s="173"/>
      <c r="D85" s="174" t="s">
        <v>2225</v>
      </c>
      <c r="E85" s="175" t="s">
        <v>2117</v>
      </c>
      <c r="F85" s="176" t="s">
        <v>2226</v>
      </c>
      <c r="H85" s="177">
        <v>1</v>
      </c>
      <c r="I85" s="178"/>
      <c r="L85" s="173"/>
      <c r="M85" s="179"/>
      <c r="N85" s="180"/>
      <c r="O85" s="180"/>
      <c r="P85" s="180"/>
      <c r="Q85" s="180"/>
      <c r="R85" s="180"/>
      <c r="S85" s="180"/>
      <c r="T85" s="181"/>
      <c r="AT85" s="182" t="s">
        <v>2225</v>
      </c>
      <c r="AU85" s="182" t="s">
        <v>2175</v>
      </c>
      <c r="AV85" s="11" t="s">
        <v>2175</v>
      </c>
      <c r="AW85" s="11" t="s">
        <v>2130</v>
      </c>
      <c r="AX85" s="11" t="s">
        <v>2173</v>
      </c>
      <c r="AY85" s="182" t="s">
        <v>2216</v>
      </c>
    </row>
    <row r="86" spans="2:65" s="1" customFormat="1" ht="22.5" customHeight="1">
      <c r="B86" s="160"/>
      <c r="C86" s="161" t="s">
        <v>2175</v>
      </c>
      <c r="D86" s="161" t="s">
        <v>2219</v>
      </c>
      <c r="E86" s="162" t="s">
        <v>2227</v>
      </c>
      <c r="F86" s="163" t="s">
        <v>2228</v>
      </c>
      <c r="G86" s="164" t="s">
        <v>2229</v>
      </c>
      <c r="H86" s="165">
        <v>1</v>
      </c>
      <c r="I86" s="166"/>
      <c r="J86" s="167">
        <f>ROUND(I86*H86,2)</f>
        <v>0</v>
      </c>
      <c r="K86" s="163" t="s">
        <v>2117</v>
      </c>
      <c r="L86" s="35"/>
      <c r="M86" s="168" t="s">
        <v>2117</v>
      </c>
      <c r="N86" s="169" t="s">
        <v>2137</v>
      </c>
      <c r="O86" s="36"/>
      <c r="P86" s="170">
        <f>O86*H86</f>
        <v>0</v>
      </c>
      <c r="Q86" s="170">
        <v>0</v>
      </c>
      <c r="R86" s="170">
        <f>Q86*H86</f>
        <v>0</v>
      </c>
      <c r="S86" s="170">
        <v>0</v>
      </c>
      <c r="T86" s="171">
        <f>S86*H86</f>
        <v>0</v>
      </c>
      <c r="AR86" s="18" t="s">
        <v>2223</v>
      </c>
      <c r="AT86" s="18" t="s">
        <v>2219</v>
      </c>
      <c r="AU86" s="18" t="s">
        <v>2175</v>
      </c>
      <c r="AY86" s="18" t="s">
        <v>2216</v>
      </c>
      <c r="BE86" s="172">
        <f>IF(N86="základní",J86,0)</f>
        <v>0</v>
      </c>
      <c r="BF86" s="172">
        <f>IF(N86="snížená",J86,0)</f>
        <v>0</v>
      </c>
      <c r="BG86" s="172">
        <f>IF(N86="zákl. přenesená",J86,0)</f>
        <v>0</v>
      </c>
      <c r="BH86" s="172">
        <f>IF(N86="sníž. přenesená",J86,0)</f>
        <v>0</v>
      </c>
      <c r="BI86" s="172">
        <f>IF(N86="nulová",J86,0)</f>
        <v>0</v>
      </c>
      <c r="BJ86" s="18" t="s">
        <v>2173</v>
      </c>
      <c r="BK86" s="172">
        <f>ROUND(I86*H86,2)</f>
        <v>0</v>
      </c>
      <c r="BL86" s="18" t="s">
        <v>2223</v>
      </c>
      <c r="BM86" s="18" t="s">
        <v>2230</v>
      </c>
    </row>
    <row r="87" spans="2:65" s="10" customFormat="1" ht="29.85" customHeight="1">
      <c r="B87" s="146"/>
      <c r="D87" s="157" t="s">
        <v>2165</v>
      </c>
      <c r="E87" s="158" t="s">
        <v>2231</v>
      </c>
      <c r="F87" s="158" t="s">
        <v>2232</v>
      </c>
      <c r="I87" s="149"/>
      <c r="J87" s="159">
        <f>BK87</f>
        <v>0</v>
      </c>
      <c r="L87" s="146"/>
      <c r="M87" s="151"/>
      <c r="N87" s="152"/>
      <c r="O87" s="152"/>
      <c r="P87" s="153">
        <f>SUM(P88:P92)</f>
        <v>0</v>
      </c>
      <c r="Q87" s="152"/>
      <c r="R87" s="153">
        <f>SUM(R88:R92)</f>
        <v>0</v>
      </c>
      <c r="S87" s="152"/>
      <c r="T87" s="154">
        <f>SUM(T88:T92)</f>
        <v>0</v>
      </c>
      <c r="AR87" s="147" t="s">
        <v>2215</v>
      </c>
      <c r="AT87" s="155" t="s">
        <v>2165</v>
      </c>
      <c r="AU87" s="155" t="s">
        <v>2173</v>
      </c>
      <c r="AY87" s="147" t="s">
        <v>2216</v>
      </c>
      <c r="BK87" s="156">
        <f>SUM(BK88:BK92)</f>
        <v>0</v>
      </c>
    </row>
    <row r="88" spans="2:65" s="1" customFormat="1" ht="22.5" customHeight="1">
      <c r="B88" s="160"/>
      <c r="C88" s="161" t="s">
        <v>2233</v>
      </c>
      <c r="D88" s="161" t="s">
        <v>2219</v>
      </c>
      <c r="E88" s="162" t="s">
        <v>2234</v>
      </c>
      <c r="F88" s="163" t="s">
        <v>2235</v>
      </c>
      <c r="G88" s="164" t="s">
        <v>2222</v>
      </c>
      <c r="H88" s="165">
        <v>1</v>
      </c>
      <c r="I88" s="166"/>
      <c r="J88" s="167">
        <f>ROUND(I88*H88,2)</f>
        <v>0</v>
      </c>
      <c r="K88" s="163" t="s">
        <v>2117</v>
      </c>
      <c r="L88" s="35"/>
      <c r="M88" s="168" t="s">
        <v>2117</v>
      </c>
      <c r="N88" s="169" t="s">
        <v>2137</v>
      </c>
      <c r="O88" s="36"/>
      <c r="P88" s="170">
        <f>O88*H88</f>
        <v>0</v>
      </c>
      <c r="Q88" s="170">
        <v>0</v>
      </c>
      <c r="R88" s="170">
        <f>Q88*H88</f>
        <v>0</v>
      </c>
      <c r="S88" s="170">
        <v>0</v>
      </c>
      <c r="T88" s="171">
        <f>S88*H88</f>
        <v>0</v>
      </c>
      <c r="AR88" s="18" t="s">
        <v>2223</v>
      </c>
      <c r="AT88" s="18" t="s">
        <v>2219</v>
      </c>
      <c r="AU88" s="18" t="s">
        <v>2175</v>
      </c>
      <c r="AY88" s="18" t="s">
        <v>2216</v>
      </c>
      <c r="BE88" s="172">
        <f>IF(N88="základní",J88,0)</f>
        <v>0</v>
      </c>
      <c r="BF88" s="172">
        <f>IF(N88="snížená",J88,0)</f>
        <v>0</v>
      </c>
      <c r="BG88" s="172">
        <f>IF(N88="zákl. přenesená",J88,0)</f>
        <v>0</v>
      </c>
      <c r="BH88" s="172">
        <f>IF(N88="sníž. přenesená",J88,0)</f>
        <v>0</v>
      </c>
      <c r="BI88" s="172">
        <f>IF(N88="nulová",J88,0)</f>
        <v>0</v>
      </c>
      <c r="BJ88" s="18" t="s">
        <v>2173</v>
      </c>
      <c r="BK88" s="172">
        <f>ROUND(I88*H88,2)</f>
        <v>0</v>
      </c>
      <c r="BL88" s="18" t="s">
        <v>2223</v>
      </c>
      <c r="BM88" s="18" t="s">
        <v>2236</v>
      </c>
    </row>
    <row r="89" spans="2:65" s="1" customFormat="1" ht="22.5" customHeight="1">
      <c r="B89" s="160"/>
      <c r="C89" s="161" t="s">
        <v>2237</v>
      </c>
      <c r="D89" s="161" t="s">
        <v>2219</v>
      </c>
      <c r="E89" s="162" t="s">
        <v>2238</v>
      </c>
      <c r="F89" s="163" t="s">
        <v>2239</v>
      </c>
      <c r="G89" s="164" t="s">
        <v>2222</v>
      </c>
      <c r="H89" s="165">
        <v>1</v>
      </c>
      <c r="I89" s="166"/>
      <c r="J89" s="167">
        <f>ROUND(I89*H89,2)</f>
        <v>0</v>
      </c>
      <c r="K89" s="163" t="s">
        <v>2117</v>
      </c>
      <c r="L89" s="35"/>
      <c r="M89" s="168" t="s">
        <v>2117</v>
      </c>
      <c r="N89" s="169" t="s">
        <v>2137</v>
      </c>
      <c r="O89" s="36"/>
      <c r="P89" s="170">
        <f>O89*H89</f>
        <v>0</v>
      </c>
      <c r="Q89" s="170">
        <v>0</v>
      </c>
      <c r="R89" s="170">
        <f>Q89*H89</f>
        <v>0</v>
      </c>
      <c r="S89" s="170">
        <v>0</v>
      </c>
      <c r="T89" s="171">
        <f>S89*H89</f>
        <v>0</v>
      </c>
      <c r="AR89" s="18" t="s">
        <v>2223</v>
      </c>
      <c r="AT89" s="18" t="s">
        <v>2219</v>
      </c>
      <c r="AU89" s="18" t="s">
        <v>2175</v>
      </c>
      <c r="AY89" s="18" t="s">
        <v>2216</v>
      </c>
      <c r="BE89" s="172">
        <f>IF(N89="základní",J89,0)</f>
        <v>0</v>
      </c>
      <c r="BF89" s="172">
        <f>IF(N89="snížená",J89,0)</f>
        <v>0</v>
      </c>
      <c r="BG89" s="172">
        <f>IF(N89="zákl. přenesená",J89,0)</f>
        <v>0</v>
      </c>
      <c r="BH89" s="172">
        <f>IF(N89="sníž. přenesená",J89,0)</f>
        <v>0</v>
      </c>
      <c r="BI89" s="172">
        <f>IF(N89="nulová",J89,0)</f>
        <v>0</v>
      </c>
      <c r="BJ89" s="18" t="s">
        <v>2173</v>
      </c>
      <c r="BK89" s="172">
        <f>ROUND(I89*H89,2)</f>
        <v>0</v>
      </c>
      <c r="BL89" s="18" t="s">
        <v>2223</v>
      </c>
      <c r="BM89" s="18" t="s">
        <v>2240</v>
      </c>
    </row>
    <row r="90" spans="2:65" s="1" customFormat="1" ht="31.5" customHeight="1">
      <c r="B90" s="160"/>
      <c r="C90" s="161" t="s">
        <v>2215</v>
      </c>
      <c r="D90" s="161" t="s">
        <v>2219</v>
      </c>
      <c r="E90" s="162" t="s">
        <v>2241</v>
      </c>
      <c r="F90" s="163" t="s">
        <v>2242</v>
      </c>
      <c r="G90" s="164" t="s">
        <v>2222</v>
      </c>
      <c r="H90" s="165">
        <v>1</v>
      </c>
      <c r="I90" s="166"/>
      <c r="J90" s="167">
        <f>ROUND(I90*H90,2)</f>
        <v>0</v>
      </c>
      <c r="K90" s="163" t="s">
        <v>2117</v>
      </c>
      <c r="L90" s="35"/>
      <c r="M90" s="168" t="s">
        <v>2117</v>
      </c>
      <c r="N90" s="169" t="s">
        <v>2137</v>
      </c>
      <c r="O90" s="36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AR90" s="18" t="s">
        <v>2223</v>
      </c>
      <c r="AT90" s="18" t="s">
        <v>2219</v>
      </c>
      <c r="AU90" s="18" t="s">
        <v>2175</v>
      </c>
      <c r="AY90" s="18" t="s">
        <v>2216</v>
      </c>
      <c r="BE90" s="172">
        <f>IF(N90="základní",J90,0)</f>
        <v>0</v>
      </c>
      <c r="BF90" s="172">
        <f>IF(N90="snížená",J90,0)</f>
        <v>0</v>
      </c>
      <c r="BG90" s="172">
        <f>IF(N90="zákl. přenesená",J90,0)</f>
        <v>0</v>
      </c>
      <c r="BH90" s="172">
        <f>IF(N90="sníž. přenesená",J90,0)</f>
        <v>0</v>
      </c>
      <c r="BI90" s="172">
        <f>IF(N90="nulová",J90,0)</f>
        <v>0</v>
      </c>
      <c r="BJ90" s="18" t="s">
        <v>2173</v>
      </c>
      <c r="BK90" s="172">
        <f>ROUND(I90*H90,2)</f>
        <v>0</v>
      </c>
      <c r="BL90" s="18" t="s">
        <v>2223</v>
      </c>
      <c r="BM90" s="18" t="s">
        <v>2243</v>
      </c>
    </row>
    <row r="91" spans="2:65" s="1" customFormat="1" ht="31.5" customHeight="1">
      <c r="B91" s="160"/>
      <c r="C91" s="161" t="s">
        <v>2244</v>
      </c>
      <c r="D91" s="161" t="s">
        <v>2219</v>
      </c>
      <c r="E91" s="162" t="s">
        <v>2245</v>
      </c>
      <c r="F91" s="163" t="s">
        <v>2246</v>
      </c>
      <c r="G91" s="164" t="s">
        <v>2222</v>
      </c>
      <c r="H91" s="165">
        <v>1</v>
      </c>
      <c r="I91" s="166"/>
      <c r="J91" s="167">
        <f>ROUND(I91*H91,2)</f>
        <v>0</v>
      </c>
      <c r="K91" s="163" t="s">
        <v>2117</v>
      </c>
      <c r="L91" s="35"/>
      <c r="M91" s="168" t="s">
        <v>2117</v>
      </c>
      <c r="N91" s="169" t="s">
        <v>2137</v>
      </c>
      <c r="O91" s="36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AR91" s="18" t="s">
        <v>2223</v>
      </c>
      <c r="AT91" s="18" t="s">
        <v>2219</v>
      </c>
      <c r="AU91" s="18" t="s">
        <v>2175</v>
      </c>
      <c r="AY91" s="18" t="s">
        <v>2216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8" t="s">
        <v>2173</v>
      </c>
      <c r="BK91" s="172">
        <f>ROUND(I91*H91,2)</f>
        <v>0</v>
      </c>
      <c r="BL91" s="18" t="s">
        <v>2223</v>
      </c>
      <c r="BM91" s="18" t="s">
        <v>2247</v>
      </c>
    </row>
    <row r="92" spans="2:65" s="1" customFormat="1" ht="22.5" customHeight="1">
      <c r="B92" s="160"/>
      <c r="C92" s="161" t="s">
        <v>2248</v>
      </c>
      <c r="D92" s="161" t="s">
        <v>2219</v>
      </c>
      <c r="E92" s="162" t="s">
        <v>2249</v>
      </c>
      <c r="F92" s="163" t="s">
        <v>2250</v>
      </c>
      <c r="G92" s="164" t="s">
        <v>2222</v>
      </c>
      <c r="H92" s="165">
        <v>1</v>
      </c>
      <c r="I92" s="166"/>
      <c r="J92" s="167">
        <f>ROUND(I92*H92,2)</f>
        <v>0</v>
      </c>
      <c r="K92" s="163" t="s">
        <v>2117</v>
      </c>
      <c r="L92" s="35"/>
      <c r="M92" s="168" t="s">
        <v>2117</v>
      </c>
      <c r="N92" s="169" t="s">
        <v>2137</v>
      </c>
      <c r="O92" s="36"/>
      <c r="P92" s="170">
        <f>O92*H92</f>
        <v>0</v>
      </c>
      <c r="Q92" s="170">
        <v>0</v>
      </c>
      <c r="R92" s="170">
        <f>Q92*H92</f>
        <v>0</v>
      </c>
      <c r="S92" s="170">
        <v>0</v>
      </c>
      <c r="T92" s="171">
        <f>S92*H92</f>
        <v>0</v>
      </c>
      <c r="AR92" s="18" t="s">
        <v>2223</v>
      </c>
      <c r="AT92" s="18" t="s">
        <v>2219</v>
      </c>
      <c r="AU92" s="18" t="s">
        <v>2175</v>
      </c>
      <c r="AY92" s="18" t="s">
        <v>2216</v>
      </c>
      <c r="BE92" s="172">
        <f>IF(N92="základní",J92,0)</f>
        <v>0</v>
      </c>
      <c r="BF92" s="172">
        <f>IF(N92="snížená",J92,0)</f>
        <v>0</v>
      </c>
      <c r="BG92" s="172">
        <f>IF(N92="zákl. přenesená",J92,0)</f>
        <v>0</v>
      </c>
      <c r="BH92" s="172">
        <f>IF(N92="sníž. přenesená",J92,0)</f>
        <v>0</v>
      </c>
      <c r="BI92" s="172">
        <f>IF(N92="nulová",J92,0)</f>
        <v>0</v>
      </c>
      <c r="BJ92" s="18" t="s">
        <v>2173</v>
      </c>
      <c r="BK92" s="172">
        <f>ROUND(I92*H92,2)</f>
        <v>0</v>
      </c>
      <c r="BL92" s="18" t="s">
        <v>2223</v>
      </c>
      <c r="BM92" s="18" t="s">
        <v>2251</v>
      </c>
    </row>
    <row r="93" spans="2:65" s="10" customFormat="1" ht="29.85" customHeight="1">
      <c r="B93" s="146"/>
      <c r="D93" s="157" t="s">
        <v>2165</v>
      </c>
      <c r="E93" s="158" t="s">
        <v>2252</v>
      </c>
      <c r="F93" s="158" t="s">
        <v>2253</v>
      </c>
      <c r="I93" s="149"/>
      <c r="J93" s="159">
        <f>BK93</f>
        <v>0</v>
      </c>
      <c r="L93" s="146"/>
      <c r="M93" s="151"/>
      <c r="N93" s="152"/>
      <c r="O93" s="152"/>
      <c r="P93" s="153">
        <f>P94</f>
        <v>0</v>
      </c>
      <c r="Q93" s="152"/>
      <c r="R93" s="153">
        <f>R94</f>
        <v>0</v>
      </c>
      <c r="S93" s="152"/>
      <c r="T93" s="154">
        <f>T94</f>
        <v>0</v>
      </c>
      <c r="AR93" s="147" t="s">
        <v>2215</v>
      </c>
      <c r="AT93" s="155" t="s">
        <v>2165</v>
      </c>
      <c r="AU93" s="155" t="s">
        <v>2173</v>
      </c>
      <c r="AY93" s="147" t="s">
        <v>2216</v>
      </c>
      <c r="BK93" s="156">
        <f>BK94</f>
        <v>0</v>
      </c>
    </row>
    <row r="94" spans="2:65" s="1" customFormat="1" ht="22.5" customHeight="1">
      <c r="B94" s="160"/>
      <c r="C94" s="161" t="s">
        <v>2254</v>
      </c>
      <c r="D94" s="161" t="s">
        <v>2219</v>
      </c>
      <c r="E94" s="162" t="s">
        <v>2255</v>
      </c>
      <c r="F94" s="163" t="s">
        <v>2256</v>
      </c>
      <c r="G94" s="164" t="s">
        <v>2222</v>
      </c>
      <c r="H94" s="165">
        <v>1</v>
      </c>
      <c r="I94" s="166"/>
      <c r="J94" s="167">
        <f>ROUND(I94*H94,2)</f>
        <v>0</v>
      </c>
      <c r="K94" s="163" t="s">
        <v>2117</v>
      </c>
      <c r="L94" s="35"/>
      <c r="M94" s="168" t="s">
        <v>2117</v>
      </c>
      <c r="N94" s="169" t="s">
        <v>2137</v>
      </c>
      <c r="O94" s="36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AR94" s="18" t="s">
        <v>2223</v>
      </c>
      <c r="AT94" s="18" t="s">
        <v>2219</v>
      </c>
      <c r="AU94" s="18" t="s">
        <v>2175</v>
      </c>
      <c r="AY94" s="18" t="s">
        <v>2216</v>
      </c>
      <c r="BE94" s="172">
        <f>IF(N94="základní",J94,0)</f>
        <v>0</v>
      </c>
      <c r="BF94" s="172">
        <f>IF(N94="snížená",J94,0)</f>
        <v>0</v>
      </c>
      <c r="BG94" s="172">
        <f>IF(N94="zákl. přenesená",J94,0)</f>
        <v>0</v>
      </c>
      <c r="BH94" s="172">
        <f>IF(N94="sníž. přenesená",J94,0)</f>
        <v>0</v>
      </c>
      <c r="BI94" s="172">
        <f>IF(N94="nulová",J94,0)</f>
        <v>0</v>
      </c>
      <c r="BJ94" s="18" t="s">
        <v>2173</v>
      </c>
      <c r="BK94" s="172">
        <f>ROUND(I94*H94,2)</f>
        <v>0</v>
      </c>
      <c r="BL94" s="18" t="s">
        <v>2223</v>
      </c>
      <c r="BM94" s="18" t="s">
        <v>2257</v>
      </c>
    </row>
    <row r="95" spans="2:65" s="10" customFormat="1" ht="29.85" customHeight="1">
      <c r="B95" s="146"/>
      <c r="D95" s="157" t="s">
        <v>2165</v>
      </c>
      <c r="E95" s="158" t="s">
        <v>2258</v>
      </c>
      <c r="F95" s="158" t="s">
        <v>2259</v>
      </c>
      <c r="I95" s="149"/>
      <c r="J95" s="159">
        <f>BK95</f>
        <v>0</v>
      </c>
      <c r="L95" s="146"/>
      <c r="M95" s="151"/>
      <c r="N95" s="152"/>
      <c r="O95" s="152"/>
      <c r="P95" s="153">
        <f>P96</f>
        <v>0</v>
      </c>
      <c r="Q95" s="152"/>
      <c r="R95" s="153">
        <f>R96</f>
        <v>0</v>
      </c>
      <c r="S95" s="152"/>
      <c r="T95" s="154">
        <f>T96</f>
        <v>0</v>
      </c>
      <c r="AR95" s="147" t="s">
        <v>2215</v>
      </c>
      <c r="AT95" s="155" t="s">
        <v>2165</v>
      </c>
      <c r="AU95" s="155" t="s">
        <v>2173</v>
      </c>
      <c r="AY95" s="147" t="s">
        <v>2216</v>
      </c>
      <c r="BK95" s="156">
        <f>BK96</f>
        <v>0</v>
      </c>
    </row>
    <row r="96" spans="2:65" s="1" customFormat="1" ht="22.5" customHeight="1">
      <c r="B96" s="160"/>
      <c r="C96" s="161" t="s">
        <v>2260</v>
      </c>
      <c r="D96" s="161" t="s">
        <v>2219</v>
      </c>
      <c r="E96" s="162" t="s">
        <v>2261</v>
      </c>
      <c r="F96" s="163" t="s">
        <v>2262</v>
      </c>
      <c r="G96" s="164" t="s">
        <v>2222</v>
      </c>
      <c r="H96" s="165">
        <v>1</v>
      </c>
      <c r="I96" s="166"/>
      <c r="J96" s="167">
        <f>ROUND(I96*H96,2)</f>
        <v>0</v>
      </c>
      <c r="K96" s="163" t="s">
        <v>2117</v>
      </c>
      <c r="L96" s="35"/>
      <c r="M96" s="168" t="s">
        <v>2117</v>
      </c>
      <c r="N96" s="183" t="s">
        <v>2137</v>
      </c>
      <c r="O96" s="184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AR96" s="18" t="s">
        <v>2223</v>
      </c>
      <c r="AT96" s="18" t="s">
        <v>2219</v>
      </c>
      <c r="AU96" s="18" t="s">
        <v>2175</v>
      </c>
      <c r="AY96" s="18" t="s">
        <v>2216</v>
      </c>
      <c r="BE96" s="172">
        <f>IF(N96="základní",J96,0)</f>
        <v>0</v>
      </c>
      <c r="BF96" s="172">
        <f>IF(N96="snížená",J96,0)</f>
        <v>0</v>
      </c>
      <c r="BG96" s="172">
        <f>IF(N96="zákl. přenesená",J96,0)</f>
        <v>0</v>
      </c>
      <c r="BH96" s="172">
        <f>IF(N96="sníž. přenesená",J96,0)</f>
        <v>0</v>
      </c>
      <c r="BI96" s="172">
        <f>IF(N96="nulová",J96,0)</f>
        <v>0</v>
      </c>
      <c r="BJ96" s="18" t="s">
        <v>2173</v>
      </c>
      <c r="BK96" s="172">
        <f>ROUND(I96*H96,2)</f>
        <v>0</v>
      </c>
      <c r="BL96" s="18" t="s">
        <v>2223</v>
      </c>
      <c r="BM96" s="18" t="s">
        <v>2263</v>
      </c>
    </row>
    <row r="97" spans="2:46" s="1" customFormat="1" ht="6.95" customHeight="1">
      <c r="B97" s="51"/>
      <c r="C97" s="52"/>
      <c r="D97" s="52"/>
      <c r="E97" s="52"/>
      <c r="F97" s="52"/>
      <c r="G97" s="52"/>
      <c r="H97" s="52"/>
      <c r="I97" s="113"/>
      <c r="J97" s="52"/>
      <c r="K97" s="52"/>
      <c r="L97" s="35"/>
    </row>
    <row r="98" spans="2:46">
      <c r="AT98" s="187"/>
    </row>
  </sheetData>
  <sheetProtection password="CC35" sheet="1" objects="1" scenarios="1" formatColumns="0" formatRows="0" sort="0" autoFilter="0"/>
  <autoFilter ref="C80:K80"/>
  <mergeCells count="9">
    <mergeCell ref="L2:V2"/>
    <mergeCell ref="E47:H47"/>
    <mergeCell ref="E71:H71"/>
    <mergeCell ref="E73:H73"/>
    <mergeCell ref="G1:H1"/>
    <mergeCell ref="E7:H7"/>
    <mergeCell ref="E9:H9"/>
    <mergeCell ref="E24:H24"/>
    <mergeCell ref="E45:H45"/>
  </mergeCells>
  <phoneticPr fontId="43" type="noConversion"/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710"/>
  <sheetViews>
    <sheetView showGridLines="0" workbookViewId="0">
      <pane ySplit="1" topLeftCell="A2" activePane="bottomLeft" state="frozen"/>
      <selection pane="bottomLeft"/>
    </sheetView>
  </sheetViews>
  <sheetFormatPr defaultColWidth="9.28515625" defaultRowHeight="13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93" customWidth="1"/>
    <col min="10" max="10" width="23.42578125" customWidth="1"/>
    <col min="11" max="11" width="15.42578125" customWidth="1"/>
    <col min="12" max="12" width="9.28515625" customWidth="1"/>
    <col min="13" max="18" width="0" hidden="1" customWidth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32" max="43" width="9.28515625" customWidth="1"/>
    <col min="44" max="65" width="0" hidden="1" customWidth="1"/>
  </cols>
  <sheetData>
    <row r="1" spans="1:70" ht="21.75" customHeight="1">
      <c r="A1" s="16"/>
      <c r="B1" s="240"/>
      <c r="C1" s="240"/>
      <c r="D1" s="239" t="s">
        <v>2096</v>
      </c>
      <c r="E1" s="240"/>
      <c r="F1" s="241" t="s">
        <v>981</v>
      </c>
      <c r="G1" s="366" t="s">
        <v>982</v>
      </c>
      <c r="H1" s="366"/>
      <c r="I1" s="246"/>
      <c r="J1" s="241" t="s">
        <v>983</v>
      </c>
      <c r="K1" s="239" t="s">
        <v>2185</v>
      </c>
      <c r="L1" s="241" t="s">
        <v>984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2178</v>
      </c>
      <c r="AZ2" s="18" t="s">
        <v>2264</v>
      </c>
      <c r="BA2" s="18" t="s">
        <v>2117</v>
      </c>
      <c r="BB2" s="18" t="s">
        <v>2117</v>
      </c>
      <c r="BC2" s="18" t="s">
        <v>2265</v>
      </c>
      <c r="BD2" s="18" t="s">
        <v>2175</v>
      </c>
    </row>
    <row r="3" spans="1:70" ht="6.9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2175</v>
      </c>
      <c r="AZ3" s="18" t="s">
        <v>2266</v>
      </c>
      <c r="BA3" s="18" t="s">
        <v>2117</v>
      </c>
      <c r="BB3" s="18" t="s">
        <v>2117</v>
      </c>
      <c r="BC3" s="18" t="s">
        <v>2267</v>
      </c>
      <c r="BD3" s="18" t="s">
        <v>2175</v>
      </c>
    </row>
    <row r="4" spans="1:70" ht="36.950000000000003" customHeight="1">
      <c r="B4" s="22"/>
      <c r="C4" s="23"/>
      <c r="D4" s="24" t="s">
        <v>2186</v>
      </c>
      <c r="E4" s="23"/>
      <c r="F4" s="23"/>
      <c r="G4" s="23"/>
      <c r="H4" s="23"/>
      <c r="I4" s="95"/>
      <c r="J4" s="23"/>
      <c r="K4" s="25"/>
      <c r="M4" s="26" t="s">
        <v>2105</v>
      </c>
      <c r="AT4" s="18" t="s">
        <v>2099</v>
      </c>
      <c r="AZ4" s="18" t="s">
        <v>2268</v>
      </c>
      <c r="BA4" s="18" t="s">
        <v>2117</v>
      </c>
      <c r="BB4" s="18" t="s">
        <v>2117</v>
      </c>
      <c r="BC4" s="18" t="s">
        <v>2269</v>
      </c>
      <c r="BD4" s="18" t="s">
        <v>2175</v>
      </c>
    </row>
    <row r="5" spans="1:70" ht="6.9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2270</v>
      </c>
      <c r="BA5" s="18" t="s">
        <v>2117</v>
      </c>
      <c r="BB5" s="18" t="s">
        <v>2117</v>
      </c>
      <c r="BC5" s="18" t="s">
        <v>2271</v>
      </c>
      <c r="BD5" s="18" t="s">
        <v>2175</v>
      </c>
    </row>
    <row r="6" spans="1:70" ht="15">
      <c r="B6" s="22"/>
      <c r="C6" s="23"/>
      <c r="D6" s="31" t="s">
        <v>2112</v>
      </c>
      <c r="E6" s="23"/>
      <c r="F6" s="23"/>
      <c r="G6" s="23"/>
      <c r="H6" s="23"/>
      <c r="I6" s="95"/>
      <c r="J6" s="23"/>
      <c r="K6" s="25"/>
      <c r="AZ6" s="18" t="s">
        <v>2272</v>
      </c>
      <c r="BA6" s="18" t="s">
        <v>2117</v>
      </c>
      <c r="BB6" s="18" t="s">
        <v>2117</v>
      </c>
      <c r="BC6" s="18" t="s">
        <v>2273</v>
      </c>
      <c r="BD6" s="18" t="s">
        <v>2175</v>
      </c>
    </row>
    <row r="7" spans="1:70" ht="22.5" customHeight="1">
      <c r="B7" s="22"/>
      <c r="C7" s="23"/>
      <c r="D7" s="23"/>
      <c r="E7" s="367" t="str">
        <f>'Rekapitulace stavby'!K6</f>
        <v>Autobusové nádraží Špindlerův Mlýn</v>
      </c>
      <c r="F7" s="357"/>
      <c r="G7" s="357"/>
      <c r="H7" s="357"/>
      <c r="I7" s="95"/>
      <c r="J7" s="23"/>
      <c r="K7" s="25"/>
      <c r="AZ7" s="18" t="s">
        <v>2274</v>
      </c>
      <c r="BA7" s="18" t="s">
        <v>2117</v>
      </c>
      <c r="BB7" s="18" t="s">
        <v>2117</v>
      </c>
      <c r="BC7" s="18" t="s">
        <v>2275</v>
      </c>
      <c r="BD7" s="18" t="s">
        <v>2175</v>
      </c>
    </row>
    <row r="8" spans="1:70" s="1" customFormat="1" ht="15">
      <c r="B8" s="35"/>
      <c r="C8" s="36"/>
      <c r="D8" s="31" t="s">
        <v>2187</v>
      </c>
      <c r="E8" s="36"/>
      <c r="F8" s="36"/>
      <c r="G8" s="36"/>
      <c r="H8" s="36"/>
      <c r="I8" s="96"/>
      <c r="J8" s="36"/>
      <c r="K8" s="39"/>
      <c r="AZ8" s="18" t="s">
        <v>2276</v>
      </c>
      <c r="BA8" s="18" t="s">
        <v>2117</v>
      </c>
      <c r="BB8" s="18" t="s">
        <v>2117</v>
      </c>
      <c r="BC8" s="18" t="s">
        <v>2277</v>
      </c>
      <c r="BD8" s="18" t="s">
        <v>2175</v>
      </c>
    </row>
    <row r="9" spans="1:70" s="1" customFormat="1" ht="36.950000000000003" customHeight="1">
      <c r="B9" s="35"/>
      <c r="C9" s="36"/>
      <c r="D9" s="36"/>
      <c r="E9" s="364" t="s">
        <v>2278</v>
      </c>
      <c r="F9" s="347"/>
      <c r="G9" s="347"/>
      <c r="H9" s="347"/>
      <c r="I9" s="9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1:70" s="1" customFormat="1" ht="14.45" customHeight="1">
      <c r="B11" s="35"/>
      <c r="C11" s="36"/>
      <c r="D11" s="31" t="s">
        <v>2114</v>
      </c>
      <c r="E11" s="36"/>
      <c r="F11" s="29" t="s">
        <v>2115</v>
      </c>
      <c r="G11" s="36"/>
      <c r="H11" s="36"/>
      <c r="I11" s="97" t="s">
        <v>2116</v>
      </c>
      <c r="J11" s="29" t="s">
        <v>2117</v>
      </c>
      <c r="K11" s="39"/>
    </row>
    <row r="12" spans="1:70" s="1" customFormat="1" ht="14.45" customHeight="1">
      <c r="B12" s="35"/>
      <c r="C12" s="36"/>
      <c r="D12" s="31" t="s">
        <v>2118</v>
      </c>
      <c r="E12" s="36"/>
      <c r="F12" s="29" t="s">
        <v>2119</v>
      </c>
      <c r="G12" s="36"/>
      <c r="H12" s="36"/>
      <c r="I12" s="97" t="s">
        <v>2120</v>
      </c>
      <c r="J12" s="98" t="str">
        <f>'Rekapitulace stavby'!AN8</f>
        <v>25. 7. 2016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1:70" s="1" customFormat="1" ht="14.45" customHeight="1">
      <c r="B14" s="35"/>
      <c r="C14" s="36"/>
      <c r="D14" s="31" t="s">
        <v>2122</v>
      </c>
      <c r="E14" s="36"/>
      <c r="F14" s="36"/>
      <c r="G14" s="36"/>
      <c r="H14" s="36"/>
      <c r="I14" s="97" t="s">
        <v>2123</v>
      </c>
      <c r="J14" s="29" t="str">
        <f>IF('Rekapitulace stavby'!AN10="","",'Rekapitulace stavby'!AN10)</f>
        <v/>
      </c>
      <c r="K14" s="39"/>
    </row>
    <row r="15" spans="1:70" s="1" customFormat="1" ht="18" customHeight="1">
      <c r="B15" s="35"/>
      <c r="C15" s="36"/>
      <c r="D15" s="36"/>
      <c r="E15" s="29" t="str">
        <f>IF('Rekapitulace stavby'!E11="","",'Rekapitulace stavby'!E11)</f>
        <v xml:space="preserve"> </v>
      </c>
      <c r="F15" s="36"/>
      <c r="G15" s="36"/>
      <c r="H15" s="36"/>
      <c r="I15" s="97" t="s">
        <v>2125</v>
      </c>
      <c r="J15" s="29" t="str">
        <f>IF('Rekapitulace stavby'!AN11="","",'Rekapitulace stavby'!AN11)</f>
        <v/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45" customHeight="1">
      <c r="B17" s="35"/>
      <c r="C17" s="36"/>
      <c r="D17" s="31" t="s">
        <v>2126</v>
      </c>
      <c r="E17" s="36"/>
      <c r="F17" s="36"/>
      <c r="G17" s="36"/>
      <c r="H17" s="36"/>
      <c r="I17" s="97" t="s">
        <v>2123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97" t="s">
        <v>2125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45" customHeight="1">
      <c r="B20" s="35"/>
      <c r="C20" s="36"/>
      <c r="D20" s="31" t="s">
        <v>2128</v>
      </c>
      <c r="E20" s="36"/>
      <c r="F20" s="36"/>
      <c r="G20" s="36"/>
      <c r="H20" s="36"/>
      <c r="I20" s="97" t="s">
        <v>2123</v>
      </c>
      <c r="J20" s="29" t="s">
        <v>2117</v>
      </c>
      <c r="K20" s="39"/>
    </row>
    <row r="21" spans="2:11" s="1" customFormat="1" ht="18" customHeight="1">
      <c r="B21" s="35"/>
      <c r="C21" s="36"/>
      <c r="D21" s="36"/>
      <c r="E21" s="29" t="s">
        <v>2129</v>
      </c>
      <c r="F21" s="36"/>
      <c r="G21" s="36"/>
      <c r="H21" s="36"/>
      <c r="I21" s="97" t="s">
        <v>2125</v>
      </c>
      <c r="J21" s="29" t="s">
        <v>2117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45" customHeight="1">
      <c r="B23" s="35"/>
      <c r="C23" s="36"/>
      <c r="D23" s="31" t="s">
        <v>2131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60" t="s">
        <v>2117</v>
      </c>
      <c r="F24" s="368"/>
      <c r="G24" s="368"/>
      <c r="H24" s="368"/>
      <c r="I24" s="101"/>
      <c r="J24" s="100"/>
      <c r="K24" s="10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95" customHeight="1">
      <c r="B26" s="35"/>
      <c r="C26" s="36"/>
      <c r="D26" s="63"/>
      <c r="E26" s="63"/>
      <c r="F26" s="63"/>
      <c r="G26" s="63"/>
      <c r="H26" s="63"/>
      <c r="I26" s="103"/>
      <c r="J26" s="63"/>
      <c r="K26" s="104"/>
    </row>
    <row r="27" spans="2:11" s="1" customFormat="1" ht="25.35" customHeight="1">
      <c r="B27" s="35"/>
      <c r="C27" s="36"/>
      <c r="D27" s="105" t="s">
        <v>2132</v>
      </c>
      <c r="E27" s="36"/>
      <c r="F27" s="36"/>
      <c r="G27" s="36"/>
      <c r="H27" s="36"/>
      <c r="I27" s="96"/>
      <c r="J27" s="106">
        <f>ROUND(J96,2)</f>
        <v>0</v>
      </c>
      <c r="K27" s="39"/>
    </row>
    <row r="28" spans="2:11" s="1" customFormat="1" ht="6.95" customHeight="1">
      <c r="B28" s="35"/>
      <c r="C28" s="36"/>
      <c r="D28" s="63"/>
      <c r="E28" s="63"/>
      <c r="F28" s="63"/>
      <c r="G28" s="63"/>
      <c r="H28" s="63"/>
      <c r="I28" s="103"/>
      <c r="J28" s="63"/>
      <c r="K28" s="104"/>
    </row>
    <row r="29" spans="2:11" s="1" customFormat="1" ht="14.45" customHeight="1">
      <c r="B29" s="35"/>
      <c r="C29" s="36"/>
      <c r="D29" s="36"/>
      <c r="E29" s="36"/>
      <c r="F29" s="40" t="s">
        <v>2134</v>
      </c>
      <c r="G29" s="36"/>
      <c r="H29" s="36"/>
      <c r="I29" s="107" t="s">
        <v>2133</v>
      </c>
      <c r="J29" s="40" t="s">
        <v>2135</v>
      </c>
      <c r="K29" s="39"/>
    </row>
    <row r="30" spans="2:11" s="1" customFormat="1" ht="14.45" customHeight="1">
      <c r="B30" s="35"/>
      <c r="C30" s="36"/>
      <c r="D30" s="43" t="s">
        <v>2136</v>
      </c>
      <c r="E30" s="43" t="s">
        <v>2137</v>
      </c>
      <c r="F30" s="108">
        <f>ROUND(SUM(BE96:BE708), 2)</f>
        <v>0</v>
      </c>
      <c r="G30" s="36"/>
      <c r="H30" s="36"/>
      <c r="I30" s="109">
        <v>0.21</v>
      </c>
      <c r="J30" s="108">
        <f>ROUND(ROUND((SUM(BE96:BE708)),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2138</v>
      </c>
      <c r="F31" s="108">
        <f>ROUND(SUM(BF96:BF708), 2)</f>
        <v>0</v>
      </c>
      <c r="G31" s="36"/>
      <c r="H31" s="36"/>
      <c r="I31" s="109">
        <v>0.15</v>
      </c>
      <c r="J31" s="108">
        <f>ROUND(ROUND((SUM(BF96:BF708)),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2139</v>
      </c>
      <c r="F32" s="108">
        <f>ROUND(SUM(BG96:BG708), 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2140</v>
      </c>
      <c r="F33" s="108">
        <f>ROUND(SUM(BH96:BH708), 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2141</v>
      </c>
      <c r="F34" s="108">
        <f>ROUND(SUM(BI96:BI708), 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5.35" customHeight="1">
      <c r="B36" s="35"/>
      <c r="C36" s="45"/>
      <c r="D36" s="46" t="s">
        <v>2142</v>
      </c>
      <c r="E36" s="47"/>
      <c r="F36" s="47"/>
      <c r="G36" s="110" t="s">
        <v>2143</v>
      </c>
      <c r="H36" s="48" t="s">
        <v>2144</v>
      </c>
      <c r="I36" s="111"/>
      <c r="J36" s="49">
        <f>SUM(J27:J34)</f>
        <v>0</v>
      </c>
      <c r="K36" s="112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3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4"/>
      <c r="J41" s="55"/>
      <c r="K41" s="115"/>
    </row>
    <row r="42" spans="2:11" s="1" customFormat="1" ht="36.950000000000003" customHeight="1">
      <c r="B42" s="35"/>
      <c r="C42" s="24" t="s">
        <v>2189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45" customHeight="1">
      <c r="B44" s="35"/>
      <c r="C44" s="31" t="s">
        <v>2112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7" t="str">
        <f>E7</f>
        <v>Autobusové nádraží Špindlerův Mlýn</v>
      </c>
      <c r="F45" s="347"/>
      <c r="G45" s="347"/>
      <c r="H45" s="347"/>
      <c r="I45" s="96"/>
      <c r="J45" s="36"/>
      <c r="K45" s="39"/>
    </row>
    <row r="46" spans="2:11" s="1" customFormat="1" ht="14.45" customHeight="1">
      <c r="B46" s="35"/>
      <c r="C46" s="31" t="s">
        <v>2187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4" t="str">
        <f>E9</f>
        <v>02 - SO 02 Objekt autobusového nádraží</v>
      </c>
      <c r="F47" s="347"/>
      <c r="G47" s="347"/>
      <c r="H47" s="347"/>
      <c r="I47" s="9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47" s="1" customFormat="1" ht="18" customHeight="1">
      <c r="B49" s="35"/>
      <c r="C49" s="31" t="s">
        <v>2118</v>
      </c>
      <c r="D49" s="36"/>
      <c r="E49" s="36"/>
      <c r="F49" s="29" t="str">
        <f>F12</f>
        <v>ppč 706/1, 706/15, kú Bedřichov v Krkonoších</v>
      </c>
      <c r="G49" s="36"/>
      <c r="H49" s="36"/>
      <c r="I49" s="97" t="s">
        <v>2120</v>
      </c>
      <c r="J49" s="98" t="str">
        <f>IF(J12="","",J12)</f>
        <v>25. 7. 2016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47" s="1" customFormat="1" ht="15">
      <c r="B51" s="35"/>
      <c r="C51" s="31" t="s">
        <v>2122</v>
      </c>
      <c r="D51" s="36"/>
      <c r="E51" s="36"/>
      <c r="F51" s="29" t="str">
        <f>E15</f>
        <v xml:space="preserve"> </v>
      </c>
      <c r="G51" s="36"/>
      <c r="H51" s="36"/>
      <c r="I51" s="97" t="s">
        <v>2128</v>
      </c>
      <c r="J51" s="29" t="str">
        <f>E21</f>
        <v>GRAFIC - Ing. Kirjakovský, Ing.Daněk</v>
      </c>
      <c r="K51" s="39"/>
    </row>
    <row r="52" spans="2:47" s="1" customFormat="1" ht="14.45" customHeight="1">
      <c r="B52" s="35"/>
      <c r="C52" s="31" t="s">
        <v>2126</v>
      </c>
      <c r="D52" s="36"/>
      <c r="E52" s="36"/>
      <c r="F52" s="29" t="str">
        <f>IF(E18="","",E18)</f>
        <v/>
      </c>
      <c r="G52" s="36"/>
      <c r="H52" s="36"/>
      <c r="I52" s="9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47" s="1" customFormat="1" ht="29.25" customHeight="1">
      <c r="B54" s="35"/>
      <c r="C54" s="116" t="s">
        <v>2190</v>
      </c>
      <c r="D54" s="45"/>
      <c r="E54" s="45"/>
      <c r="F54" s="45"/>
      <c r="G54" s="45"/>
      <c r="H54" s="45"/>
      <c r="I54" s="117"/>
      <c r="J54" s="118" t="s">
        <v>2191</v>
      </c>
      <c r="K54" s="50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19" t="s">
        <v>2192</v>
      </c>
      <c r="D56" s="36"/>
      <c r="E56" s="36"/>
      <c r="F56" s="36"/>
      <c r="G56" s="36"/>
      <c r="H56" s="36"/>
      <c r="I56" s="96"/>
      <c r="J56" s="106">
        <f>J96</f>
        <v>0</v>
      </c>
      <c r="K56" s="39"/>
      <c r="AU56" s="18" t="s">
        <v>2193</v>
      </c>
    </row>
    <row r="57" spans="2:47" s="7" customFormat="1" ht="24.95" customHeight="1">
      <c r="B57" s="120"/>
      <c r="C57" s="121"/>
      <c r="D57" s="122" t="s">
        <v>2279</v>
      </c>
      <c r="E57" s="123"/>
      <c r="F57" s="123"/>
      <c r="G57" s="123"/>
      <c r="H57" s="123"/>
      <c r="I57" s="124"/>
      <c r="J57" s="125">
        <f>J97</f>
        <v>0</v>
      </c>
      <c r="K57" s="126"/>
    </row>
    <row r="58" spans="2:47" s="8" customFormat="1" ht="19.899999999999999" customHeight="1">
      <c r="B58" s="127"/>
      <c r="C58" s="128"/>
      <c r="D58" s="129" t="s">
        <v>2280</v>
      </c>
      <c r="E58" s="130"/>
      <c r="F58" s="130"/>
      <c r="G58" s="130"/>
      <c r="H58" s="130"/>
      <c r="I58" s="131"/>
      <c r="J58" s="132">
        <f>J98</f>
        <v>0</v>
      </c>
      <c r="K58" s="133"/>
    </row>
    <row r="59" spans="2:47" s="8" customFormat="1" ht="19.899999999999999" customHeight="1">
      <c r="B59" s="127"/>
      <c r="C59" s="128"/>
      <c r="D59" s="129" t="s">
        <v>2281</v>
      </c>
      <c r="E59" s="130"/>
      <c r="F59" s="130"/>
      <c r="G59" s="130"/>
      <c r="H59" s="130"/>
      <c r="I59" s="131"/>
      <c r="J59" s="132">
        <f>J126</f>
        <v>0</v>
      </c>
      <c r="K59" s="133"/>
    </row>
    <row r="60" spans="2:47" s="8" customFormat="1" ht="19.899999999999999" customHeight="1">
      <c r="B60" s="127"/>
      <c r="C60" s="128"/>
      <c r="D60" s="129" t="s">
        <v>2282</v>
      </c>
      <c r="E60" s="130"/>
      <c r="F60" s="130"/>
      <c r="G60" s="130"/>
      <c r="H60" s="130"/>
      <c r="I60" s="131"/>
      <c r="J60" s="132">
        <f>J175</f>
        <v>0</v>
      </c>
      <c r="K60" s="133"/>
    </row>
    <row r="61" spans="2:47" s="8" customFormat="1" ht="19.899999999999999" customHeight="1">
      <c r="B61" s="127"/>
      <c r="C61" s="128"/>
      <c r="D61" s="129" t="s">
        <v>2283</v>
      </c>
      <c r="E61" s="130"/>
      <c r="F61" s="130"/>
      <c r="G61" s="130"/>
      <c r="H61" s="130"/>
      <c r="I61" s="131"/>
      <c r="J61" s="132">
        <f>J253</f>
        <v>0</v>
      </c>
      <c r="K61" s="133"/>
    </row>
    <row r="62" spans="2:47" s="8" customFormat="1" ht="19.899999999999999" customHeight="1">
      <c r="B62" s="127"/>
      <c r="C62" s="128"/>
      <c r="D62" s="129" t="s">
        <v>2284</v>
      </c>
      <c r="E62" s="130"/>
      <c r="F62" s="130"/>
      <c r="G62" s="130"/>
      <c r="H62" s="130"/>
      <c r="I62" s="131"/>
      <c r="J62" s="132">
        <f>J312</f>
        <v>0</v>
      </c>
      <c r="K62" s="133"/>
    </row>
    <row r="63" spans="2:47" s="8" customFormat="1" ht="19.899999999999999" customHeight="1">
      <c r="B63" s="127"/>
      <c r="C63" s="128"/>
      <c r="D63" s="129" t="s">
        <v>2285</v>
      </c>
      <c r="E63" s="130"/>
      <c r="F63" s="130"/>
      <c r="G63" s="130"/>
      <c r="H63" s="130"/>
      <c r="I63" s="131"/>
      <c r="J63" s="132">
        <f>J363</f>
        <v>0</v>
      </c>
      <c r="K63" s="133"/>
    </row>
    <row r="64" spans="2:47" s="8" customFormat="1" ht="19.899999999999999" customHeight="1">
      <c r="B64" s="127"/>
      <c r="C64" s="128"/>
      <c r="D64" s="129" t="s">
        <v>2286</v>
      </c>
      <c r="E64" s="130"/>
      <c r="F64" s="130"/>
      <c r="G64" s="130"/>
      <c r="H64" s="130"/>
      <c r="I64" s="131"/>
      <c r="J64" s="132">
        <f>J370</f>
        <v>0</v>
      </c>
      <c r="K64" s="133"/>
    </row>
    <row r="65" spans="2:11" s="8" customFormat="1" ht="19.899999999999999" customHeight="1">
      <c r="B65" s="127"/>
      <c r="C65" s="128"/>
      <c r="D65" s="129" t="s">
        <v>2287</v>
      </c>
      <c r="E65" s="130"/>
      <c r="F65" s="130"/>
      <c r="G65" s="130"/>
      <c r="H65" s="130"/>
      <c r="I65" s="131"/>
      <c r="J65" s="132">
        <f>J391</f>
        <v>0</v>
      </c>
      <c r="K65" s="133"/>
    </row>
    <row r="66" spans="2:11" s="7" customFormat="1" ht="24.95" customHeight="1">
      <c r="B66" s="120"/>
      <c r="C66" s="121"/>
      <c r="D66" s="122" t="s">
        <v>2288</v>
      </c>
      <c r="E66" s="123"/>
      <c r="F66" s="123"/>
      <c r="G66" s="123"/>
      <c r="H66" s="123"/>
      <c r="I66" s="124"/>
      <c r="J66" s="125">
        <f>J393</f>
        <v>0</v>
      </c>
      <c r="K66" s="126"/>
    </row>
    <row r="67" spans="2:11" s="8" customFormat="1" ht="19.899999999999999" customHeight="1">
      <c r="B67" s="127"/>
      <c r="C67" s="128"/>
      <c r="D67" s="129" t="s">
        <v>2289</v>
      </c>
      <c r="E67" s="130"/>
      <c r="F67" s="130"/>
      <c r="G67" s="130"/>
      <c r="H67" s="130"/>
      <c r="I67" s="131"/>
      <c r="J67" s="132">
        <f>J394</f>
        <v>0</v>
      </c>
      <c r="K67" s="133"/>
    </row>
    <row r="68" spans="2:11" s="8" customFormat="1" ht="19.899999999999999" customHeight="1">
      <c r="B68" s="127"/>
      <c r="C68" s="128"/>
      <c r="D68" s="129" t="s">
        <v>2290</v>
      </c>
      <c r="E68" s="130"/>
      <c r="F68" s="130"/>
      <c r="G68" s="130"/>
      <c r="H68" s="130"/>
      <c r="I68" s="131"/>
      <c r="J68" s="132">
        <f>J418</f>
        <v>0</v>
      </c>
      <c r="K68" s="133"/>
    </row>
    <row r="69" spans="2:11" s="8" customFormat="1" ht="19.899999999999999" customHeight="1">
      <c r="B69" s="127"/>
      <c r="C69" s="128"/>
      <c r="D69" s="129" t="s">
        <v>2291</v>
      </c>
      <c r="E69" s="130"/>
      <c r="F69" s="130"/>
      <c r="G69" s="130"/>
      <c r="H69" s="130"/>
      <c r="I69" s="131"/>
      <c r="J69" s="132">
        <f>J473</f>
        <v>0</v>
      </c>
      <c r="K69" s="133"/>
    </row>
    <row r="70" spans="2:11" s="8" customFormat="1" ht="19.899999999999999" customHeight="1">
      <c r="B70" s="127"/>
      <c r="C70" s="128"/>
      <c r="D70" s="129" t="s">
        <v>2292</v>
      </c>
      <c r="E70" s="130"/>
      <c r="F70" s="130"/>
      <c r="G70" s="130"/>
      <c r="H70" s="130"/>
      <c r="I70" s="131"/>
      <c r="J70" s="132">
        <f>J497</f>
        <v>0</v>
      </c>
      <c r="K70" s="133"/>
    </row>
    <row r="71" spans="2:11" s="8" customFormat="1" ht="19.899999999999999" customHeight="1">
      <c r="B71" s="127"/>
      <c r="C71" s="128"/>
      <c r="D71" s="129" t="s">
        <v>2293</v>
      </c>
      <c r="E71" s="130"/>
      <c r="F71" s="130"/>
      <c r="G71" s="130"/>
      <c r="H71" s="130"/>
      <c r="I71" s="131"/>
      <c r="J71" s="132">
        <f>J540</f>
        <v>0</v>
      </c>
      <c r="K71" s="133"/>
    </row>
    <row r="72" spans="2:11" s="8" customFormat="1" ht="19.899999999999999" customHeight="1">
      <c r="B72" s="127"/>
      <c r="C72" s="128"/>
      <c r="D72" s="129" t="s">
        <v>2294</v>
      </c>
      <c r="E72" s="130"/>
      <c r="F72" s="130"/>
      <c r="G72" s="130"/>
      <c r="H72" s="130"/>
      <c r="I72" s="131"/>
      <c r="J72" s="132">
        <f>J550</f>
        <v>0</v>
      </c>
      <c r="K72" s="133"/>
    </row>
    <row r="73" spans="2:11" s="8" customFormat="1" ht="19.899999999999999" customHeight="1">
      <c r="B73" s="127"/>
      <c r="C73" s="128"/>
      <c r="D73" s="129" t="s">
        <v>2295</v>
      </c>
      <c r="E73" s="130"/>
      <c r="F73" s="130"/>
      <c r="G73" s="130"/>
      <c r="H73" s="130"/>
      <c r="I73" s="131"/>
      <c r="J73" s="132">
        <f>J604</f>
        <v>0</v>
      </c>
      <c r="K73" s="133"/>
    </row>
    <row r="74" spans="2:11" s="8" customFormat="1" ht="19.899999999999999" customHeight="1">
      <c r="B74" s="127"/>
      <c r="C74" s="128"/>
      <c r="D74" s="129" t="s">
        <v>2296</v>
      </c>
      <c r="E74" s="130"/>
      <c r="F74" s="130"/>
      <c r="G74" s="130"/>
      <c r="H74" s="130"/>
      <c r="I74" s="131"/>
      <c r="J74" s="132">
        <f>J643</f>
        <v>0</v>
      </c>
      <c r="K74" s="133"/>
    </row>
    <row r="75" spans="2:11" s="8" customFormat="1" ht="19.899999999999999" customHeight="1">
      <c r="B75" s="127"/>
      <c r="C75" s="128"/>
      <c r="D75" s="129" t="s">
        <v>2297</v>
      </c>
      <c r="E75" s="130"/>
      <c r="F75" s="130"/>
      <c r="G75" s="130"/>
      <c r="H75" s="130"/>
      <c r="I75" s="131"/>
      <c r="J75" s="132">
        <f>J695</f>
        <v>0</v>
      </c>
      <c r="K75" s="133"/>
    </row>
    <row r="76" spans="2:11" s="8" customFormat="1" ht="19.899999999999999" customHeight="1">
      <c r="B76" s="127"/>
      <c r="C76" s="128"/>
      <c r="D76" s="129" t="s">
        <v>2298</v>
      </c>
      <c r="E76" s="130"/>
      <c r="F76" s="130"/>
      <c r="G76" s="130"/>
      <c r="H76" s="130"/>
      <c r="I76" s="131"/>
      <c r="J76" s="132">
        <f>J707</f>
        <v>0</v>
      </c>
      <c r="K76" s="133"/>
    </row>
    <row r="77" spans="2:11" s="1" customFormat="1" ht="21.75" customHeight="1">
      <c r="B77" s="35"/>
      <c r="C77" s="36"/>
      <c r="D77" s="36"/>
      <c r="E77" s="36"/>
      <c r="F77" s="36"/>
      <c r="G77" s="36"/>
      <c r="H77" s="36"/>
      <c r="I77" s="96"/>
      <c r="J77" s="36"/>
      <c r="K77" s="39"/>
    </row>
    <row r="78" spans="2:11" s="1" customFormat="1" ht="6.95" customHeight="1">
      <c r="B78" s="51"/>
      <c r="C78" s="52"/>
      <c r="D78" s="52"/>
      <c r="E78" s="52"/>
      <c r="F78" s="52"/>
      <c r="G78" s="52"/>
      <c r="H78" s="52"/>
      <c r="I78" s="113"/>
      <c r="J78" s="52"/>
      <c r="K78" s="53"/>
    </row>
    <row r="82" spans="2:63" s="1" customFormat="1" ht="6.95" customHeight="1">
      <c r="B82" s="54"/>
      <c r="C82" s="55"/>
      <c r="D82" s="55"/>
      <c r="E82" s="55"/>
      <c r="F82" s="55"/>
      <c r="G82" s="55"/>
      <c r="H82" s="55"/>
      <c r="I82" s="114"/>
      <c r="J82" s="55"/>
      <c r="K82" s="55"/>
      <c r="L82" s="35"/>
    </row>
    <row r="83" spans="2:63" s="1" customFormat="1" ht="36.950000000000003" customHeight="1">
      <c r="B83" s="35"/>
      <c r="C83" s="56" t="s">
        <v>2199</v>
      </c>
      <c r="I83" s="134"/>
      <c r="L83" s="35"/>
    </row>
    <row r="84" spans="2:63" s="1" customFormat="1" ht="6.95" customHeight="1">
      <c r="B84" s="35"/>
      <c r="I84" s="134"/>
      <c r="L84" s="35"/>
    </row>
    <row r="85" spans="2:63" s="1" customFormat="1" ht="14.45" customHeight="1">
      <c r="B85" s="35"/>
      <c r="C85" s="58" t="s">
        <v>2112</v>
      </c>
      <c r="I85" s="134"/>
      <c r="L85" s="35"/>
    </row>
    <row r="86" spans="2:63" s="1" customFormat="1" ht="22.5" customHeight="1">
      <c r="B86" s="35"/>
      <c r="E86" s="365" t="str">
        <f>E7</f>
        <v>Autobusové nádraží Špindlerův Mlýn</v>
      </c>
      <c r="F86" s="342"/>
      <c r="G86" s="342"/>
      <c r="H86" s="342"/>
      <c r="I86" s="134"/>
      <c r="L86" s="35"/>
    </row>
    <row r="87" spans="2:63" s="1" customFormat="1" ht="14.45" customHeight="1">
      <c r="B87" s="35"/>
      <c r="C87" s="58" t="s">
        <v>2187</v>
      </c>
      <c r="I87" s="134"/>
      <c r="L87" s="35"/>
    </row>
    <row r="88" spans="2:63" s="1" customFormat="1" ht="23.25" customHeight="1">
      <c r="B88" s="35"/>
      <c r="E88" s="339" t="str">
        <f>E9</f>
        <v>02 - SO 02 Objekt autobusového nádraží</v>
      </c>
      <c r="F88" s="342"/>
      <c r="G88" s="342"/>
      <c r="H88" s="342"/>
      <c r="I88" s="134"/>
      <c r="L88" s="35"/>
    </row>
    <row r="89" spans="2:63" s="1" customFormat="1" ht="6.95" customHeight="1">
      <c r="B89" s="35"/>
      <c r="I89" s="134"/>
      <c r="L89" s="35"/>
    </row>
    <row r="90" spans="2:63" s="1" customFormat="1" ht="18" customHeight="1">
      <c r="B90" s="35"/>
      <c r="C90" s="58" t="s">
        <v>2118</v>
      </c>
      <c r="F90" s="135" t="str">
        <f>F12</f>
        <v>ppč 706/1, 706/15, kú Bedřichov v Krkonoších</v>
      </c>
      <c r="I90" s="136" t="s">
        <v>2120</v>
      </c>
      <c r="J90" s="62" t="str">
        <f>IF(J12="","",J12)</f>
        <v>25. 7. 2016</v>
      </c>
      <c r="L90" s="35"/>
    </row>
    <row r="91" spans="2:63" s="1" customFormat="1" ht="6.95" customHeight="1">
      <c r="B91" s="35"/>
      <c r="I91" s="134"/>
      <c r="L91" s="35"/>
    </row>
    <row r="92" spans="2:63" s="1" customFormat="1" ht="15">
      <c r="B92" s="35"/>
      <c r="C92" s="58" t="s">
        <v>2122</v>
      </c>
      <c r="F92" s="135" t="str">
        <f>E15</f>
        <v xml:space="preserve"> </v>
      </c>
      <c r="I92" s="136" t="s">
        <v>2128</v>
      </c>
      <c r="J92" s="135" t="str">
        <f>E21</f>
        <v>GRAFIC - Ing. Kirjakovský, Ing.Daněk</v>
      </c>
      <c r="L92" s="35"/>
    </row>
    <row r="93" spans="2:63" s="1" customFormat="1" ht="14.45" customHeight="1">
      <c r="B93" s="35"/>
      <c r="C93" s="58" t="s">
        <v>2126</v>
      </c>
      <c r="F93" s="135" t="str">
        <f>IF(E18="","",E18)</f>
        <v/>
      </c>
      <c r="I93" s="134"/>
      <c r="L93" s="35"/>
    </row>
    <row r="94" spans="2:63" s="1" customFormat="1" ht="10.35" customHeight="1">
      <c r="B94" s="35"/>
      <c r="I94" s="134"/>
      <c r="L94" s="35"/>
    </row>
    <row r="95" spans="2:63" s="9" customFormat="1" ht="29.25" customHeight="1">
      <c r="B95" s="137"/>
      <c r="C95" s="138" t="s">
        <v>2200</v>
      </c>
      <c r="D95" s="139" t="s">
        <v>2151</v>
      </c>
      <c r="E95" s="139" t="s">
        <v>2147</v>
      </c>
      <c r="F95" s="139" t="s">
        <v>2201</v>
      </c>
      <c r="G95" s="139" t="s">
        <v>2202</v>
      </c>
      <c r="H95" s="139" t="s">
        <v>2203</v>
      </c>
      <c r="I95" s="140" t="s">
        <v>2204</v>
      </c>
      <c r="J95" s="139" t="s">
        <v>2191</v>
      </c>
      <c r="K95" s="141" t="s">
        <v>2205</v>
      </c>
      <c r="L95" s="137"/>
      <c r="M95" s="68" t="s">
        <v>2206</v>
      </c>
      <c r="N95" s="69" t="s">
        <v>2136</v>
      </c>
      <c r="O95" s="69" t="s">
        <v>2207</v>
      </c>
      <c r="P95" s="69" t="s">
        <v>2208</v>
      </c>
      <c r="Q95" s="69" t="s">
        <v>2209</v>
      </c>
      <c r="R95" s="69" t="s">
        <v>2210</v>
      </c>
      <c r="S95" s="69" t="s">
        <v>2211</v>
      </c>
      <c r="T95" s="70" t="s">
        <v>2212</v>
      </c>
    </row>
    <row r="96" spans="2:63" s="1" customFormat="1" ht="29.25" customHeight="1">
      <c r="B96" s="35"/>
      <c r="C96" s="72" t="s">
        <v>2192</v>
      </c>
      <c r="I96" s="134"/>
      <c r="J96" s="142">
        <f>BK96</f>
        <v>0</v>
      </c>
      <c r="L96" s="35"/>
      <c r="M96" s="71"/>
      <c r="N96" s="63"/>
      <c r="O96" s="63"/>
      <c r="P96" s="143">
        <f>P97+P393</f>
        <v>0</v>
      </c>
      <c r="Q96" s="63"/>
      <c r="R96" s="143">
        <f>R97+R393</f>
        <v>598.56069569999988</v>
      </c>
      <c r="S96" s="63"/>
      <c r="T96" s="144">
        <f>T97+T393</f>
        <v>1.58</v>
      </c>
      <c r="AT96" s="18" t="s">
        <v>2165</v>
      </c>
      <c r="AU96" s="18" t="s">
        <v>2193</v>
      </c>
      <c r="BK96" s="145">
        <f>BK97+BK393</f>
        <v>0</v>
      </c>
    </row>
    <row r="97" spans="2:65" s="10" customFormat="1" ht="37.35" customHeight="1">
      <c r="B97" s="146"/>
      <c r="D97" s="147" t="s">
        <v>2165</v>
      </c>
      <c r="E97" s="148" t="s">
        <v>2299</v>
      </c>
      <c r="F97" s="148" t="s">
        <v>2300</v>
      </c>
      <c r="I97" s="149"/>
      <c r="J97" s="150">
        <f>BK97</f>
        <v>0</v>
      </c>
      <c r="L97" s="146"/>
      <c r="M97" s="151"/>
      <c r="N97" s="152"/>
      <c r="O97" s="152"/>
      <c r="P97" s="153">
        <f>P98+P126+P175+P253+P312+P363+P370+P391</f>
        <v>0</v>
      </c>
      <c r="Q97" s="152"/>
      <c r="R97" s="153">
        <f>R98+R126+R175+R253+R312+R363+R370+R391</f>
        <v>572.89024854999991</v>
      </c>
      <c r="S97" s="152"/>
      <c r="T97" s="154">
        <f>T98+T126+T175+T253+T312+T363+T370+T391</f>
        <v>1.4040000000000001</v>
      </c>
      <c r="AR97" s="147" t="s">
        <v>2173</v>
      </c>
      <c r="AT97" s="155" t="s">
        <v>2165</v>
      </c>
      <c r="AU97" s="155" t="s">
        <v>2166</v>
      </c>
      <c r="AY97" s="147" t="s">
        <v>2216</v>
      </c>
      <c r="BK97" s="156">
        <f>BK98+BK126+BK175+BK253+BK312+BK363+BK370+BK391</f>
        <v>0</v>
      </c>
    </row>
    <row r="98" spans="2:65" s="10" customFormat="1" ht="19.899999999999999" customHeight="1">
      <c r="B98" s="146"/>
      <c r="D98" s="157" t="s">
        <v>2165</v>
      </c>
      <c r="E98" s="158" t="s">
        <v>2173</v>
      </c>
      <c r="F98" s="158" t="s">
        <v>2301</v>
      </c>
      <c r="I98" s="149"/>
      <c r="J98" s="159">
        <f>BK98</f>
        <v>0</v>
      </c>
      <c r="L98" s="146"/>
      <c r="M98" s="151"/>
      <c r="N98" s="152"/>
      <c r="O98" s="152"/>
      <c r="P98" s="153">
        <f>SUM(P99:P125)</f>
        <v>0</v>
      </c>
      <c r="Q98" s="152"/>
      <c r="R98" s="153">
        <f>SUM(R99:R125)</f>
        <v>30.256699999999999</v>
      </c>
      <c r="S98" s="152"/>
      <c r="T98" s="154">
        <f>SUM(T99:T125)</f>
        <v>0</v>
      </c>
      <c r="AR98" s="147" t="s">
        <v>2173</v>
      </c>
      <c r="AT98" s="155" t="s">
        <v>2165</v>
      </c>
      <c r="AU98" s="155" t="s">
        <v>2173</v>
      </c>
      <c r="AY98" s="147" t="s">
        <v>2216</v>
      </c>
      <c r="BK98" s="156">
        <f>SUM(BK99:BK125)</f>
        <v>0</v>
      </c>
    </row>
    <row r="99" spans="2:65" s="1" customFormat="1" ht="22.5" customHeight="1">
      <c r="B99" s="160"/>
      <c r="C99" s="161" t="s">
        <v>2173</v>
      </c>
      <c r="D99" s="161" t="s">
        <v>2219</v>
      </c>
      <c r="E99" s="162" t="s">
        <v>2302</v>
      </c>
      <c r="F99" s="163" t="s">
        <v>2303</v>
      </c>
      <c r="G99" s="164" t="s">
        <v>2304</v>
      </c>
      <c r="H99" s="165">
        <v>10</v>
      </c>
      <c r="I99" s="166"/>
      <c r="J99" s="167">
        <f>ROUND(I99*H99,2)</f>
        <v>0</v>
      </c>
      <c r="K99" s="163" t="s">
        <v>2305</v>
      </c>
      <c r="L99" s="35"/>
      <c r="M99" s="168" t="s">
        <v>2117</v>
      </c>
      <c r="N99" s="169" t="s">
        <v>2137</v>
      </c>
      <c r="O99" s="36"/>
      <c r="P99" s="170">
        <f>O99*H99</f>
        <v>0</v>
      </c>
      <c r="Q99" s="170">
        <v>1.67E-3</v>
      </c>
      <c r="R99" s="170">
        <f>Q99*H99</f>
        <v>1.67E-2</v>
      </c>
      <c r="S99" s="170">
        <v>0</v>
      </c>
      <c r="T99" s="171">
        <f>S99*H99</f>
        <v>0</v>
      </c>
      <c r="AR99" s="18" t="s">
        <v>2237</v>
      </c>
      <c r="AT99" s="18" t="s">
        <v>2219</v>
      </c>
      <c r="AU99" s="18" t="s">
        <v>2175</v>
      </c>
      <c r="AY99" s="18" t="s">
        <v>2216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8" t="s">
        <v>2173</v>
      </c>
      <c r="BK99" s="172">
        <f>ROUND(I99*H99,2)</f>
        <v>0</v>
      </c>
      <c r="BL99" s="18" t="s">
        <v>2237</v>
      </c>
      <c r="BM99" s="18" t="s">
        <v>2306</v>
      </c>
    </row>
    <row r="100" spans="2:65" s="11" customFormat="1" ht="22.5" customHeight="1">
      <c r="B100" s="173"/>
      <c r="D100" s="174" t="s">
        <v>2225</v>
      </c>
      <c r="E100" s="175" t="s">
        <v>2117</v>
      </c>
      <c r="F100" s="176" t="s">
        <v>2307</v>
      </c>
      <c r="H100" s="177">
        <v>10</v>
      </c>
      <c r="I100" s="178"/>
      <c r="L100" s="173"/>
      <c r="M100" s="179"/>
      <c r="N100" s="180"/>
      <c r="O100" s="180"/>
      <c r="P100" s="180"/>
      <c r="Q100" s="180"/>
      <c r="R100" s="180"/>
      <c r="S100" s="180"/>
      <c r="T100" s="181"/>
      <c r="AT100" s="182" t="s">
        <v>2225</v>
      </c>
      <c r="AU100" s="182" t="s">
        <v>2175</v>
      </c>
      <c r="AV100" s="11" t="s">
        <v>2175</v>
      </c>
      <c r="AW100" s="11" t="s">
        <v>2130</v>
      </c>
      <c r="AX100" s="11" t="s">
        <v>2173</v>
      </c>
      <c r="AY100" s="182" t="s">
        <v>2216</v>
      </c>
    </row>
    <row r="101" spans="2:65" s="1" customFormat="1" ht="22.5" customHeight="1">
      <c r="B101" s="160"/>
      <c r="C101" s="161" t="s">
        <v>2175</v>
      </c>
      <c r="D101" s="161" t="s">
        <v>2219</v>
      </c>
      <c r="E101" s="162" t="s">
        <v>2308</v>
      </c>
      <c r="F101" s="163" t="s">
        <v>2309</v>
      </c>
      <c r="G101" s="164" t="s">
        <v>2304</v>
      </c>
      <c r="H101" s="165">
        <v>70.95</v>
      </c>
      <c r="I101" s="166"/>
      <c r="J101" s="167">
        <f>ROUND(I101*H101,2)</f>
        <v>0</v>
      </c>
      <c r="K101" s="163" t="s">
        <v>2305</v>
      </c>
      <c r="L101" s="35"/>
      <c r="M101" s="168" t="s">
        <v>2117</v>
      </c>
      <c r="N101" s="169" t="s">
        <v>2137</v>
      </c>
      <c r="O101" s="36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8" t="s">
        <v>2237</v>
      </c>
      <c r="AT101" s="18" t="s">
        <v>2219</v>
      </c>
      <c r="AU101" s="18" t="s">
        <v>2175</v>
      </c>
      <c r="AY101" s="18" t="s">
        <v>2216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8" t="s">
        <v>2173</v>
      </c>
      <c r="BK101" s="172">
        <f>ROUND(I101*H101,2)</f>
        <v>0</v>
      </c>
      <c r="BL101" s="18" t="s">
        <v>2237</v>
      </c>
      <c r="BM101" s="18" t="s">
        <v>2310</v>
      </c>
    </row>
    <row r="102" spans="2:65" s="11" customFormat="1" ht="22.5" customHeight="1">
      <c r="B102" s="173"/>
      <c r="D102" s="188" t="s">
        <v>2225</v>
      </c>
      <c r="E102" s="182" t="s">
        <v>2117</v>
      </c>
      <c r="F102" s="189" t="s">
        <v>2311</v>
      </c>
      <c r="H102" s="190">
        <v>16.443000000000001</v>
      </c>
      <c r="I102" s="178"/>
      <c r="L102" s="173"/>
      <c r="M102" s="179"/>
      <c r="N102" s="180"/>
      <c r="O102" s="180"/>
      <c r="P102" s="180"/>
      <c r="Q102" s="180"/>
      <c r="R102" s="180"/>
      <c r="S102" s="180"/>
      <c r="T102" s="181"/>
      <c r="AT102" s="182" t="s">
        <v>2225</v>
      </c>
      <c r="AU102" s="182" t="s">
        <v>2175</v>
      </c>
      <c r="AV102" s="11" t="s">
        <v>2175</v>
      </c>
      <c r="AW102" s="11" t="s">
        <v>2130</v>
      </c>
      <c r="AX102" s="11" t="s">
        <v>2166</v>
      </c>
      <c r="AY102" s="182" t="s">
        <v>2216</v>
      </c>
    </row>
    <row r="103" spans="2:65" s="11" customFormat="1" ht="22.5" customHeight="1">
      <c r="B103" s="173"/>
      <c r="D103" s="188" t="s">
        <v>2225</v>
      </c>
      <c r="E103" s="182" t="s">
        <v>2117</v>
      </c>
      <c r="F103" s="189" t="s">
        <v>2312</v>
      </c>
      <c r="H103" s="190">
        <v>4.7249999999999996</v>
      </c>
      <c r="I103" s="178"/>
      <c r="L103" s="173"/>
      <c r="M103" s="179"/>
      <c r="N103" s="180"/>
      <c r="O103" s="180"/>
      <c r="P103" s="180"/>
      <c r="Q103" s="180"/>
      <c r="R103" s="180"/>
      <c r="S103" s="180"/>
      <c r="T103" s="181"/>
      <c r="AT103" s="182" t="s">
        <v>2225</v>
      </c>
      <c r="AU103" s="182" t="s">
        <v>2175</v>
      </c>
      <c r="AV103" s="11" t="s">
        <v>2175</v>
      </c>
      <c r="AW103" s="11" t="s">
        <v>2130</v>
      </c>
      <c r="AX103" s="11" t="s">
        <v>2166</v>
      </c>
      <c r="AY103" s="182" t="s">
        <v>2216</v>
      </c>
    </row>
    <row r="104" spans="2:65" s="11" customFormat="1" ht="22.5" customHeight="1">
      <c r="B104" s="173"/>
      <c r="D104" s="188" t="s">
        <v>2225</v>
      </c>
      <c r="E104" s="182" t="s">
        <v>2117</v>
      </c>
      <c r="F104" s="189" t="s">
        <v>2313</v>
      </c>
      <c r="H104" s="190">
        <v>6.9640000000000004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82" t="s">
        <v>2225</v>
      </c>
      <c r="AU104" s="182" t="s">
        <v>2175</v>
      </c>
      <c r="AV104" s="11" t="s">
        <v>2175</v>
      </c>
      <c r="AW104" s="11" t="s">
        <v>2130</v>
      </c>
      <c r="AX104" s="11" t="s">
        <v>2166</v>
      </c>
      <c r="AY104" s="182" t="s">
        <v>2216</v>
      </c>
    </row>
    <row r="105" spans="2:65" s="11" customFormat="1" ht="22.5" customHeight="1">
      <c r="B105" s="173"/>
      <c r="D105" s="188" t="s">
        <v>2225</v>
      </c>
      <c r="E105" s="182" t="s">
        <v>2117</v>
      </c>
      <c r="F105" s="189" t="s">
        <v>2314</v>
      </c>
      <c r="H105" s="190">
        <v>4.8639999999999999</v>
      </c>
      <c r="I105" s="178"/>
      <c r="L105" s="173"/>
      <c r="M105" s="179"/>
      <c r="N105" s="180"/>
      <c r="O105" s="180"/>
      <c r="P105" s="180"/>
      <c r="Q105" s="180"/>
      <c r="R105" s="180"/>
      <c r="S105" s="180"/>
      <c r="T105" s="181"/>
      <c r="AT105" s="182" t="s">
        <v>2225</v>
      </c>
      <c r="AU105" s="182" t="s">
        <v>2175</v>
      </c>
      <c r="AV105" s="11" t="s">
        <v>2175</v>
      </c>
      <c r="AW105" s="11" t="s">
        <v>2130</v>
      </c>
      <c r="AX105" s="11" t="s">
        <v>2166</v>
      </c>
      <c r="AY105" s="182" t="s">
        <v>2216</v>
      </c>
    </row>
    <row r="106" spans="2:65" s="11" customFormat="1" ht="22.5" customHeight="1">
      <c r="B106" s="173"/>
      <c r="D106" s="188" t="s">
        <v>2225</v>
      </c>
      <c r="E106" s="182" t="s">
        <v>2117</v>
      </c>
      <c r="F106" s="189" t="s">
        <v>2315</v>
      </c>
      <c r="H106" s="190">
        <v>0.67500000000000004</v>
      </c>
      <c r="I106" s="178"/>
      <c r="L106" s="173"/>
      <c r="M106" s="179"/>
      <c r="N106" s="180"/>
      <c r="O106" s="180"/>
      <c r="P106" s="180"/>
      <c r="Q106" s="180"/>
      <c r="R106" s="180"/>
      <c r="S106" s="180"/>
      <c r="T106" s="181"/>
      <c r="AT106" s="182" t="s">
        <v>2225</v>
      </c>
      <c r="AU106" s="182" t="s">
        <v>2175</v>
      </c>
      <c r="AV106" s="11" t="s">
        <v>2175</v>
      </c>
      <c r="AW106" s="11" t="s">
        <v>2130</v>
      </c>
      <c r="AX106" s="11" t="s">
        <v>2166</v>
      </c>
      <c r="AY106" s="182" t="s">
        <v>2216</v>
      </c>
    </row>
    <row r="107" spans="2:65" s="11" customFormat="1" ht="22.5" customHeight="1">
      <c r="B107" s="173"/>
      <c r="D107" s="188" t="s">
        <v>2225</v>
      </c>
      <c r="E107" s="182" t="s">
        <v>2117</v>
      </c>
      <c r="F107" s="189" t="s">
        <v>2316</v>
      </c>
      <c r="H107" s="190">
        <v>14.06</v>
      </c>
      <c r="I107" s="178"/>
      <c r="L107" s="173"/>
      <c r="M107" s="179"/>
      <c r="N107" s="180"/>
      <c r="O107" s="180"/>
      <c r="P107" s="180"/>
      <c r="Q107" s="180"/>
      <c r="R107" s="180"/>
      <c r="S107" s="180"/>
      <c r="T107" s="181"/>
      <c r="AT107" s="182" t="s">
        <v>2225</v>
      </c>
      <c r="AU107" s="182" t="s">
        <v>2175</v>
      </c>
      <c r="AV107" s="11" t="s">
        <v>2175</v>
      </c>
      <c r="AW107" s="11" t="s">
        <v>2130</v>
      </c>
      <c r="AX107" s="11" t="s">
        <v>2166</v>
      </c>
      <c r="AY107" s="182" t="s">
        <v>2216</v>
      </c>
    </row>
    <row r="108" spans="2:65" s="12" customFormat="1" ht="22.5" customHeight="1">
      <c r="B108" s="191"/>
      <c r="D108" s="188" t="s">
        <v>2225</v>
      </c>
      <c r="E108" s="192" t="s">
        <v>2276</v>
      </c>
      <c r="F108" s="193" t="s">
        <v>2317</v>
      </c>
      <c r="H108" s="194">
        <v>47.731000000000002</v>
      </c>
      <c r="I108" s="195"/>
      <c r="L108" s="191"/>
      <c r="M108" s="196"/>
      <c r="N108" s="197"/>
      <c r="O108" s="197"/>
      <c r="P108" s="197"/>
      <c r="Q108" s="197"/>
      <c r="R108" s="197"/>
      <c r="S108" s="197"/>
      <c r="T108" s="198"/>
      <c r="AT108" s="192" t="s">
        <v>2225</v>
      </c>
      <c r="AU108" s="192" t="s">
        <v>2175</v>
      </c>
      <c r="AV108" s="12" t="s">
        <v>2233</v>
      </c>
      <c r="AW108" s="12" t="s">
        <v>2130</v>
      </c>
      <c r="AX108" s="12" t="s">
        <v>2166</v>
      </c>
      <c r="AY108" s="192" t="s">
        <v>2216</v>
      </c>
    </row>
    <row r="109" spans="2:65" s="11" customFormat="1" ht="22.5" customHeight="1">
      <c r="B109" s="173"/>
      <c r="D109" s="188" t="s">
        <v>2225</v>
      </c>
      <c r="E109" s="182" t="s">
        <v>2117</v>
      </c>
      <c r="F109" s="189" t="s">
        <v>2318</v>
      </c>
      <c r="H109" s="190">
        <v>18.899999999999999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82" t="s">
        <v>2225</v>
      </c>
      <c r="AU109" s="182" t="s">
        <v>2175</v>
      </c>
      <c r="AV109" s="11" t="s">
        <v>2175</v>
      </c>
      <c r="AW109" s="11" t="s">
        <v>2130</v>
      </c>
      <c r="AX109" s="11" t="s">
        <v>2166</v>
      </c>
      <c r="AY109" s="182" t="s">
        <v>2216</v>
      </c>
    </row>
    <row r="110" spans="2:65" s="12" customFormat="1" ht="22.5" customHeight="1">
      <c r="B110" s="191"/>
      <c r="D110" s="188" t="s">
        <v>2225</v>
      </c>
      <c r="E110" s="192" t="s">
        <v>2274</v>
      </c>
      <c r="F110" s="193" t="s">
        <v>2317</v>
      </c>
      <c r="H110" s="194">
        <v>18.899999999999999</v>
      </c>
      <c r="I110" s="195"/>
      <c r="L110" s="191"/>
      <c r="M110" s="196"/>
      <c r="N110" s="197"/>
      <c r="O110" s="197"/>
      <c r="P110" s="197"/>
      <c r="Q110" s="197"/>
      <c r="R110" s="197"/>
      <c r="S110" s="197"/>
      <c r="T110" s="198"/>
      <c r="AT110" s="192" t="s">
        <v>2225</v>
      </c>
      <c r="AU110" s="192" t="s">
        <v>2175</v>
      </c>
      <c r="AV110" s="12" t="s">
        <v>2233</v>
      </c>
      <c r="AW110" s="12" t="s">
        <v>2130</v>
      </c>
      <c r="AX110" s="12" t="s">
        <v>2166</v>
      </c>
      <c r="AY110" s="192" t="s">
        <v>2216</v>
      </c>
    </row>
    <row r="111" spans="2:65" s="11" customFormat="1" ht="22.5" customHeight="1">
      <c r="B111" s="173"/>
      <c r="D111" s="188" t="s">
        <v>2225</v>
      </c>
      <c r="E111" s="182" t="s">
        <v>2117</v>
      </c>
      <c r="F111" s="189" t="s">
        <v>2319</v>
      </c>
      <c r="H111" s="190">
        <v>14.319000000000001</v>
      </c>
      <c r="I111" s="178"/>
      <c r="L111" s="173"/>
      <c r="M111" s="179"/>
      <c r="N111" s="180"/>
      <c r="O111" s="180"/>
      <c r="P111" s="180"/>
      <c r="Q111" s="180"/>
      <c r="R111" s="180"/>
      <c r="S111" s="180"/>
      <c r="T111" s="181"/>
      <c r="AT111" s="182" t="s">
        <v>2225</v>
      </c>
      <c r="AU111" s="182" t="s">
        <v>2175</v>
      </c>
      <c r="AV111" s="11" t="s">
        <v>2175</v>
      </c>
      <c r="AW111" s="11" t="s">
        <v>2130</v>
      </c>
      <c r="AX111" s="11" t="s">
        <v>2166</v>
      </c>
      <c r="AY111" s="182" t="s">
        <v>2216</v>
      </c>
    </row>
    <row r="112" spans="2:65" s="12" customFormat="1" ht="22.5" customHeight="1">
      <c r="B112" s="191"/>
      <c r="D112" s="188" t="s">
        <v>2225</v>
      </c>
      <c r="E112" s="192" t="s">
        <v>2117</v>
      </c>
      <c r="F112" s="193" t="s">
        <v>2317</v>
      </c>
      <c r="H112" s="194">
        <v>14.319000000000001</v>
      </c>
      <c r="I112" s="195"/>
      <c r="L112" s="191"/>
      <c r="M112" s="196"/>
      <c r="N112" s="197"/>
      <c r="O112" s="197"/>
      <c r="P112" s="197"/>
      <c r="Q112" s="197"/>
      <c r="R112" s="197"/>
      <c r="S112" s="197"/>
      <c r="T112" s="198"/>
      <c r="AT112" s="192" t="s">
        <v>2225</v>
      </c>
      <c r="AU112" s="192" t="s">
        <v>2175</v>
      </c>
      <c r="AV112" s="12" t="s">
        <v>2233</v>
      </c>
      <c r="AW112" s="12" t="s">
        <v>2130</v>
      </c>
      <c r="AX112" s="12" t="s">
        <v>2166</v>
      </c>
      <c r="AY112" s="192" t="s">
        <v>2216</v>
      </c>
    </row>
    <row r="113" spans="2:65" s="11" customFormat="1" ht="22.5" customHeight="1">
      <c r="B113" s="173"/>
      <c r="D113" s="188" t="s">
        <v>2225</v>
      </c>
      <c r="E113" s="182" t="s">
        <v>2117</v>
      </c>
      <c r="F113" s="189" t="s">
        <v>2320</v>
      </c>
      <c r="H113" s="190">
        <v>-10</v>
      </c>
      <c r="I113" s="178"/>
      <c r="L113" s="173"/>
      <c r="M113" s="179"/>
      <c r="N113" s="180"/>
      <c r="O113" s="180"/>
      <c r="P113" s="180"/>
      <c r="Q113" s="180"/>
      <c r="R113" s="180"/>
      <c r="S113" s="180"/>
      <c r="T113" s="181"/>
      <c r="AT113" s="182" t="s">
        <v>2225</v>
      </c>
      <c r="AU113" s="182" t="s">
        <v>2175</v>
      </c>
      <c r="AV113" s="11" t="s">
        <v>2175</v>
      </c>
      <c r="AW113" s="11" t="s">
        <v>2130</v>
      </c>
      <c r="AX113" s="11" t="s">
        <v>2166</v>
      </c>
      <c r="AY113" s="182" t="s">
        <v>2216</v>
      </c>
    </row>
    <row r="114" spans="2:65" s="13" customFormat="1" ht="22.5" customHeight="1">
      <c r="B114" s="199"/>
      <c r="D114" s="174" t="s">
        <v>2225</v>
      </c>
      <c r="E114" s="200" t="s">
        <v>2117</v>
      </c>
      <c r="F114" s="201" t="s">
        <v>2321</v>
      </c>
      <c r="H114" s="202">
        <v>70.95</v>
      </c>
      <c r="I114" s="203"/>
      <c r="L114" s="199"/>
      <c r="M114" s="204"/>
      <c r="N114" s="205"/>
      <c r="O114" s="205"/>
      <c r="P114" s="205"/>
      <c r="Q114" s="205"/>
      <c r="R114" s="205"/>
      <c r="S114" s="205"/>
      <c r="T114" s="206"/>
      <c r="AT114" s="207" t="s">
        <v>2225</v>
      </c>
      <c r="AU114" s="207" t="s">
        <v>2175</v>
      </c>
      <c r="AV114" s="13" t="s">
        <v>2237</v>
      </c>
      <c r="AW114" s="13" t="s">
        <v>2130</v>
      </c>
      <c r="AX114" s="13" t="s">
        <v>2173</v>
      </c>
      <c r="AY114" s="207" t="s">
        <v>2216</v>
      </c>
    </row>
    <row r="115" spans="2:65" s="1" customFormat="1" ht="22.5" customHeight="1">
      <c r="B115" s="160"/>
      <c r="C115" s="161" t="s">
        <v>2233</v>
      </c>
      <c r="D115" s="161" t="s">
        <v>2219</v>
      </c>
      <c r="E115" s="162" t="s">
        <v>2322</v>
      </c>
      <c r="F115" s="163" t="s">
        <v>2323</v>
      </c>
      <c r="G115" s="164" t="s">
        <v>2304</v>
      </c>
      <c r="H115" s="165">
        <v>66.631</v>
      </c>
      <c r="I115" s="166"/>
      <c r="J115" s="167">
        <f>ROUND(I115*H115,2)</f>
        <v>0</v>
      </c>
      <c r="K115" s="163" t="s">
        <v>2117</v>
      </c>
      <c r="L115" s="35"/>
      <c r="M115" s="168" t="s">
        <v>2117</v>
      </c>
      <c r="N115" s="169" t="s">
        <v>2137</v>
      </c>
      <c r="O115" s="36"/>
      <c r="P115" s="170">
        <f>O115*H115</f>
        <v>0</v>
      </c>
      <c r="Q115" s="170">
        <v>0</v>
      </c>
      <c r="R115" s="170">
        <f>Q115*H115</f>
        <v>0</v>
      </c>
      <c r="S115" s="170">
        <v>0</v>
      </c>
      <c r="T115" s="171">
        <f>S115*H115</f>
        <v>0</v>
      </c>
      <c r="AR115" s="18" t="s">
        <v>2237</v>
      </c>
      <c r="AT115" s="18" t="s">
        <v>2219</v>
      </c>
      <c r="AU115" s="18" t="s">
        <v>2175</v>
      </c>
      <c r="AY115" s="18" t="s">
        <v>2216</v>
      </c>
      <c r="BE115" s="172">
        <f>IF(N115="základní",J115,0)</f>
        <v>0</v>
      </c>
      <c r="BF115" s="172">
        <f>IF(N115="snížená",J115,0)</f>
        <v>0</v>
      </c>
      <c r="BG115" s="172">
        <f>IF(N115="zákl. přenesená",J115,0)</f>
        <v>0</v>
      </c>
      <c r="BH115" s="172">
        <f>IF(N115="sníž. přenesená",J115,0)</f>
        <v>0</v>
      </c>
      <c r="BI115" s="172">
        <f>IF(N115="nulová",J115,0)</f>
        <v>0</v>
      </c>
      <c r="BJ115" s="18" t="s">
        <v>2173</v>
      </c>
      <c r="BK115" s="172">
        <f>ROUND(I115*H115,2)</f>
        <v>0</v>
      </c>
      <c r="BL115" s="18" t="s">
        <v>2237</v>
      </c>
      <c r="BM115" s="18" t="s">
        <v>2324</v>
      </c>
    </row>
    <row r="116" spans="2:65" s="11" customFormat="1" ht="22.5" customHeight="1">
      <c r="B116" s="173"/>
      <c r="D116" s="174" t="s">
        <v>2225</v>
      </c>
      <c r="E116" s="175" t="s">
        <v>2117</v>
      </c>
      <c r="F116" s="176" t="s">
        <v>2325</v>
      </c>
      <c r="H116" s="177">
        <v>66.631</v>
      </c>
      <c r="I116" s="178"/>
      <c r="L116" s="173"/>
      <c r="M116" s="179"/>
      <c r="N116" s="180"/>
      <c r="O116" s="180"/>
      <c r="P116" s="180"/>
      <c r="Q116" s="180"/>
      <c r="R116" s="180"/>
      <c r="S116" s="180"/>
      <c r="T116" s="181"/>
      <c r="AT116" s="182" t="s">
        <v>2225</v>
      </c>
      <c r="AU116" s="182" t="s">
        <v>2175</v>
      </c>
      <c r="AV116" s="11" t="s">
        <v>2175</v>
      </c>
      <c r="AW116" s="11" t="s">
        <v>2130</v>
      </c>
      <c r="AX116" s="11" t="s">
        <v>2173</v>
      </c>
      <c r="AY116" s="182" t="s">
        <v>2216</v>
      </c>
    </row>
    <row r="117" spans="2:65" s="1" customFormat="1" ht="22.5" customHeight="1">
      <c r="B117" s="160"/>
      <c r="C117" s="161" t="s">
        <v>2237</v>
      </c>
      <c r="D117" s="161" t="s">
        <v>2219</v>
      </c>
      <c r="E117" s="162" t="s">
        <v>2326</v>
      </c>
      <c r="F117" s="163" t="s">
        <v>2327</v>
      </c>
      <c r="G117" s="164" t="s">
        <v>2304</v>
      </c>
      <c r="H117" s="165">
        <v>66.631</v>
      </c>
      <c r="I117" s="166"/>
      <c r="J117" s="167">
        <f>ROUND(I117*H117,2)</f>
        <v>0</v>
      </c>
      <c r="K117" s="163" t="s">
        <v>2305</v>
      </c>
      <c r="L117" s="35"/>
      <c r="M117" s="168" t="s">
        <v>2117</v>
      </c>
      <c r="N117" s="169" t="s">
        <v>2137</v>
      </c>
      <c r="O117" s="36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AR117" s="18" t="s">
        <v>2237</v>
      </c>
      <c r="AT117" s="18" t="s">
        <v>2219</v>
      </c>
      <c r="AU117" s="18" t="s">
        <v>2175</v>
      </c>
      <c r="AY117" s="18" t="s">
        <v>2216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8" t="s">
        <v>2173</v>
      </c>
      <c r="BK117" s="172">
        <f>ROUND(I117*H117,2)</f>
        <v>0</v>
      </c>
      <c r="BL117" s="18" t="s">
        <v>2237</v>
      </c>
      <c r="BM117" s="18" t="s">
        <v>2328</v>
      </c>
    </row>
    <row r="118" spans="2:65" s="1" customFormat="1" ht="22.5" customHeight="1">
      <c r="B118" s="160"/>
      <c r="C118" s="161" t="s">
        <v>2215</v>
      </c>
      <c r="D118" s="161" t="s">
        <v>2219</v>
      </c>
      <c r="E118" s="162" t="s">
        <v>2329</v>
      </c>
      <c r="F118" s="163" t="s">
        <v>2330</v>
      </c>
      <c r="G118" s="164" t="s">
        <v>2304</v>
      </c>
      <c r="H118" s="165">
        <v>66.631</v>
      </c>
      <c r="I118" s="166"/>
      <c r="J118" s="167">
        <f>ROUND(I118*H118,2)</f>
        <v>0</v>
      </c>
      <c r="K118" s="163" t="s">
        <v>2117</v>
      </c>
      <c r="L118" s="35"/>
      <c r="M118" s="168" t="s">
        <v>2117</v>
      </c>
      <c r="N118" s="169" t="s">
        <v>2137</v>
      </c>
      <c r="O118" s="36"/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AR118" s="18" t="s">
        <v>2237</v>
      </c>
      <c r="AT118" s="18" t="s">
        <v>2219</v>
      </c>
      <c r="AU118" s="18" t="s">
        <v>2175</v>
      </c>
      <c r="AY118" s="18" t="s">
        <v>2216</v>
      </c>
      <c r="BE118" s="172">
        <f>IF(N118="základní",J118,0)</f>
        <v>0</v>
      </c>
      <c r="BF118" s="172">
        <f>IF(N118="snížená",J118,0)</f>
        <v>0</v>
      </c>
      <c r="BG118" s="172">
        <f>IF(N118="zákl. přenesená",J118,0)</f>
        <v>0</v>
      </c>
      <c r="BH118" s="172">
        <f>IF(N118="sníž. přenesená",J118,0)</f>
        <v>0</v>
      </c>
      <c r="BI118" s="172">
        <f>IF(N118="nulová",J118,0)</f>
        <v>0</v>
      </c>
      <c r="BJ118" s="18" t="s">
        <v>2173</v>
      </c>
      <c r="BK118" s="172">
        <f>ROUND(I118*H118,2)</f>
        <v>0</v>
      </c>
      <c r="BL118" s="18" t="s">
        <v>2237</v>
      </c>
      <c r="BM118" s="18" t="s">
        <v>2331</v>
      </c>
    </row>
    <row r="119" spans="2:65" s="1" customFormat="1" ht="31.5" customHeight="1">
      <c r="B119" s="160"/>
      <c r="C119" s="161" t="s">
        <v>2244</v>
      </c>
      <c r="D119" s="161" t="s">
        <v>2219</v>
      </c>
      <c r="E119" s="162" t="s">
        <v>2332</v>
      </c>
      <c r="F119" s="163" t="s">
        <v>2333</v>
      </c>
      <c r="G119" s="164" t="s">
        <v>2304</v>
      </c>
      <c r="H119" s="165">
        <v>18.899999999999999</v>
      </c>
      <c r="I119" s="166"/>
      <c r="J119" s="167">
        <f>ROUND(I119*H119,2)</f>
        <v>0</v>
      </c>
      <c r="K119" s="163" t="s">
        <v>2334</v>
      </c>
      <c r="L119" s="35"/>
      <c r="M119" s="168" t="s">
        <v>2117</v>
      </c>
      <c r="N119" s="169" t="s">
        <v>2137</v>
      </c>
      <c r="O119" s="36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8" t="s">
        <v>2237</v>
      </c>
      <c r="AT119" s="18" t="s">
        <v>2219</v>
      </c>
      <c r="AU119" s="18" t="s">
        <v>2175</v>
      </c>
      <c r="AY119" s="18" t="s">
        <v>2216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8" t="s">
        <v>2173</v>
      </c>
      <c r="BK119" s="172">
        <f>ROUND(I119*H119,2)</f>
        <v>0</v>
      </c>
      <c r="BL119" s="18" t="s">
        <v>2237</v>
      </c>
      <c r="BM119" s="18" t="s">
        <v>2335</v>
      </c>
    </row>
    <row r="120" spans="2:65" s="11" customFormat="1" ht="22.5" customHeight="1">
      <c r="B120" s="173"/>
      <c r="D120" s="174" t="s">
        <v>2225</v>
      </c>
      <c r="E120" s="175" t="s">
        <v>2117</v>
      </c>
      <c r="F120" s="176" t="s">
        <v>2274</v>
      </c>
      <c r="H120" s="177">
        <v>18.899999999999999</v>
      </c>
      <c r="I120" s="178"/>
      <c r="L120" s="173"/>
      <c r="M120" s="179"/>
      <c r="N120" s="180"/>
      <c r="O120" s="180"/>
      <c r="P120" s="180"/>
      <c r="Q120" s="180"/>
      <c r="R120" s="180"/>
      <c r="S120" s="180"/>
      <c r="T120" s="181"/>
      <c r="AT120" s="182" t="s">
        <v>2225</v>
      </c>
      <c r="AU120" s="182" t="s">
        <v>2175</v>
      </c>
      <c r="AV120" s="11" t="s">
        <v>2175</v>
      </c>
      <c r="AW120" s="11" t="s">
        <v>2130</v>
      </c>
      <c r="AX120" s="11" t="s">
        <v>2173</v>
      </c>
      <c r="AY120" s="182" t="s">
        <v>2216</v>
      </c>
    </row>
    <row r="121" spans="2:65" s="1" customFormat="1" ht="22.5" customHeight="1">
      <c r="B121" s="160"/>
      <c r="C121" s="208" t="s">
        <v>2248</v>
      </c>
      <c r="D121" s="208" t="s">
        <v>2336</v>
      </c>
      <c r="E121" s="209" t="s">
        <v>2337</v>
      </c>
      <c r="F121" s="210" t="s">
        <v>2338</v>
      </c>
      <c r="G121" s="211" t="s">
        <v>2304</v>
      </c>
      <c r="H121" s="212">
        <v>37.799999999999997</v>
      </c>
      <c r="I121" s="213"/>
      <c r="J121" s="214">
        <f>ROUND(I121*H121,2)</f>
        <v>0</v>
      </c>
      <c r="K121" s="210" t="s">
        <v>2117</v>
      </c>
      <c r="L121" s="215"/>
      <c r="M121" s="216" t="s">
        <v>2117</v>
      </c>
      <c r="N121" s="217" t="s">
        <v>2137</v>
      </c>
      <c r="O121" s="36"/>
      <c r="P121" s="170">
        <f>O121*H121</f>
        <v>0</v>
      </c>
      <c r="Q121" s="170">
        <v>0.8</v>
      </c>
      <c r="R121" s="170">
        <f>Q121*H121</f>
        <v>30.24</v>
      </c>
      <c r="S121" s="170">
        <v>0</v>
      </c>
      <c r="T121" s="171">
        <f>S121*H121</f>
        <v>0</v>
      </c>
      <c r="AR121" s="18" t="s">
        <v>2254</v>
      </c>
      <c r="AT121" s="18" t="s">
        <v>2336</v>
      </c>
      <c r="AU121" s="18" t="s">
        <v>2175</v>
      </c>
      <c r="AY121" s="18" t="s">
        <v>2216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18" t="s">
        <v>2173</v>
      </c>
      <c r="BK121" s="172">
        <f>ROUND(I121*H121,2)</f>
        <v>0</v>
      </c>
      <c r="BL121" s="18" t="s">
        <v>2237</v>
      </c>
      <c r="BM121" s="18" t="s">
        <v>2339</v>
      </c>
    </row>
    <row r="122" spans="2:65" s="11" customFormat="1" ht="22.5" customHeight="1">
      <c r="B122" s="173"/>
      <c r="D122" s="174" t="s">
        <v>2225</v>
      </c>
      <c r="F122" s="176" t="s">
        <v>2340</v>
      </c>
      <c r="H122" s="177">
        <v>37.799999999999997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82" t="s">
        <v>2225</v>
      </c>
      <c r="AU122" s="182" t="s">
        <v>2175</v>
      </c>
      <c r="AV122" s="11" t="s">
        <v>2175</v>
      </c>
      <c r="AW122" s="11" t="s">
        <v>2099</v>
      </c>
      <c r="AX122" s="11" t="s">
        <v>2173</v>
      </c>
      <c r="AY122" s="182" t="s">
        <v>2216</v>
      </c>
    </row>
    <row r="123" spans="2:65" s="1" customFormat="1" ht="31.5" customHeight="1">
      <c r="B123" s="160"/>
      <c r="C123" s="161" t="s">
        <v>2254</v>
      </c>
      <c r="D123" s="161" t="s">
        <v>2219</v>
      </c>
      <c r="E123" s="162" t="s">
        <v>2341</v>
      </c>
      <c r="F123" s="163" t="s">
        <v>2342</v>
      </c>
      <c r="G123" s="164" t="s">
        <v>2304</v>
      </c>
      <c r="H123" s="165">
        <v>14.319000000000001</v>
      </c>
      <c r="I123" s="166"/>
      <c r="J123" s="167">
        <f>ROUND(I123*H123,2)</f>
        <v>0</v>
      </c>
      <c r="K123" s="163" t="s">
        <v>2305</v>
      </c>
      <c r="L123" s="35"/>
      <c r="M123" s="168" t="s">
        <v>2117</v>
      </c>
      <c r="N123" s="169" t="s">
        <v>2137</v>
      </c>
      <c r="O123" s="36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AR123" s="18" t="s">
        <v>2237</v>
      </c>
      <c r="AT123" s="18" t="s">
        <v>2219</v>
      </c>
      <c r="AU123" s="18" t="s">
        <v>2175</v>
      </c>
      <c r="AY123" s="18" t="s">
        <v>2216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8" t="s">
        <v>2173</v>
      </c>
      <c r="BK123" s="172">
        <f>ROUND(I123*H123,2)</f>
        <v>0</v>
      </c>
      <c r="BL123" s="18" t="s">
        <v>2237</v>
      </c>
      <c r="BM123" s="18" t="s">
        <v>2343</v>
      </c>
    </row>
    <row r="124" spans="2:65" s="11" customFormat="1" ht="22.5" customHeight="1">
      <c r="B124" s="173"/>
      <c r="D124" s="174" t="s">
        <v>2225</v>
      </c>
      <c r="E124" s="175" t="s">
        <v>2117</v>
      </c>
      <c r="F124" s="176" t="s">
        <v>2344</v>
      </c>
      <c r="H124" s="177">
        <v>14.319000000000001</v>
      </c>
      <c r="I124" s="178"/>
      <c r="L124" s="173"/>
      <c r="M124" s="179"/>
      <c r="N124" s="180"/>
      <c r="O124" s="180"/>
      <c r="P124" s="180"/>
      <c r="Q124" s="180"/>
      <c r="R124" s="180"/>
      <c r="S124" s="180"/>
      <c r="T124" s="181"/>
      <c r="AT124" s="182" t="s">
        <v>2225</v>
      </c>
      <c r="AU124" s="182" t="s">
        <v>2175</v>
      </c>
      <c r="AV124" s="11" t="s">
        <v>2175</v>
      </c>
      <c r="AW124" s="11" t="s">
        <v>2130</v>
      </c>
      <c r="AX124" s="11" t="s">
        <v>2173</v>
      </c>
      <c r="AY124" s="182" t="s">
        <v>2216</v>
      </c>
    </row>
    <row r="125" spans="2:65" s="1" customFormat="1" ht="22.5" customHeight="1">
      <c r="B125" s="160"/>
      <c r="C125" s="161" t="s">
        <v>2260</v>
      </c>
      <c r="D125" s="161" t="s">
        <v>2219</v>
      </c>
      <c r="E125" s="162" t="s">
        <v>2345</v>
      </c>
      <c r="F125" s="163" t="s">
        <v>2346</v>
      </c>
      <c r="G125" s="164" t="s">
        <v>2304</v>
      </c>
      <c r="H125" s="165">
        <v>14.117000000000001</v>
      </c>
      <c r="I125" s="166"/>
      <c r="J125" s="167">
        <f>ROUND(I125*H125,2)</f>
        <v>0</v>
      </c>
      <c r="K125" s="163" t="s">
        <v>2305</v>
      </c>
      <c r="L125" s="35"/>
      <c r="M125" s="168" t="s">
        <v>2117</v>
      </c>
      <c r="N125" s="169" t="s">
        <v>2137</v>
      </c>
      <c r="O125" s="36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AR125" s="18" t="s">
        <v>2237</v>
      </c>
      <c r="AT125" s="18" t="s">
        <v>2219</v>
      </c>
      <c r="AU125" s="18" t="s">
        <v>2175</v>
      </c>
      <c r="AY125" s="18" t="s">
        <v>2216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18" t="s">
        <v>2173</v>
      </c>
      <c r="BK125" s="172">
        <f>ROUND(I125*H125,2)</f>
        <v>0</v>
      </c>
      <c r="BL125" s="18" t="s">
        <v>2237</v>
      </c>
      <c r="BM125" s="18" t="s">
        <v>2347</v>
      </c>
    </row>
    <row r="126" spans="2:65" s="10" customFormat="1" ht="29.85" customHeight="1">
      <c r="B126" s="146"/>
      <c r="D126" s="157" t="s">
        <v>2165</v>
      </c>
      <c r="E126" s="158" t="s">
        <v>2175</v>
      </c>
      <c r="F126" s="158" t="s">
        <v>2348</v>
      </c>
      <c r="I126" s="149"/>
      <c r="J126" s="159">
        <f>BK126</f>
        <v>0</v>
      </c>
      <c r="L126" s="146"/>
      <c r="M126" s="151"/>
      <c r="N126" s="152"/>
      <c r="O126" s="152"/>
      <c r="P126" s="153">
        <f>SUM(P127:P174)</f>
        <v>0</v>
      </c>
      <c r="Q126" s="152"/>
      <c r="R126" s="153">
        <f>SUM(R127:R174)</f>
        <v>206.35382320999997</v>
      </c>
      <c r="S126" s="152"/>
      <c r="T126" s="154">
        <f>SUM(T127:T174)</f>
        <v>0</v>
      </c>
      <c r="AR126" s="147" t="s">
        <v>2173</v>
      </c>
      <c r="AT126" s="155" t="s">
        <v>2165</v>
      </c>
      <c r="AU126" s="155" t="s">
        <v>2173</v>
      </c>
      <c r="AY126" s="147" t="s">
        <v>2216</v>
      </c>
      <c r="BK126" s="156">
        <f>SUM(BK127:BK174)</f>
        <v>0</v>
      </c>
    </row>
    <row r="127" spans="2:65" s="1" customFormat="1" ht="31.5" customHeight="1">
      <c r="B127" s="160"/>
      <c r="C127" s="161" t="s">
        <v>2349</v>
      </c>
      <c r="D127" s="161" t="s">
        <v>2219</v>
      </c>
      <c r="E127" s="162" t="s">
        <v>2350</v>
      </c>
      <c r="F127" s="163" t="s">
        <v>2351</v>
      </c>
      <c r="G127" s="164" t="s">
        <v>2352</v>
      </c>
      <c r="H127" s="165">
        <v>53</v>
      </c>
      <c r="I127" s="166"/>
      <c r="J127" s="167">
        <f>ROUND(I127*H127,2)</f>
        <v>0</v>
      </c>
      <c r="K127" s="163" t="s">
        <v>2305</v>
      </c>
      <c r="L127" s="35"/>
      <c r="M127" s="168" t="s">
        <v>2117</v>
      </c>
      <c r="N127" s="169" t="s">
        <v>2137</v>
      </c>
      <c r="O127" s="36"/>
      <c r="P127" s="170">
        <f>O127*H127</f>
        <v>0</v>
      </c>
      <c r="Q127" s="170">
        <v>0.22656999999999999</v>
      </c>
      <c r="R127" s="170">
        <f>Q127*H127</f>
        <v>12.00821</v>
      </c>
      <c r="S127" s="170">
        <v>0</v>
      </c>
      <c r="T127" s="171">
        <f>S127*H127</f>
        <v>0</v>
      </c>
      <c r="AR127" s="18" t="s">
        <v>2237</v>
      </c>
      <c r="AT127" s="18" t="s">
        <v>2219</v>
      </c>
      <c r="AU127" s="18" t="s">
        <v>2175</v>
      </c>
      <c r="AY127" s="18" t="s">
        <v>2216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18" t="s">
        <v>2173</v>
      </c>
      <c r="BK127" s="172">
        <f>ROUND(I127*H127,2)</f>
        <v>0</v>
      </c>
      <c r="BL127" s="18" t="s">
        <v>2237</v>
      </c>
      <c r="BM127" s="18" t="s">
        <v>2353</v>
      </c>
    </row>
    <row r="128" spans="2:65" s="11" customFormat="1" ht="22.5" customHeight="1">
      <c r="B128" s="173"/>
      <c r="D128" s="188" t="s">
        <v>2225</v>
      </c>
      <c r="E128" s="182" t="s">
        <v>2117</v>
      </c>
      <c r="F128" s="189" t="s">
        <v>2354</v>
      </c>
      <c r="H128" s="190">
        <v>53</v>
      </c>
      <c r="I128" s="178"/>
      <c r="L128" s="173"/>
      <c r="M128" s="179"/>
      <c r="N128" s="180"/>
      <c r="O128" s="180"/>
      <c r="P128" s="180"/>
      <c r="Q128" s="180"/>
      <c r="R128" s="180"/>
      <c r="S128" s="180"/>
      <c r="T128" s="181"/>
      <c r="AT128" s="182" t="s">
        <v>2225</v>
      </c>
      <c r="AU128" s="182" t="s">
        <v>2175</v>
      </c>
      <c r="AV128" s="11" t="s">
        <v>2175</v>
      </c>
      <c r="AW128" s="11" t="s">
        <v>2130</v>
      </c>
      <c r="AX128" s="11" t="s">
        <v>2166</v>
      </c>
      <c r="AY128" s="182" t="s">
        <v>2216</v>
      </c>
    </row>
    <row r="129" spans="2:65" s="12" customFormat="1" ht="22.5" customHeight="1">
      <c r="B129" s="191"/>
      <c r="D129" s="174" t="s">
        <v>2225</v>
      </c>
      <c r="E129" s="218" t="s">
        <v>2355</v>
      </c>
      <c r="F129" s="219" t="s">
        <v>2317</v>
      </c>
      <c r="H129" s="220">
        <v>53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2225</v>
      </c>
      <c r="AU129" s="192" t="s">
        <v>2175</v>
      </c>
      <c r="AV129" s="12" t="s">
        <v>2233</v>
      </c>
      <c r="AW129" s="12" t="s">
        <v>2130</v>
      </c>
      <c r="AX129" s="12" t="s">
        <v>2173</v>
      </c>
      <c r="AY129" s="192" t="s">
        <v>2216</v>
      </c>
    </row>
    <row r="130" spans="2:65" s="1" customFormat="1" ht="22.5" customHeight="1">
      <c r="B130" s="160"/>
      <c r="C130" s="161" t="s">
        <v>2356</v>
      </c>
      <c r="D130" s="161" t="s">
        <v>2219</v>
      </c>
      <c r="E130" s="162" t="s">
        <v>2357</v>
      </c>
      <c r="F130" s="163" t="s">
        <v>2358</v>
      </c>
      <c r="G130" s="164" t="s">
        <v>2359</v>
      </c>
      <c r="H130" s="165">
        <v>150</v>
      </c>
      <c r="I130" s="166"/>
      <c r="J130" s="167">
        <f>ROUND(I130*H130,2)</f>
        <v>0</v>
      </c>
      <c r="K130" s="163" t="s">
        <v>2305</v>
      </c>
      <c r="L130" s="35"/>
      <c r="M130" s="168" t="s">
        <v>2117</v>
      </c>
      <c r="N130" s="169" t="s">
        <v>2137</v>
      </c>
      <c r="O130" s="36"/>
      <c r="P130" s="170">
        <f>O130*H130</f>
        <v>0</v>
      </c>
      <c r="Q130" s="170">
        <v>1.0300000000000001E-3</v>
      </c>
      <c r="R130" s="170">
        <f>Q130*H130</f>
        <v>0.15450000000000003</v>
      </c>
      <c r="S130" s="170">
        <v>0</v>
      </c>
      <c r="T130" s="171">
        <f>S130*H130</f>
        <v>0</v>
      </c>
      <c r="AR130" s="18" t="s">
        <v>2237</v>
      </c>
      <c r="AT130" s="18" t="s">
        <v>2219</v>
      </c>
      <c r="AU130" s="18" t="s">
        <v>2175</v>
      </c>
      <c r="AY130" s="18" t="s">
        <v>2216</v>
      </c>
      <c r="BE130" s="172">
        <f>IF(N130="základní",J130,0)</f>
        <v>0</v>
      </c>
      <c r="BF130" s="172">
        <f>IF(N130="snížená",J130,0)</f>
        <v>0</v>
      </c>
      <c r="BG130" s="172">
        <f>IF(N130="zákl. přenesená",J130,0)</f>
        <v>0</v>
      </c>
      <c r="BH130" s="172">
        <f>IF(N130="sníž. přenesená",J130,0)</f>
        <v>0</v>
      </c>
      <c r="BI130" s="172">
        <f>IF(N130="nulová",J130,0)</f>
        <v>0</v>
      </c>
      <c r="BJ130" s="18" t="s">
        <v>2173</v>
      </c>
      <c r="BK130" s="172">
        <f>ROUND(I130*H130,2)</f>
        <v>0</v>
      </c>
      <c r="BL130" s="18" t="s">
        <v>2237</v>
      </c>
      <c r="BM130" s="18" t="s">
        <v>2360</v>
      </c>
    </row>
    <row r="131" spans="2:65" s="11" customFormat="1" ht="22.5" customHeight="1">
      <c r="B131" s="173"/>
      <c r="D131" s="174" t="s">
        <v>2225</v>
      </c>
      <c r="E131" s="175" t="s">
        <v>2117</v>
      </c>
      <c r="F131" s="176" t="s">
        <v>2361</v>
      </c>
      <c r="H131" s="177">
        <v>150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82" t="s">
        <v>2225</v>
      </c>
      <c r="AU131" s="182" t="s">
        <v>2175</v>
      </c>
      <c r="AV131" s="11" t="s">
        <v>2175</v>
      </c>
      <c r="AW131" s="11" t="s">
        <v>2130</v>
      </c>
      <c r="AX131" s="11" t="s">
        <v>2173</v>
      </c>
      <c r="AY131" s="182" t="s">
        <v>2216</v>
      </c>
    </row>
    <row r="132" spans="2:65" s="1" customFormat="1" ht="22.5" customHeight="1">
      <c r="B132" s="160"/>
      <c r="C132" s="161" t="s">
        <v>2362</v>
      </c>
      <c r="D132" s="161" t="s">
        <v>2219</v>
      </c>
      <c r="E132" s="162" t="s">
        <v>2363</v>
      </c>
      <c r="F132" s="163" t="s">
        <v>2364</v>
      </c>
      <c r="G132" s="164" t="s">
        <v>2359</v>
      </c>
      <c r="H132" s="165">
        <v>150</v>
      </c>
      <c r="I132" s="166"/>
      <c r="J132" s="167">
        <f>ROUND(I132*H132,2)</f>
        <v>0</v>
      </c>
      <c r="K132" s="163" t="s">
        <v>2305</v>
      </c>
      <c r="L132" s="35"/>
      <c r="M132" s="168" t="s">
        <v>2117</v>
      </c>
      <c r="N132" s="169" t="s">
        <v>2137</v>
      </c>
      <c r="O132" s="36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8" t="s">
        <v>2237</v>
      </c>
      <c r="AT132" s="18" t="s">
        <v>2219</v>
      </c>
      <c r="AU132" s="18" t="s">
        <v>2175</v>
      </c>
      <c r="AY132" s="18" t="s">
        <v>2216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8" t="s">
        <v>2173</v>
      </c>
      <c r="BK132" s="172">
        <f>ROUND(I132*H132,2)</f>
        <v>0</v>
      </c>
      <c r="BL132" s="18" t="s">
        <v>2237</v>
      </c>
      <c r="BM132" s="18" t="s">
        <v>2365</v>
      </c>
    </row>
    <row r="133" spans="2:65" s="1" customFormat="1" ht="22.5" customHeight="1">
      <c r="B133" s="160"/>
      <c r="C133" s="161" t="s">
        <v>2366</v>
      </c>
      <c r="D133" s="161" t="s">
        <v>2219</v>
      </c>
      <c r="E133" s="162" t="s">
        <v>2367</v>
      </c>
      <c r="F133" s="163" t="s">
        <v>2368</v>
      </c>
      <c r="G133" s="164" t="s">
        <v>2304</v>
      </c>
      <c r="H133" s="165">
        <v>13.157999999999999</v>
      </c>
      <c r="I133" s="166"/>
      <c r="J133" s="167">
        <f>ROUND(I133*H133,2)</f>
        <v>0</v>
      </c>
      <c r="K133" s="163" t="s">
        <v>2117</v>
      </c>
      <c r="L133" s="35"/>
      <c r="M133" s="168" t="s">
        <v>2117</v>
      </c>
      <c r="N133" s="169" t="s">
        <v>2137</v>
      </c>
      <c r="O133" s="36"/>
      <c r="P133" s="170">
        <f>O133*H133</f>
        <v>0</v>
      </c>
      <c r="Q133" s="170">
        <v>2.2563399999999998</v>
      </c>
      <c r="R133" s="170">
        <f>Q133*H133</f>
        <v>29.688921719999996</v>
      </c>
      <c r="S133" s="170">
        <v>0</v>
      </c>
      <c r="T133" s="171">
        <f>S133*H133</f>
        <v>0</v>
      </c>
      <c r="AR133" s="18" t="s">
        <v>2237</v>
      </c>
      <c r="AT133" s="18" t="s">
        <v>2219</v>
      </c>
      <c r="AU133" s="18" t="s">
        <v>2175</v>
      </c>
      <c r="AY133" s="18" t="s">
        <v>2216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8" t="s">
        <v>2173</v>
      </c>
      <c r="BK133" s="172">
        <f>ROUND(I133*H133,2)</f>
        <v>0</v>
      </c>
      <c r="BL133" s="18" t="s">
        <v>2237</v>
      </c>
      <c r="BM133" s="18" t="s">
        <v>2369</v>
      </c>
    </row>
    <row r="134" spans="2:65" s="11" customFormat="1" ht="22.5" customHeight="1">
      <c r="B134" s="173"/>
      <c r="D134" s="174" t="s">
        <v>2225</v>
      </c>
      <c r="E134" s="175" t="s">
        <v>2117</v>
      </c>
      <c r="F134" s="176" t="s">
        <v>2370</v>
      </c>
      <c r="H134" s="177">
        <v>13.157999999999999</v>
      </c>
      <c r="I134" s="178"/>
      <c r="L134" s="173"/>
      <c r="M134" s="179"/>
      <c r="N134" s="180"/>
      <c r="O134" s="180"/>
      <c r="P134" s="180"/>
      <c r="Q134" s="180"/>
      <c r="R134" s="180"/>
      <c r="S134" s="180"/>
      <c r="T134" s="181"/>
      <c r="AT134" s="182" t="s">
        <v>2225</v>
      </c>
      <c r="AU134" s="182" t="s">
        <v>2175</v>
      </c>
      <c r="AV134" s="11" t="s">
        <v>2175</v>
      </c>
      <c r="AW134" s="11" t="s">
        <v>2130</v>
      </c>
      <c r="AX134" s="11" t="s">
        <v>2173</v>
      </c>
      <c r="AY134" s="182" t="s">
        <v>2216</v>
      </c>
    </row>
    <row r="135" spans="2:65" s="1" customFormat="1" ht="22.5" customHeight="1">
      <c r="B135" s="160"/>
      <c r="C135" s="161" t="s">
        <v>2371</v>
      </c>
      <c r="D135" s="161" t="s">
        <v>2219</v>
      </c>
      <c r="E135" s="162" t="s">
        <v>2372</v>
      </c>
      <c r="F135" s="163" t="s">
        <v>2373</v>
      </c>
      <c r="G135" s="164" t="s">
        <v>2304</v>
      </c>
      <c r="H135" s="165">
        <v>42.540999999999997</v>
      </c>
      <c r="I135" s="166"/>
      <c r="J135" s="167">
        <f>ROUND(I135*H135,2)</f>
        <v>0</v>
      </c>
      <c r="K135" s="163" t="s">
        <v>2117</v>
      </c>
      <c r="L135" s="35"/>
      <c r="M135" s="168" t="s">
        <v>2117</v>
      </c>
      <c r="N135" s="169" t="s">
        <v>2137</v>
      </c>
      <c r="O135" s="36"/>
      <c r="P135" s="170">
        <f>O135*H135</f>
        <v>0</v>
      </c>
      <c r="Q135" s="170">
        <v>2.2563399999999998</v>
      </c>
      <c r="R135" s="170">
        <f>Q135*H135</f>
        <v>95.986959939999977</v>
      </c>
      <c r="S135" s="170">
        <v>0</v>
      </c>
      <c r="T135" s="171">
        <f>S135*H135</f>
        <v>0</v>
      </c>
      <c r="AR135" s="18" t="s">
        <v>2237</v>
      </c>
      <c r="AT135" s="18" t="s">
        <v>2219</v>
      </c>
      <c r="AU135" s="18" t="s">
        <v>2175</v>
      </c>
      <c r="AY135" s="18" t="s">
        <v>2216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8" t="s">
        <v>2173</v>
      </c>
      <c r="BK135" s="172">
        <f>ROUND(I135*H135,2)</f>
        <v>0</v>
      </c>
      <c r="BL135" s="18" t="s">
        <v>2237</v>
      </c>
      <c r="BM135" s="18" t="s">
        <v>2374</v>
      </c>
    </row>
    <row r="136" spans="2:65" s="11" customFormat="1" ht="22.5" customHeight="1">
      <c r="B136" s="173"/>
      <c r="D136" s="188" t="s">
        <v>2225</v>
      </c>
      <c r="E136" s="182" t="s">
        <v>2117</v>
      </c>
      <c r="F136" s="189" t="s">
        <v>2375</v>
      </c>
      <c r="H136" s="190">
        <v>22.100999999999999</v>
      </c>
      <c r="I136" s="178"/>
      <c r="L136" s="173"/>
      <c r="M136" s="179"/>
      <c r="N136" s="180"/>
      <c r="O136" s="180"/>
      <c r="P136" s="180"/>
      <c r="Q136" s="180"/>
      <c r="R136" s="180"/>
      <c r="S136" s="180"/>
      <c r="T136" s="181"/>
      <c r="AT136" s="182" t="s">
        <v>2225</v>
      </c>
      <c r="AU136" s="182" t="s">
        <v>2175</v>
      </c>
      <c r="AV136" s="11" t="s">
        <v>2175</v>
      </c>
      <c r="AW136" s="11" t="s">
        <v>2130</v>
      </c>
      <c r="AX136" s="11" t="s">
        <v>2166</v>
      </c>
      <c r="AY136" s="182" t="s">
        <v>2216</v>
      </c>
    </row>
    <row r="137" spans="2:65" s="11" customFormat="1" ht="22.5" customHeight="1">
      <c r="B137" s="173"/>
      <c r="D137" s="188" t="s">
        <v>2225</v>
      </c>
      <c r="E137" s="182" t="s">
        <v>2117</v>
      </c>
      <c r="F137" s="189" t="s">
        <v>2376</v>
      </c>
      <c r="H137" s="190">
        <v>5.88</v>
      </c>
      <c r="I137" s="178"/>
      <c r="L137" s="173"/>
      <c r="M137" s="179"/>
      <c r="N137" s="180"/>
      <c r="O137" s="180"/>
      <c r="P137" s="180"/>
      <c r="Q137" s="180"/>
      <c r="R137" s="180"/>
      <c r="S137" s="180"/>
      <c r="T137" s="181"/>
      <c r="AT137" s="182" t="s">
        <v>2225</v>
      </c>
      <c r="AU137" s="182" t="s">
        <v>2175</v>
      </c>
      <c r="AV137" s="11" t="s">
        <v>2175</v>
      </c>
      <c r="AW137" s="11" t="s">
        <v>2130</v>
      </c>
      <c r="AX137" s="11" t="s">
        <v>2166</v>
      </c>
      <c r="AY137" s="182" t="s">
        <v>2216</v>
      </c>
    </row>
    <row r="138" spans="2:65" s="11" customFormat="1" ht="22.5" customHeight="1">
      <c r="B138" s="173"/>
      <c r="D138" s="188" t="s">
        <v>2225</v>
      </c>
      <c r="E138" s="182" t="s">
        <v>2117</v>
      </c>
      <c r="F138" s="189" t="s">
        <v>2377</v>
      </c>
      <c r="H138" s="190">
        <v>8.5939999999999994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82" t="s">
        <v>2225</v>
      </c>
      <c r="AU138" s="182" t="s">
        <v>2175</v>
      </c>
      <c r="AV138" s="11" t="s">
        <v>2175</v>
      </c>
      <c r="AW138" s="11" t="s">
        <v>2130</v>
      </c>
      <c r="AX138" s="11" t="s">
        <v>2166</v>
      </c>
      <c r="AY138" s="182" t="s">
        <v>2216</v>
      </c>
    </row>
    <row r="139" spans="2:65" s="11" customFormat="1" ht="22.5" customHeight="1">
      <c r="B139" s="173"/>
      <c r="D139" s="188" t="s">
        <v>2225</v>
      </c>
      <c r="E139" s="182" t="s">
        <v>2117</v>
      </c>
      <c r="F139" s="189" t="s">
        <v>2378</v>
      </c>
      <c r="H139" s="190">
        <v>5.9660000000000002</v>
      </c>
      <c r="I139" s="178"/>
      <c r="L139" s="173"/>
      <c r="M139" s="179"/>
      <c r="N139" s="180"/>
      <c r="O139" s="180"/>
      <c r="P139" s="180"/>
      <c r="Q139" s="180"/>
      <c r="R139" s="180"/>
      <c r="S139" s="180"/>
      <c r="T139" s="181"/>
      <c r="AT139" s="182" t="s">
        <v>2225</v>
      </c>
      <c r="AU139" s="182" t="s">
        <v>2175</v>
      </c>
      <c r="AV139" s="11" t="s">
        <v>2175</v>
      </c>
      <c r="AW139" s="11" t="s">
        <v>2130</v>
      </c>
      <c r="AX139" s="11" t="s">
        <v>2166</v>
      </c>
      <c r="AY139" s="182" t="s">
        <v>2216</v>
      </c>
    </row>
    <row r="140" spans="2:65" s="13" customFormat="1" ht="22.5" customHeight="1">
      <c r="B140" s="199"/>
      <c r="D140" s="174" t="s">
        <v>2225</v>
      </c>
      <c r="E140" s="200" t="s">
        <v>2117</v>
      </c>
      <c r="F140" s="201" t="s">
        <v>2321</v>
      </c>
      <c r="H140" s="202">
        <v>42.540999999999997</v>
      </c>
      <c r="I140" s="203"/>
      <c r="L140" s="199"/>
      <c r="M140" s="204"/>
      <c r="N140" s="205"/>
      <c r="O140" s="205"/>
      <c r="P140" s="205"/>
      <c r="Q140" s="205"/>
      <c r="R140" s="205"/>
      <c r="S140" s="205"/>
      <c r="T140" s="206"/>
      <c r="AT140" s="207" t="s">
        <v>2225</v>
      </c>
      <c r="AU140" s="207" t="s">
        <v>2175</v>
      </c>
      <c r="AV140" s="13" t="s">
        <v>2237</v>
      </c>
      <c r="AW140" s="13" t="s">
        <v>2130</v>
      </c>
      <c r="AX140" s="13" t="s">
        <v>2173</v>
      </c>
      <c r="AY140" s="207" t="s">
        <v>2216</v>
      </c>
    </row>
    <row r="141" spans="2:65" s="1" customFormat="1" ht="22.5" customHeight="1">
      <c r="B141" s="160"/>
      <c r="C141" s="161" t="s">
        <v>2103</v>
      </c>
      <c r="D141" s="161" t="s">
        <v>2219</v>
      </c>
      <c r="E141" s="162" t="s">
        <v>2379</v>
      </c>
      <c r="F141" s="163" t="s">
        <v>2380</v>
      </c>
      <c r="G141" s="164" t="s">
        <v>2304</v>
      </c>
      <c r="H141" s="165">
        <v>27.094000000000001</v>
      </c>
      <c r="I141" s="166"/>
      <c r="J141" s="167">
        <f>ROUND(I141*H141,2)</f>
        <v>0</v>
      </c>
      <c r="K141" s="163" t="s">
        <v>2117</v>
      </c>
      <c r="L141" s="35"/>
      <c r="M141" s="168" t="s">
        <v>2117</v>
      </c>
      <c r="N141" s="169" t="s">
        <v>2137</v>
      </c>
      <c r="O141" s="36"/>
      <c r="P141" s="170">
        <f>O141*H141</f>
        <v>0</v>
      </c>
      <c r="Q141" s="170">
        <v>2.45329</v>
      </c>
      <c r="R141" s="170">
        <f>Q141*H141</f>
        <v>66.469439260000001</v>
      </c>
      <c r="S141" s="170">
        <v>0</v>
      </c>
      <c r="T141" s="171">
        <f>S141*H141</f>
        <v>0</v>
      </c>
      <c r="AR141" s="18" t="s">
        <v>2237</v>
      </c>
      <c r="AT141" s="18" t="s">
        <v>2219</v>
      </c>
      <c r="AU141" s="18" t="s">
        <v>2175</v>
      </c>
      <c r="AY141" s="18" t="s">
        <v>2216</v>
      </c>
      <c r="BE141" s="172">
        <f>IF(N141="základní",J141,0)</f>
        <v>0</v>
      </c>
      <c r="BF141" s="172">
        <f>IF(N141="snížená",J141,0)</f>
        <v>0</v>
      </c>
      <c r="BG141" s="172">
        <f>IF(N141="zákl. přenesená",J141,0)</f>
        <v>0</v>
      </c>
      <c r="BH141" s="172">
        <f>IF(N141="sníž. přenesená",J141,0)</f>
        <v>0</v>
      </c>
      <c r="BI141" s="172">
        <f>IF(N141="nulová",J141,0)</f>
        <v>0</v>
      </c>
      <c r="BJ141" s="18" t="s">
        <v>2173</v>
      </c>
      <c r="BK141" s="172">
        <f>ROUND(I141*H141,2)</f>
        <v>0</v>
      </c>
      <c r="BL141" s="18" t="s">
        <v>2237</v>
      </c>
      <c r="BM141" s="18" t="s">
        <v>2381</v>
      </c>
    </row>
    <row r="142" spans="2:65" s="11" customFormat="1" ht="22.5" customHeight="1">
      <c r="B142" s="173"/>
      <c r="D142" s="188" t="s">
        <v>2225</v>
      </c>
      <c r="E142" s="182" t="s">
        <v>2117</v>
      </c>
      <c r="F142" s="189" t="s">
        <v>2382</v>
      </c>
      <c r="H142" s="190">
        <v>16.733000000000001</v>
      </c>
      <c r="I142" s="178"/>
      <c r="L142" s="173"/>
      <c r="M142" s="179"/>
      <c r="N142" s="180"/>
      <c r="O142" s="180"/>
      <c r="P142" s="180"/>
      <c r="Q142" s="180"/>
      <c r="R142" s="180"/>
      <c r="S142" s="180"/>
      <c r="T142" s="181"/>
      <c r="AT142" s="182" t="s">
        <v>2225</v>
      </c>
      <c r="AU142" s="182" t="s">
        <v>2175</v>
      </c>
      <c r="AV142" s="11" t="s">
        <v>2175</v>
      </c>
      <c r="AW142" s="11" t="s">
        <v>2130</v>
      </c>
      <c r="AX142" s="11" t="s">
        <v>2166</v>
      </c>
      <c r="AY142" s="182" t="s">
        <v>2216</v>
      </c>
    </row>
    <row r="143" spans="2:65" s="11" customFormat="1" ht="22.5" customHeight="1">
      <c r="B143" s="173"/>
      <c r="D143" s="188" t="s">
        <v>2225</v>
      </c>
      <c r="E143" s="182" t="s">
        <v>2117</v>
      </c>
      <c r="F143" s="189" t="s">
        <v>2383</v>
      </c>
      <c r="H143" s="190">
        <v>7.4359999999999999</v>
      </c>
      <c r="I143" s="178"/>
      <c r="L143" s="173"/>
      <c r="M143" s="179"/>
      <c r="N143" s="180"/>
      <c r="O143" s="180"/>
      <c r="P143" s="180"/>
      <c r="Q143" s="180"/>
      <c r="R143" s="180"/>
      <c r="S143" s="180"/>
      <c r="T143" s="181"/>
      <c r="AT143" s="182" t="s">
        <v>2225</v>
      </c>
      <c r="AU143" s="182" t="s">
        <v>2175</v>
      </c>
      <c r="AV143" s="11" t="s">
        <v>2175</v>
      </c>
      <c r="AW143" s="11" t="s">
        <v>2130</v>
      </c>
      <c r="AX143" s="11" t="s">
        <v>2166</v>
      </c>
      <c r="AY143" s="182" t="s">
        <v>2216</v>
      </c>
    </row>
    <row r="144" spans="2:65" s="12" customFormat="1" ht="22.5" customHeight="1">
      <c r="B144" s="191"/>
      <c r="D144" s="188" t="s">
        <v>2225</v>
      </c>
      <c r="E144" s="192" t="s">
        <v>2117</v>
      </c>
      <c r="F144" s="193" t="s">
        <v>2317</v>
      </c>
      <c r="H144" s="194">
        <v>24.169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2225</v>
      </c>
      <c r="AU144" s="192" t="s">
        <v>2175</v>
      </c>
      <c r="AV144" s="12" t="s">
        <v>2233</v>
      </c>
      <c r="AW144" s="12" t="s">
        <v>2130</v>
      </c>
      <c r="AX144" s="12" t="s">
        <v>2166</v>
      </c>
      <c r="AY144" s="192" t="s">
        <v>2216</v>
      </c>
    </row>
    <row r="145" spans="2:65" s="11" customFormat="1" ht="22.5" customHeight="1">
      <c r="B145" s="173"/>
      <c r="D145" s="188" t="s">
        <v>2225</v>
      </c>
      <c r="E145" s="182" t="s">
        <v>2117</v>
      </c>
      <c r="F145" s="189" t="s">
        <v>2384</v>
      </c>
      <c r="H145" s="190">
        <v>2.9249999999999998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82" t="s">
        <v>2225</v>
      </c>
      <c r="AU145" s="182" t="s">
        <v>2175</v>
      </c>
      <c r="AV145" s="11" t="s">
        <v>2175</v>
      </c>
      <c r="AW145" s="11" t="s">
        <v>2130</v>
      </c>
      <c r="AX145" s="11" t="s">
        <v>2166</v>
      </c>
      <c r="AY145" s="182" t="s">
        <v>2216</v>
      </c>
    </row>
    <row r="146" spans="2:65" s="12" customFormat="1" ht="22.5" customHeight="1">
      <c r="B146" s="191"/>
      <c r="D146" s="188" t="s">
        <v>2225</v>
      </c>
      <c r="E146" s="192" t="s">
        <v>2117</v>
      </c>
      <c r="F146" s="193" t="s">
        <v>2317</v>
      </c>
      <c r="H146" s="194">
        <v>2.9249999999999998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2225</v>
      </c>
      <c r="AU146" s="192" t="s">
        <v>2175</v>
      </c>
      <c r="AV146" s="12" t="s">
        <v>2233</v>
      </c>
      <c r="AW146" s="12" t="s">
        <v>2130</v>
      </c>
      <c r="AX146" s="12" t="s">
        <v>2166</v>
      </c>
      <c r="AY146" s="192" t="s">
        <v>2216</v>
      </c>
    </row>
    <row r="147" spans="2:65" s="13" customFormat="1" ht="22.5" customHeight="1">
      <c r="B147" s="199"/>
      <c r="D147" s="174" t="s">
        <v>2225</v>
      </c>
      <c r="E147" s="200" t="s">
        <v>2117</v>
      </c>
      <c r="F147" s="201" t="s">
        <v>2321</v>
      </c>
      <c r="H147" s="202">
        <v>27.094000000000001</v>
      </c>
      <c r="I147" s="203"/>
      <c r="L147" s="199"/>
      <c r="M147" s="204"/>
      <c r="N147" s="205"/>
      <c r="O147" s="205"/>
      <c r="P147" s="205"/>
      <c r="Q147" s="205"/>
      <c r="R147" s="205"/>
      <c r="S147" s="205"/>
      <c r="T147" s="206"/>
      <c r="AT147" s="207" t="s">
        <v>2225</v>
      </c>
      <c r="AU147" s="207" t="s">
        <v>2175</v>
      </c>
      <c r="AV147" s="13" t="s">
        <v>2237</v>
      </c>
      <c r="AW147" s="13" t="s">
        <v>2130</v>
      </c>
      <c r="AX147" s="13" t="s">
        <v>2173</v>
      </c>
      <c r="AY147" s="207" t="s">
        <v>2216</v>
      </c>
    </row>
    <row r="148" spans="2:65" s="1" customFormat="1" ht="22.5" customHeight="1">
      <c r="B148" s="160"/>
      <c r="C148" s="161" t="s">
        <v>2385</v>
      </c>
      <c r="D148" s="161" t="s">
        <v>2219</v>
      </c>
      <c r="E148" s="162" t="s">
        <v>2386</v>
      </c>
      <c r="F148" s="163" t="s">
        <v>2387</v>
      </c>
      <c r="G148" s="164" t="s">
        <v>2359</v>
      </c>
      <c r="H148" s="165">
        <v>47.32</v>
      </c>
      <c r="I148" s="166"/>
      <c r="J148" s="167">
        <f>ROUND(I148*H148,2)</f>
        <v>0</v>
      </c>
      <c r="K148" s="163" t="s">
        <v>2305</v>
      </c>
      <c r="L148" s="35"/>
      <c r="M148" s="168" t="s">
        <v>2117</v>
      </c>
      <c r="N148" s="169" t="s">
        <v>2137</v>
      </c>
      <c r="O148" s="36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AR148" s="18" t="s">
        <v>2237</v>
      </c>
      <c r="AT148" s="18" t="s">
        <v>2219</v>
      </c>
      <c r="AU148" s="18" t="s">
        <v>2175</v>
      </c>
      <c r="AY148" s="18" t="s">
        <v>2216</v>
      </c>
      <c r="BE148" s="172">
        <f>IF(N148="základní",J148,0)</f>
        <v>0</v>
      </c>
      <c r="BF148" s="172">
        <f>IF(N148="snížená",J148,0)</f>
        <v>0</v>
      </c>
      <c r="BG148" s="172">
        <f>IF(N148="zákl. přenesená",J148,0)</f>
        <v>0</v>
      </c>
      <c r="BH148" s="172">
        <f>IF(N148="sníž. přenesená",J148,0)</f>
        <v>0</v>
      </c>
      <c r="BI148" s="172">
        <f>IF(N148="nulová",J148,0)</f>
        <v>0</v>
      </c>
      <c r="BJ148" s="18" t="s">
        <v>2173</v>
      </c>
      <c r="BK148" s="172">
        <f>ROUND(I148*H148,2)</f>
        <v>0</v>
      </c>
      <c r="BL148" s="18" t="s">
        <v>2237</v>
      </c>
      <c r="BM148" s="18" t="s">
        <v>2388</v>
      </c>
    </row>
    <row r="149" spans="2:65" s="1" customFormat="1" ht="22.5" customHeight="1">
      <c r="B149" s="160"/>
      <c r="C149" s="161" t="s">
        <v>2389</v>
      </c>
      <c r="D149" s="161" t="s">
        <v>2219</v>
      </c>
      <c r="E149" s="162" t="s">
        <v>2390</v>
      </c>
      <c r="F149" s="163" t="s">
        <v>2391</v>
      </c>
      <c r="G149" s="164" t="s">
        <v>2359</v>
      </c>
      <c r="H149" s="165">
        <v>47.32</v>
      </c>
      <c r="I149" s="166"/>
      <c r="J149" s="167">
        <f>ROUND(I149*H149,2)</f>
        <v>0</v>
      </c>
      <c r="K149" s="163" t="s">
        <v>2117</v>
      </c>
      <c r="L149" s="35"/>
      <c r="M149" s="168" t="s">
        <v>2117</v>
      </c>
      <c r="N149" s="169" t="s">
        <v>2137</v>
      </c>
      <c r="O149" s="36"/>
      <c r="P149" s="170">
        <f>O149*H149</f>
        <v>0</v>
      </c>
      <c r="Q149" s="170">
        <v>1.09E-3</v>
      </c>
      <c r="R149" s="170">
        <f>Q149*H149</f>
        <v>5.1578800000000001E-2</v>
      </c>
      <c r="S149" s="170">
        <v>0</v>
      </c>
      <c r="T149" s="171">
        <f>S149*H149</f>
        <v>0</v>
      </c>
      <c r="AR149" s="18" t="s">
        <v>2237</v>
      </c>
      <c r="AT149" s="18" t="s">
        <v>2219</v>
      </c>
      <c r="AU149" s="18" t="s">
        <v>2175</v>
      </c>
      <c r="AY149" s="18" t="s">
        <v>2216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8" t="s">
        <v>2173</v>
      </c>
      <c r="BK149" s="172">
        <f>ROUND(I149*H149,2)</f>
        <v>0</v>
      </c>
      <c r="BL149" s="18" t="s">
        <v>2237</v>
      </c>
      <c r="BM149" s="18" t="s">
        <v>2392</v>
      </c>
    </row>
    <row r="150" spans="2:65" s="11" customFormat="1" ht="22.5" customHeight="1">
      <c r="B150" s="173"/>
      <c r="D150" s="188" t="s">
        <v>2225</v>
      </c>
      <c r="E150" s="182" t="s">
        <v>2117</v>
      </c>
      <c r="F150" s="189" t="s">
        <v>2393</v>
      </c>
      <c r="H150" s="190">
        <v>34.32</v>
      </c>
      <c r="I150" s="178"/>
      <c r="L150" s="173"/>
      <c r="M150" s="179"/>
      <c r="N150" s="180"/>
      <c r="O150" s="180"/>
      <c r="P150" s="180"/>
      <c r="Q150" s="180"/>
      <c r="R150" s="180"/>
      <c r="S150" s="180"/>
      <c r="T150" s="181"/>
      <c r="AT150" s="182" t="s">
        <v>2225</v>
      </c>
      <c r="AU150" s="182" t="s">
        <v>2175</v>
      </c>
      <c r="AV150" s="11" t="s">
        <v>2175</v>
      </c>
      <c r="AW150" s="11" t="s">
        <v>2130</v>
      </c>
      <c r="AX150" s="11" t="s">
        <v>2166</v>
      </c>
      <c r="AY150" s="182" t="s">
        <v>2216</v>
      </c>
    </row>
    <row r="151" spans="2:65" s="11" customFormat="1" ht="22.5" customHeight="1">
      <c r="B151" s="173"/>
      <c r="D151" s="188" t="s">
        <v>2225</v>
      </c>
      <c r="E151" s="182" t="s">
        <v>2117</v>
      </c>
      <c r="F151" s="189" t="s">
        <v>2394</v>
      </c>
      <c r="H151" s="190">
        <v>13</v>
      </c>
      <c r="I151" s="178"/>
      <c r="L151" s="173"/>
      <c r="M151" s="179"/>
      <c r="N151" s="180"/>
      <c r="O151" s="180"/>
      <c r="P151" s="180"/>
      <c r="Q151" s="180"/>
      <c r="R151" s="180"/>
      <c r="S151" s="180"/>
      <c r="T151" s="181"/>
      <c r="AT151" s="182" t="s">
        <v>2225</v>
      </c>
      <c r="AU151" s="182" t="s">
        <v>2175</v>
      </c>
      <c r="AV151" s="11" t="s">
        <v>2175</v>
      </c>
      <c r="AW151" s="11" t="s">
        <v>2130</v>
      </c>
      <c r="AX151" s="11" t="s">
        <v>2166</v>
      </c>
      <c r="AY151" s="182" t="s">
        <v>2216</v>
      </c>
    </row>
    <row r="152" spans="2:65" s="13" customFormat="1" ht="22.5" customHeight="1">
      <c r="B152" s="199"/>
      <c r="D152" s="174" t="s">
        <v>2225</v>
      </c>
      <c r="E152" s="200" t="s">
        <v>2117</v>
      </c>
      <c r="F152" s="201" t="s">
        <v>2321</v>
      </c>
      <c r="H152" s="202">
        <v>47.32</v>
      </c>
      <c r="I152" s="203"/>
      <c r="L152" s="199"/>
      <c r="M152" s="204"/>
      <c r="N152" s="205"/>
      <c r="O152" s="205"/>
      <c r="P152" s="205"/>
      <c r="Q152" s="205"/>
      <c r="R152" s="205"/>
      <c r="S152" s="205"/>
      <c r="T152" s="206"/>
      <c r="AT152" s="207" t="s">
        <v>2225</v>
      </c>
      <c r="AU152" s="207" t="s">
        <v>2175</v>
      </c>
      <c r="AV152" s="13" t="s">
        <v>2237</v>
      </c>
      <c r="AW152" s="13" t="s">
        <v>2130</v>
      </c>
      <c r="AX152" s="13" t="s">
        <v>2173</v>
      </c>
      <c r="AY152" s="207" t="s">
        <v>2216</v>
      </c>
    </row>
    <row r="153" spans="2:65" s="1" customFormat="1" ht="22.5" customHeight="1">
      <c r="B153" s="160"/>
      <c r="C153" s="161" t="s">
        <v>2395</v>
      </c>
      <c r="D153" s="161" t="s">
        <v>2219</v>
      </c>
      <c r="E153" s="162" t="s">
        <v>2396</v>
      </c>
      <c r="F153" s="163" t="s">
        <v>2397</v>
      </c>
      <c r="G153" s="164" t="s">
        <v>2359</v>
      </c>
      <c r="H153" s="165">
        <v>29.6</v>
      </c>
      <c r="I153" s="166"/>
      <c r="J153" s="167">
        <f>ROUND(I153*H153,2)</f>
        <v>0</v>
      </c>
      <c r="K153" s="163" t="s">
        <v>2117</v>
      </c>
      <c r="L153" s="35"/>
      <c r="M153" s="168" t="s">
        <v>2117</v>
      </c>
      <c r="N153" s="169" t="s">
        <v>2137</v>
      </c>
      <c r="O153" s="36"/>
      <c r="P153" s="170">
        <f>O153*H153</f>
        <v>0</v>
      </c>
      <c r="Q153" s="170">
        <v>1.09E-3</v>
      </c>
      <c r="R153" s="170">
        <f>Q153*H153</f>
        <v>3.2264000000000001E-2</v>
      </c>
      <c r="S153" s="170">
        <v>0</v>
      </c>
      <c r="T153" s="171">
        <f>S153*H153</f>
        <v>0</v>
      </c>
      <c r="AR153" s="18" t="s">
        <v>2237</v>
      </c>
      <c r="AT153" s="18" t="s">
        <v>2219</v>
      </c>
      <c r="AU153" s="18" t="s">
        <v>2175</v>
      </c>
      <c r="AY153" s="18" t="s">
        <v>2216</v>
      </c>
      <c r="BE153" s="172">
        <f>IF(N153="základní",J153,0)</f>
        <v>0</v>
      </c>
      <c r="BF153" s="172">
        <f>IF(N153="snížená",J153,0)</f>
        <v>0</v>
      </c>
      <c r="BG153" s="172">
        <f>IF(N153="zákl. přenesená",J153,0)</f>
        <v>0</v>
      </c>
      <c r="BH153" s="172">
        <f>IF(N153="sníž. přenesená",J153,0)</f>
        <v>0</v>
      </c>
      <c r="BI153" s="172">
        <f>IF(N153="nulová",J153,0)</f>
        <v>0</v>
      </c>
      <c r="BJ153" s="18" t="s">
        <v>2173</v>
      </c>
      <c r="BK153" s="172">
        <f>ROUND(I153*H153,2)</f>
        <v>0</v>
      </c>
      <c r="BL153" s="18" t="s">
        <v>2237</v>
      </c>
      <c r="BM153" s="18" t="s">
        <v>2398</v>
      </c>
    </row>
    <row r="154" spans="2:65" s="1" customFormat="1" ht="22.5" customHeight="1">
      <c r="B154" s="160"/>
      <c r="C154" s="161" t="s">
        <v>2399</v>
      </c>
      <c r="D154" s="161" t="s">
        <v>2219</v>
      </c>
      <c r="E154" s="162" t="s">
        <v>2400</v>
      </c>
      <c r="F154" s="163" t="s">
        <v>2401</v>
      </c>
      <c r="G154" s="164" t="s">
        <v>2402</v>
      </c>
      <c r="H154" s="165">
        <v>0.76300000000000001</v>
      </c>
      <c r="I154" s="166"/>
      <c r="J154" s="167">
        <f>ROUND(I154*H154,2)</f>
        <v>0</v>
      </c>
      <c r="K154" s="163" t="s">
        <v>2305</v>
      </c>
      <c r="L154" s="35"/>
      <c r="M154" s="168" t="s">
        <v>2117</v>
      </c>
      <c r="N154" s="169" t="s">
        <v>2137</v>
      </c>
      <c r="O154" s="36"/>
      <c r="P154" s="170">
        <f>O154*H154</f>
        <v>0</v>
      </c>
      <c r="Q154" s="170">
        <v>1.05871</v>
      </c>
      <c r="R154" s="170">
        <f>Q154*H154</f>
        <v>0.80779573000000005</v>
      </c>
      <c r="S154" s="170">
        <v>0</v>
      </c>
      <c r="T154" s="171">
        <f>S154*H154</f>
        <v>0</v>
      </c>
      <c r="AR154" s="18" t="s">
        <v>2237</v>
      </c>
      <c r="AT154" s="18" t="s">
        <v>2219</v>
      </c>
      <c r="AU154" s="18" t="s">
        <v>2175</v>
      </c>
      <c r="AY154" s="18" t="s">
        <v>2216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8" t="s">
        <v>2173</v>
      </c>
      <c r="BK154" s="172">
        <f>ROUND(I154*H154,2)</f>
        <v>0</v>
      </c>
      <c r="BL154" s="18" t="s">
        <v>2237</v>
      </c>
      <c r="BM154" s="18" t="s">
        <v>2403</v>
      </c>
    </row>
    <row r="155" spans="2:65" s="14" customFormat="1" ht="22.5" customHeight="1">
      <c r="B155" s="221"/>
      <c r="D155" s="188" t="s">
        <v>2225</v>
      </c>
      <c r="E155" s="222" t="s">
        <v>2117</v>
      </c>
      <c r="F155" s="223" t="s">
        <v>2404</v>
      </c>
      <c r="H155" s="224" t="s">
        <v>2117</v>
      </c>
      <c r="I155" s="225"/>
      <c r="L155" s="221"/>
      <c r="M155" s="226"/>
      <c r="N155" s="227"/>
      <c r="O155" s="227"/>
      <c r="P155" s="227"/>
      <c r="Q155" s="227"/>
      <c r="R155" s="227"/>
      <c r="S155" s="227"/>
      <c r="T155" s="228"/>
      <c r="AT155" s="224" t="s">
        <v>2225</v>
      </c>
      <c r="AU155" s="224" t="s">
        <v>2175</v>
      </c>
      <c r="AV155" s="14" t="s">
        <v>2173</v>
      </c>
      <c r="AW155" s="14" t="s">
        <v>2130</v>
      </c>
      <c r="AX155" s="14" t="s">
        <v>2166</v>
      </c>
      <c r="AY155" s="224" t="s">
        <v>2216</v>
      </c>
    </row>
    <row r="156" spans="2:65" s="11" customFormat="1" ht="22.5" customHeight="1">
      <c r="B156" s="173"/>
      <c r="D156" s="188" t="s">
        <v>2225</v>
      </c>
      <c r="E156" s="182" t="s">
        <v>2117</v>
      </c>
      <c r="F156" s="189" t="s">
        <v>2405</v>
      </c>
      <c r="H156" s="190">
        <v>8.7999999999999995E-2</v>
      </c>
      <c r="I156" s="178"/>
      <c r="L156" s="173"/>
      <c r="M156" s="179"/>
      <c r="N156" s="180"/>
      <c r="O156" s="180"/>
      <c r="P156" s="180"/>
      <c r="Q156" s="180"/>
      <c r="R156" s="180"/>
      <c r="S156" s="180"/>
      <c r="T156" s="181"/>
      <c r="AT156" s="182" t="s">
        <v>2225</v>
      </c>
      <c r="AU156" s="182" t="s">
        <v>2175</v>
      </c>
      <c r="AV156" s="11" t="s">
        <v>2175</v>
      </c>
      <c r="AW156" s="11" t="s">
        <v>2130</v>
      </c>
      <c r="AX156" s="11" t="s">
        <v>2166</v>
      </c>
      <c r="AY156" s="182" t="s">
        <v>2216</v>
      </c>
    </row>
    <row r="157" spans="2:65" s="11" customFormat="1" ht="22.5" customHeight="1">
      <c r="B157" s="173"/>
      <c r="D157" s="188" t="s">
        <v>2225</v>
      </c>
      <c r="E157" s="182" t="s">
        <v>2117</v>
      </c>
      <c r="F157" s="189" t="s">
        <v>2406</v>
      </c>
      <c r="H157" s="190">
        <v>0.14899999999999999</v>
      </c>
      <c r="I157" s="178"/>
      <c r="L157" s="173"/>
      <c r="M157" s="179"/>
      <c r="N157" s="180"/>
      <c r="O157" s="180"/>
      <c r="P157" s="180"/>
      <c r="Q157" s="180"/>
      <c r="R157" s="180"/>
      <c r="S157" s="180"/>
      <c r="T157" s="181"/>
      <c r="AT157" s="182" t="s">
        <v>2225</v>
      </c>
      <c r="AU157" s="182" t="s">
        <v>2175</v>
      </c>
      <c r="AV157" s="11" t="s">
        <v>2175</v>
      </c>
      <c r="AW157" s="11" t="s">
        <v>2130</v>
      </c>
      <c r="AX157" s="11" t="s">
        <v>2166</v>
      </c>
      <c r="AY157" s="182" t="s">
        <v>2216</v>
      </c>
    </row>
    <row r="158" spans="2:65" s="11" customFormat="1" ht="22.5" customHeight="1">
      <c r="B158" s="173"/>
      <c r="D158" s="188" t="s">
        <v>2225</v>
      </c>
      <c r="E158" s="182" t="s">
        <v>2117</v>
      </c>
      <c r="F158" s="189" t="s">
        <v>2407</v>
      </c>
      <c r="H158" s="190">
        <v>7.0999999999999994E-2</v>
      </c>
      <c r="I158" s="178"/>
      <c r="L158" s="173"/>
      <c r="M158" s="179"/>
      <c r="N158" s="180"/>
      <c r="O158" s="180"/>
      <c r="P158" s="180"/>
      <c r="Q158" s="180"/>
      <c r="R158" s="180"/>
      <c r="S158" s="180"/>
      <c r="T158" s="181"/>
      <c r="AT158" s="182" t="s">
        <v>2225</v>
      </c>
      <c r="AU158" s="182" t="s">
        <v>2175</v>
      </c>
      <c r="AV158" s="11" t="s">
        <v>2175</v>
      </c>
      <c r="AW158" s="11" t="s">
        <v>2130</v>
      </c>
      <c r="AX158" s="11" t="s">
        <v>2166</v>
      </c>
      <c r="AY158" s="182" t="s">
        <v>2216</v>
      </c>
    </row>
    <row r="159" spans="2:65" s="12" customFormat="1" ht="22.5" customHeight="1">
      <c r="B159" s="191"/>
      <c r="D159" s="188" t="s">
        <v>2225</v>
      </c>
      <c r="E159" s="192" t="s">
        <v>2117</v>
      </c>
      <c r="F159" s="193" t="s">
        <v>2317</v>
      </c>
      <c r="H159" s="194">
        <v>0.308</v>
      </c>
      <c r="I159" s="195"/>
      <c r="L159" s="191"/>
      <c r="M159" s="196"/>
      <c r="N159" s="197"/>
      <c r="O159" s="197"/>
      <c r="P159" s="197"/>
      <c r="Q159" s="197"/>
      <c r="R159" s="197"/>
      <c r="S159" s="197"/>
      <c r="T159" s="198"/>
      <c r="AT159" s="192" t="s">
        <v>2225</v>
      </c>
      <c r="AU159" s="192" t="s">
        <v>2175</v>
      </c>
      <c r="AV159" s="12" t="s">
        <v>2233</v>
      </c>
      <c r="AW159" s="12" t="s">
        <v>2130</v>
      </c>
      <c r="AX159" s="12" t="s">
        <v>2166</v>
      </c>
      <c r="AY159" s="192" t="s">
        <v>2216</v>
      </c>
    </row>
    <row r="160" spans="2:65" s="14" customFormat="1" ht="22.5" customHeight="1">
      <c r="B160" s="221"/>
      <c r="D160" s="188" t="s">
        <v>2225</v>
      </c>
      <c r="E160" s="222" t="s">
        <v>2117</v>
      </c>
      <c r="F160" s="223" t="s">
        <v>2408</v>
      </c>
      <c r="H160" s="224" t="s">
        <v>2117</v>
      </c>
      <c r="I160" s="225"/>
      <c r="L160" s="221"/>
      <c r="M160" s="226"/>
      <c r="N160" s="227"/>
      <c r="O160" s="227"/>
      <c r="P160" s="227"/>
      <c r="Q160" s="227"/>
      <c r="R160" s="227"/>
      <c r="S160" s="227"/>
      <c r="T160" s="228"/>
      <c r="AT160" s="224" t="s">
        <v>2225</v>
      </c>
      <c r="AU160" s="224" t="s">
        <v>2175</v>
      </c>
      <c r="AV160" s="14" t="s">
        <v>2173</v>
      </c>
      <c r="AW160" s="14" t="s">
        <v>2130</v>
      </c>
      <c r="AX160" s="14" t="s">
        <v>2166</v>
      </c>
      <c r="AY160" s="224" t="s">
        <v>2216</v>
      </c>
    </row>
    <row r="161" spans="2:65" s="11" customFormat="1" ht="22.5" customHeight="1">
      <c r="B161" s="173"/>
      <c r="D161" s="188" t="s">
        <v>2225</v>
      </c>
      <c r="E161" s="182" t="s">
        <v>2117</v>
      </c>
      <c r="F161" s="189" t="s">
        <v>2409</v>
      </c>
      <c r="H161" s="190">
        <v>0.33900000000000002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82" t="s">
        <v>2225</v>
      </c>
      <c r="AU161" s="182" t="s">
        <v>2175</v>
      </c>
      <c r="AV161" s="11" t="s">
        <v>2175</v>
      </c>
      <c r="AW161" s="11" t="s">
        <v>2130</v>
      </c>
      <c r="AX161" s="11" t="s">
        <v>2166</v>
      </c>
      <c r="AY161" s="182" t="s">
        <v>2216</v>
      </c>
    </row>
    <row r="162" spans="2:65" s="11" customFormat="1" ht="22.5" customHeight="1">
      <c r="B162" s="173"/>
      <c r="D162" s="188" t="s">
        <v>2225</v>
      </c>
      <c r="E162" s="182" t="s">
        <v>2117</v>
      </c>
      <c r="F162" s="189" t="s">
        <v>2410</v>
      </c>
      <c r="H162" s="190">
        <v>0.11600000000000001</v>
      </c>
      <c r="I162" s="178"/>
      <c r="L162" s="173"/>
      <c r="M162" s="179"/>
      <c r="N162" s="180"/>
      <c r="O162" s="180"/>
      <c r="P162" s="180"/>
      <c r="Q162" s="180"/>
      <c r="R162" s="180"/>
      <c r="S162" s="180"/>
      <c r="T162" s="181"/>
      <c r="AT162" s="182" t="s">
        <v>2225</v>
      </c>
      <c r="AU162" s="182" t="s">
        <v>2175</v>
      </c>
      <c r="AV162" s="11" t="s">
        <v>2175</v>
      </c>
      <c r="AW162" s="11" t="s">
        <v>2130</v>
      </c>
      <c r="AX162" s="11" t="s">
        <v>2166</v>
      </c>
      <c r="AY162" s="182" t="s">
        <v>2216</v>
      </c>
    </row>
    <row r="163" spans="2:65" s="12" customFormat="1" ht="22.5" customHeight="1">
      <c r="B163" s="191"/>
      <c r="D163" s="188" t="s">
        <v>2225</v>
      </c>
      <c r="E163" s="192" t="s">
        <v>2117</v>
      </c>
      <c r="F163" s="193" t="s">
        <v>2317</v>
      </c>
      <c r="H163" s="194">
        <v>0.45500000000000002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2225</v>
      </c>
      <c r="AU163" s="192" t="s">
        <v>2175</v>
      </c>
      <c r="AV163" s="12" t="s">
        <v>2233</v>
      </c>
      <c r="AW163" s="12" t="s">
        <v>2130</v>
      </c>
      <c r="AX163" s="12" t="s">
        <v>2166</v>
      </c>
      <c r="AY163" s="192" t="s">
        <v>2216</v>
      </c>
    </row>
    <row r="164" spans="2:65" s="13" customFormat="1" ht="22.5" customHeight="1">
      <c r="B164" s="199"/>
      <c r="D164" s="174" t="s">
        <v>2225</v>
      </c>
      <c r="E164" s="200" t="s">
        <v>2117</v>
      </c>
      <c r="F164" s="201" t="s">
        <v>2321</v>
      </c>
      <c r="H164" s="202">
        <v>0.76300000000000001</v>
      </c>
      <c r="I164" s="203"/>
      <c r="L164" s="199"/>
      <c r="M164" s="204"/>
      <c r="N164" s="205"/>
      <c r="O164" s="205"/>
      <c r="P164" s="205"/>
      <c r="Q164" s="205"/>
      <c r="R164" s="205"/>
      <c r="S164" s="205"/>
      <c r="T164" s="206"/>
      <c r="AT164" s="207" t="s">
        <v>2225</v>
      </c>
      <c r="AU164" s="207" t="s">
        <v>2175</v>
      </c>
      <c r="AV164" s="13" t="s">
        <v>2237</v>
      </c>
      <c r="AW164" s="13" t="s">
        <v>2130</v>
      </c>
      <c r="AX164" s="13" t="s">
        <v>2173</v>
      </c>
      <c r="AY164" s="207" t="s">
        <v>2216</v>
      </c>
    </row>
    <row r="165" spans="2:65" s="1" customFormat="1" ht="22.5" customHeight="1">
      <c r="B165" s="160"/>
      <c r="C165" s="161" t="s">
        <v>2411</v>
      </c>
      <c r="D165" s="161" t="s">
        <v>2219</v>
      </c>
      <c r="E165" s="162" t="s">
        <v>2412</v>
      </c>
      <c r="F165" s="163" t="s">
        <v>2413</v>
      </c>
      <c r="G165" s="164" t="s">
        <v>2402</v>
      </c>
      <c r="H165" s="165">
        <v>1.0960000000000001</v>
      </c>
      <c r="I165" s="166"/>
      <c r="J165" s="167">
        <f>ROUND(I165*H165,2)</f>
        <v>0</v>
      </c>
      <c r="K165" s="163" t="s">
        <v>2305</v>
      </c>
      <c r="L165" s="35"/>
      <c r="M165" s="168" t="s">
        <v>2117</v>
      </c>
      <c r="N165" s="169" t="s">
        <v>2137</v>
      </c>
      <c r="O165" s="36"/>
      <c r="P165" s="170">
        <f>O165*H165</f>
        <v>0</v>
      </c>
      <c r="Q165" s="170">
        <v>1.0530600000000001</v>
      </c>
      <c r="R165" s="170">
        <f>Q165*H165</f>
        <v>1.1541537600000003</v>
      </c>
      <c r="S165" s="170">
        <v>0</v>
      </c>
      <c r="T165" s="171">
        <f>S165*H165</f>
        <v>0</v>
      </c>
      <c r="AR165" s="18" t="s">
        <v>2237</v>
      </c>
      <c r="AT165" s="18" t="s">
        <v>2219</v>
      </c>
      <c r="AU165" s="18" t="s">
        <v>2175</v>
      </c>
      <c r="AY165" s="18" t="s">
        <v>2216</v>
      </c>
      <c r="BE165" s="172">
        <f>IF(N165="základní",J165,0)</f>
        <v>0</v>
      </c>
      <c r="BF165" s="172">
        <f>IF(N165="snížená",J165,0)</f>
        <v>0</v>
      </c>
      <c r="BG165" s="172">
        <f>IF(N165="zákl. přenesená",J165,0)</f>
        <v>0</v>
      </c>
      <c r="BH165" s="172">
        <f>IF(N165="sníž. přenesená",J165,0)</f>
        <v>0</v>
      </c>
      <c r="BI165" s="172">
        <f>IF(N165="nulová",J165,0)</f>
        <v>0</v>
      </c>
      <c r="BJ165" s="18" t="s">
        <v>2173</v>
      </c>
      <c r="BK165" s="172">
        <f>ROUND(I165*H165,2)</f>
        <v>0</v>
      </c>
      <c r="BL165" s="18" t="s">
        <v>2237</v>
      </c>
      <c r="BM165" s="18" t="s">
        <v>2414</v>
      </c>
    </row>
    <row r="166" spans="2:65" s="11" customFormat="1" ht="22.5" customHeight="1">
      <c r="B166" s="173"/>
      <c r="D166" s="188" t="s">
        <v>2225</v>
      </c>
      <c r="E166" s="182" t="s">
        <v>2117</v>
      </c>
      <c r="F166" s="189" t="s">
        <v>2415</v>
      </c>
      <c r="H166" s="190">
        <v>0.44</v>
      </c>
      <c r="I166" s="178"/>
      <c r="L166" s="173"/>
      <c r="M166" s="179"/>
      <c r="N166" s="180"/>
      <c r="O166" s="180"/>
      <c r="P166" s="180"/>
      <c r="Q166" s="180"/>
      <c r="R166" s="180"/>
      <c r="S166" s="180"/>
      <c r="T166" s="181"/>
      <c r="AT166" s="182" t="s">
        <v>2225</v>
      </c>
      <c r="AU166" s="182" t="s">
        <v>2175</v>
      </c>
      <c r="AV166" s="11" t="s">
        <v>2175</v>
      </c>
      <c r="AW166" s="11" t="s">
        <v>2130</v>
      </c>
      <c r="AX166" s="11" t="s">
        <v>2166</v>
      </c>
      <c r="AY166" s="182" t="s">
        <v>2216</v>
      </c>
    </row>
    <row r="167" spans="2:65" s="12" customFormat="1" ht="22.5" customHeight="1">
      <c r="B167" s="191"/>
      <c r="D167" s="188" t="s">
        <v>2225</v>
      </c>
      <c r="E167" s="192" t="s">
        <v>2117</v>
      </c>
      <c r="F167" s="193" t="s">
        <v>2317</v>
      </c>
      <c r="H167" s="194">
        <v>0.44</v>
      </c>
      <c r="I167" s="195"/>
      <c r="L167" s="191"/>
      <c r="M167" s="196"/>
      <c r="N167" s="197"/>
      <c r="O167" s="197"/>
      <c r="P167" s="197"/>
      <c r="Q167" s="197"/>
      <c r="R167" s="197"/>
      <c r="S167" s="197"/>
      <c r="T167" s="198"/>
      <c r="AT167" s="192" t="s">
        <v>2225</v>
      </c>
      <c r="AU167" s="192" t="s">
        <v>2175</v>
      </c>
      <c r="AV167" s="12" t="s">
        <v>2233</v>
      </c>
      <c r="AW167" s="12" t="s">
        <v>2130</v>
      </c>
      <c r="AX167" s="12" t="s">
        <v>2166</v>
      </c>
      <c r="AY167" s="192" t="s">
        <v>2216</v>
      </c>
    </row>
    <row r="168" spans="2:65" s="14" customFormat="1" ht="22.5" customHeight="1">
      <c r="B168" s="221"/>
      <c r="D168" s="188" t="s">
        <v>2225</v>
      </c>
      <c r="E168" s="222" t="s">
        <v>2117</v>
      </c>
      <c r="F168" s="223" t="s">
        <v>2408</v>
      </c>
      <c r="H168" s="224" t="s">
        <v>2117</v>
      </c>
      <c r="I168" s="225"/>
      <c r="L168" s="221"/>
      <c r="M168" s="226"/>
      <c r="N168" s="227"/>
      <c r="O168" s="227"/>
      <c r="P168" s="227"/>
      <c r="Q168" s="227"/>
      <c r="R168" s="227"/>
      <c r="S168" s="227"/>
      <c r="T168" s="228"/>
      <c r="AT168" s="224" t="s">
        <v>2225</v>
      </c>
      <c r="AU168" s="224" t="s">
        <v>2175</v>
      </c>
      <c r="AV168" s="14" t="s">
        <v>2173</v>
      </c>
      <c r="AW168" s="14" t="s">
        <v>2130</v>
      </c>
      <c r="AX168" s="14" t="s">
        <v>2166</v>
      </c>
      <c r="AY168" s="224" t="s">
        <v>2216</v>
      </c>
    </row>
    <row r="169" spans="2:65" s="11" customFormat="1" ht="22.5" customHeight="1">
      <c r="B169" s="173"/>
      <c r="D169" s="188" t="s">
        <v>2225</v>
      </c>
      <c r="E169" s="182" t="s">
        <v>2117</v>
      </c>
      <c r="F169" s="189" t="s">
        <v>2416</v>
      </c>
      <c r="H169" s="190">
        <v>0.47599999999999998</v>
      </c>
      <c r="I169" s="178"/>
      <c r="L169" s="173"/>
      <c r="M169" s="179"/>
      <c r="N169" s="180"/>
      <c r="O169" s="180"/>
      <c r="P169" s="180"/>
      <c r="Q169" s="180"/>
      <c r="R169" s="180"/>
      <c r="S169" s="180"/>
      <c r="T169" s="181"/>
      <c r="AT169" s="182" t="s">
        <v>2225</v>
      </c>
      <c r="AU169" s="182" t="s">
        <v>2175</v>
      </c>
      <c r="AV169" s="11" t="s">
        <v>2175</v>
      </c>
      <c r="AW169" s="11" t="s">
        <v>2130</v>
      </c>
      <c r="AX169" s="11" t="s">
        <v>2166</v>
      </c>
      <c r="AY169" s="182" t="s">
        <v>2216</v>
      </c>
    </row>
    <row r="170" spans="2:65" s="11" customFormat="1" ht="22.5" customHeight="1">
      <c r="B170" s="173"/>
      <c r="D170" s="188" t="s">
        <v>2225</v>
      </c>
      <c r="E170" s="182" t="s">
        <v>2117</v>
      </c>
      <c r="F170" s="189" t="s">
        <v>2417</v>
      </c>
      <c r="H170" s="190">
        <v>0.14000000000000001</v>
      </c>
      <c r="I170" s="178"/>
      <c r="L170" s="173"/>
      <c r="M170" s="179"/>
      <c r="N170" s="180"/>
      <c r="O170" s="180"/>
      <c r="P170" s="180"/>
      <c r="Q170" s="180"/>
      <c r="R170" s="180"/>
      <c r="S170" s="180"/>
      <c r="T170" s="181"/>
      <c r="AT170" s="182" t="s">
        <v>2225</v>
      </c>
      <c r="AU170" s="182" t="s">
        <v>2175</v>
      </c>
      <c r="AV170" s="11" t="s">
        <v>2175</v>
      </c>
      <c r="AW170" s="11" t="s">
        <v>2130</v>
      </c>
      <c r="AX170" s="11" t="s">
        <v>2166</v>
      </c>
      <c r="AY170" s="182" t="s">
        <v>2216</v>
      </c>
    </row>
    <row r="171" spans="2:65" s="12" customFormat="1" ht="22.5" customHeight="1">
      <c r="B171" s="191"/>
      <c r="D171" s="188" t="s">
        <v>2225</v>
      </c>
      <c r="E171" s="192" t="s">
        <v>2117</v>
      </c>
      <c r="F171" s="193" t="s">
        <v>2317</v>
      </c>
      <c r="H171" s="194">
        <v>0.61599999999999999</v>
      </c>
      <c r="I171" s="195"/>
      <c r="L171" s="191"/>
      <c r="M171" s="196"/>
      <c r="N171" s="197"/>
      <c r="O171" s="197"/>
      <c r="P171" s="197"/>
      <c r="Q171" s="197"/>
      <c r="R171" s="197"/>
      <c r="S171" s="197"/>
      <c r="T171" s="198"/>
      <c r="AT171" s="192" t="s">
        <v>2225</v>
      </c>
      <c r="AU171" s="192" t="s">
        <v>2175</v>
      </c>
      <c r="AV171" s="12" t="s">
        <v>2233</v>
      </c>
      <c r="AW171" s="12" t="s">
        <v>2130</v>
      </c>
      <c r="AX171" s="12" t="s">
        <v>2166</v>
      </c>
      <c r="AY171" s="192" t="s">
        <v>2216</v>
      </c>
    </row>
    <row r="172" spans="2:65" s="11" customFormat="1" ht="22.5" customHeight="1">
      <c r="B172" s="173"/>
      <c r="D172" s="188" t="s">
        <v>2225</v>
      </c>
      <c r="E172" s="182" t="s">
        <v>2117</v>
      </c>
      <c r="F172" s="189" t="s">
        <v>2418</v>
      </c>
      <c r="H172" s="190">
        <v>0.04</v>
      </c>
      <c r="I172" s="178"/>
      <c r="L172" s="173"/>
      <c r="M172" s="179"/>
      <c r="N172" s="180"/>
      <c r="O172" s="180"/>
      <c r="P172" s="180"/>
      <c r="Q172" s="180"/>
      <c r="R172" s="180"/>
      <c r="S172" s="180"/>
      <c r="T172" s="181"/>
      <c r="AT172" s="182" t="s">
        <v>2225</v>
      </c>
      <c r="AU172" s="182" t="s">
        <v>2175</v>
      </c>
      <c r="AV172" s="11" t="s">
        <v>2175</v>
      </c>
      <c r="AW172" s="11" t="s">
        <v>2130</v>
      </c>
      <c r="AX172" s="11" t="s">
        <v>2166</v>
      </c>
      <c r="AY172" s="182" t="s">
        <v>2216</v>
      </c>
    </row>
    <row r="173" spans="2:65" s="12" customFormat="1" ht="22.5" customHeight="1">
      <c r="B173" s="191"/>
      <c r="D173" s="188" t="s">
        <v>2225</v>
      </c>
      <c r="E173" s="192" t="s">
        <v>2117</v>
      </c>
      <c r="F173" s="193" t="s">
        <v>2317</v>
      </c>
      <c r="H173" s="194">
        <v>0.04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2225</v>
      </c>
      <c r="AU173" s="192" t="s">
        <v>2175</v>
      </c>
      <c r="AV173" s="12" t="s">
        <v>2233</v>
      </c>
      <c r="AW173" s="12" t="s">
        <v>2130</v>
      </c>
      <c r="AX173" s="12" t="s">
        <v>2166</v>
      </c>
      <c r="AY173" s="192" t="s">
        <v>2216</v>
      </c>
    </row>
    <row r="174" spans="2:65" s="13" customFormat="1" ht="22.5" customHeight="1">
      <c r="B174" s="199"/>
      <c r="D174" s="188" t="s">
        <v>2225</v>
      </c>
      <c r="E174" s="229" t="s">
        <v>2117</v>
      </c>
      <c r="F174" s="230" t="s">
        <v>2321</v>
      </c>
      <c r="H174" s="231">
        <v>1.0960000000000001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7" t="s">
        <v>2225</v>
      </c>
      <c r="AU174" s="207" t="s">
        <v>2175</v>
      </c>
      <c r="AV174" s="13" t="s">
        <v>2237</v>
      </c>
      <c r="AW174" s="13" t="s">
        <v>2130</v>
      </c>
      <c r="AX174" s="13" t="s">
        <v>2173</v>
      </c>
      <c r="AY174" s="207" t="s">
        <v>2216</v>
      </c>
    </row>
    <row r="175" spans="2:65" s="10" customFormat="1" ht="29.85" customHeight="1">
      <c r="B175" s="146"/>
      <c r="D175" s="157" t="s">
        <v>2165</v>
      </c>
      <c r="E175" s="158" t="s">
        <v>2233</v>
      </c>
      <c r="F175" s="158" t="s">
        <v>2419</v>
      </c>
      <c r="I175" s="149"/>
      <c r="J175" s="159">
        <f>BK175</f>
        <v>0</v>
      </c>
      <c r="L175" s="146"/>
      <c r="M175" s="151"/>
      <c r="N175" s="152"/>
      <c r="O175" s="152"/>
      <c r="P175" s="153">
        <f>SUM(P176:P252)</f>
        <v>0</v>
      </c>
      <c r="Q175" s="152"/>
      <c r="R175" s="153">
        <f>SUM(R176:R252)</f>
        <v>83.99404509</v>
      </c>
      <c r="S175" s="152"/>
      <c r="T175" s="154">
        <f>SUM(T176:T252)</f>
        <v>0</v>
      </c>
      <c r="AR175" s="147" t="s">
        <v>2173</v>
      </c>
      <c r="AT175" s="155" t="s">
        <v>2165</v>
      </c>
      <c r="AU175" s="155" t="s">
        <v>2173</v>
      </c>
      <c r="AY175" s="147" t="s">
        <v>2216</v>
      </c>
      <c r="BK175" s="156">
        <f>SUM(BK176:BK252)</f>
        <v>0</v>
      </c>
    </row>
    <row r="176" spans="2:65" s="1" customFormat="1" ht="22.5" customHeight="1">
      <c r="B176" s="160"/>
      <c r="C176" s="161" t="s">
        <v>2102</v>
      </c>
      <c r="D176" s="161" t="s">
        <v>2219</v>
      </c>
      <c r="E176" s="162" t="s">
        <v>2420</v>
      </c>
      <c r="F176" s="163" t="s">
        <v>2421</v>
      </c>
      <c r="G176" s="164" t="s">
        <v>2304</v>
      </c>
      <c r="H176" s="165">
        <v>2.5310000000000001</v>
      </c>
      <c r="I176" s="166"/>
      <c r="J176" s="167">
        <f>ROUND(I176*H176,2)</f>
        <v>0</v>
      </c>
      <c r="K176" s="163" t="s">
        <v>2305</v>
      </c>
      <c r="L176" s="35"/>
      <c r="M176" s="168" t="s">
        <v>2117</v>
      </c>
      <c r="N176" s="169" t="s">
        <v>2137</v>
      </c>
      <c r="O176" s="36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AR176" s="18" t="s">
        <v>2237</v>
      </c>
      <c r="AT176" s="18" t="s">
        <v>2219</v>
      </c>
      <c r="AU176" s="18" t="s">
        <v>2175</v>
      </c>
      <c r="AY176" s="18" t="s">
        <v>2216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8" t="s">
        <v>2173</v>
      </c>
      <c r="BK176" s="172">
        <f>ROUND(I176*H176,2)</f>
        <v>0</v>
      </c>
      <c r="BL176" s="18" t="s">
        <v>2237</v>
      </c>
      <c r="BM176" s="18" t="s">
        <v>2422</v>
      </c>
    </row>
    <row r="177" spans="2:65" s="11" customFormat="1" ht="22.5" customHeight="1">
      <c r="B177" s="173"/>
      <c r="D177" s="174" t="s">
        <v>2225</v>
      </c>
      <c r="E177" s="175" t="s">
        <v>2117</v>
      </c>
      <c r="F177" s="176" t="s">
        <v>2423</v>
      </c>
      <c r="H177" s="177">
        <v>2.5310000000000001</v>
      </c>
      <c r="I177" s="178"/>
      <c r="L177" s="173"/>
      <c r="M177" s="179"/>
      <c r="N177" s="180"/>
      <c r="O177" s="180"/>
      <c r="P177" s="180"/>
      <c r="Q177" s="180"/>
      <c r="R177" s="180"/>
      <c r="S177" s="180"/>
      <c r="T177" s="181"/>
      <c r="AT177" s="182" t="s">
        <v>2225</v>
      </c>
      <c r="AU177" s="182" t="s">
        <v>2175</v>
      </c>
      <c r="AV177" s="11" t="s">
        <v>2175</v>
      </c>
      <c r="AW177" s="11" t="s">
        <v>2130</v>
      </c>
      <c r="AX177" s="11" t="s">
        <v>2173</v>
      </c>
      <c r="AY177" s="182" t="s">
        <v>2216</v>
      </c>
    </row>
    <row r="178" spans="2:65" s="1" customFormat="1" ht="22.5" customHeight="1">
      <c r="B178" s="160"/>
      <c r="C178" s="161" t="s">
        <v>2424</v>
      </c>
      <c r="D178" s="161" t="s">
        <v>2219</v>
      </c>
      <c r="E178" s="162" t="s">
        <v>2425</v>
      </c>
      <c r="F178" s="163" t="s">
        <v>2426</v>
      </c>
      <c r="G178" s="164" t="s">
        <v>2352</v>
      </c>
      <c r="H178" s="165">
        <v>9</v>
      </c>
      <c r="I178" s="166"/>
      <c r="J178" s="167">
        <f>ROUND(I178*H178,2)</f>
        <v>0</v>
      </c>
      <c r="K178" s="163" t="s">
        <v>2117</v>
      </c>
      <c r="L178" s="35"/>
      <c r="M178" s="168" t="s">
        <v>2117</v>
      </c>
      <c r="N178" s="169" t="s">
        <v>2137</v>
      </c>
      <c r="O178" s="36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AR178" s="18" t="s">
        <v>2237</v>
      </c>
      <c r="AT178" s="18" t="s">
        <v>2219</v>
      </c>
      <c r="AU178" s="18" t="s">
        <v>2175</v>
      </c>
      <c r="AY178" s="18" t="s">
        <v>2216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8" t="s">
        <v>2173</v>
      </c>
      <c r="BK178" s="172">
        <f>ROUND(I178*H178,2)</f>
        <v>0</v>
      </c>
      <c r="BL178" s="18" t="s">
        <v>2237</v>
      </c>
      <c r="BM178" s="18" t="s">
        <v>2427</v>
      </c>
    </row>
    <row r="179" spans="2:65" s="11" customFormat="1" ht="22.5" customHeight="1">
      <c r="B179" s="173"/>
      <c r="D179" s="174" t="s">
        <v>2225</v>
      </c>
      <c r="E179" s="175" t="s">
        <v>2117</v>
      </c>
      <c r="F179" s="176" t="s">
        <v>2428</v>
      </c>
      <c r="H179" s="177">
        <v>9</v>
      </c>
      <c r="I179" s="178"/>
      <c r="L179" s="173"/>
      <c r="M179" s="179"/>
      <c r="N179" s="180"/>
      <c r="O179" s="180"/>
      <c r="P179" s="180"/>
      <c r="Q179" s="180"/>
      <c r="R179" s="180"/>
      <c r="S179" s="180"/>
      <c r="T179" s="181"/>
      <c r="AT179" s="182" t="s">
        <v>2225</v>
      </c>
      <c r="AU179" s="182" t="s">
        <v>2175</v>
      </c>
      <c r="AV179" s="11" t="s">
        <v>2175</v>
      </c>
      <c r="AW179" s="11" t="s">
        <v>2130</v>
      </c>
      <c r="AX179" s="11" t="s">
        <v>2173</v>
      </c>
      <c r="AY179" s="182" t="s">
        <v>2216</v>
      </c>
    </row>
    <row r="180" spans="2:65" s="1" customFormat="1" ht="31.5" customHeight="1">
      <c r="B180" s="160"/>
      <c r="C180" s="161" t="s">
        <v>2429</v>
      </c>
      <c r="D180" s="161" t="s">
        <v>2219</v>
      </c>
      <c r="E180" s="162" t="s">
        <v>2430</v>
      </c>
      <c r="F180" s="163" t="s">
        <v>2431</v>
      </c>
      <c r="G180" s="164" t="s">
        <v>2352</v>
      </c>
      <c r="H180" s="165">
        <v>5.7</v>
      </c>
      <c r="I180" s="166"/>
      <c r="J180" s="167">
        <f>ROUND(I180*H180,2)</f>
        <v>0</v>
      </c>
      <c r="K180" s="163" t="s">
        <v>2305</v>
      </c>
      <c r="L180" s="35"/>
      <c r="M180" s="168" t="s">
        <v>2117</v>
      </c>
      <c r="N180" s="169" t="s">
        <v>2137</v>
      </c>
      <c r="O180" s="36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AR180" s="18" t="s">
        <v>2237</v>
      </c>
      <c r="AT180" s="18" t="s">
        <v>2219</v>
      </c>
      <c r="AU180" s="18" t="s">
        <v>2175</v>
      </c>
      <c r="AY180" s="18" t="s">
        <v>2216</v>
      </c>
      <c r="BE180" s="172">
        <f>IF(N180="základní",J180,0)</f>
        <v>0</v>
      </c>
      <c r="BF180" s="172">
        <f>IF(N180="snížená",J180,0)</f>
        <v>0</v>
      </c>
      <c r="BG180" s="172">
        <f>IF(N180="zákl. přenesená",J180,0)</f>
        <v>0</v>
      </c>
      <c r="BH180" s="172">
        <f>IF(N180="sníž. přenesená",J180,0)</f>
        <v>0</v>
      </c>
      <c r="BI180" s="172">
        <f>IF(N180="nulová",J180,0)</f>
        <v>0</v>
      </c>
      <c r="BJ180" s="18" t="s">
        <v>2173</v>
      </c>
      <c r="BK180" s="172">
        <f>ROUND(I180*H180,2)</f>
        <v>0</v>
      </c>
      <c r="BL180" s="18" t="s">
        <v>2237</v>
      </c>
      <c r="BM180" s="18" t="s">
        <v>2432</v>
      </c>
    </row>
    <row r="181" spans="2:65" s="11" customFormat="1" ht="22.5" customHeight="1">
      <c r="B181" s="173"/>
      <c r="D181" s="174" t="s">
        <v>2225</v>
      </c>
      <c r="E181" s="175" t="s">
        <v>2117</v>
      </c>
      <c r="F181" s="176" t="s">
        <v>2433</v>
      </c>
      <c r="H181" s="177">
        <v>5.7</v>
      </c>
      <c r="I181" s="178"/>
      <c r="L181" s="173"/>
      <c r="M181" s="179"/>
      <c r="N181" s="180"/>
      <c r="O181" s="180"/>
      <c r="P181" s="180"/>
      <c r="Q181" s="180"/>
      <c r="R181" s="180"/>
      <c r="S181" s="180"/>
      <c r="T181" s="181"/>
      <c r="AT181" s="182" t="s">
        <v>2225</v>
      </c>
      <c r="AU181" s="182" t="s">
        <v>2175</v>
      </c>
      <c r="AV181" s="11" t="s">
        <v>2175</v>
      </c>
      <c r="AW181" s="11" t="s">
        <v>2130</v>
      </c>
      <c r="AX181" s="11" t="s">
        <v>2173</v>
      </c>
      <c r="AY181" s="182" t="s">
        <v>2216</v>
      </c>
    </row>
    <row r="182" spans="2:65" s="1" customFormat="1" ht="22.5" customHeight="1">
      <c r="B182" s="160"/>
      <c r="C182" s="208" t="s">
        <v>2434</v>
      </c>
      <c r="D182" s="208" t="s">
        <v>2336</v>
      </c>
      <c r="E182" s="209" t="s">
        <v>2435</v>
      </c>
      <c r="F182" s="210" t="s">
        <v>2436</v>
      </c>
      <c r="G182" s="211" t="s">
        <v>2352</v>
      </c>
      <c r="H182" s="212">
        <v>5.7</v>
      </c>
      <c r="I182" s="213"/>
      <c r="J182" s="214">
        <f>ROUND(I182*H182,2)</f>
        <v>0</v>
      </c>
      <c r="K182" s="210" t="s">
        <v>2117</v>
      </c>
      <c r="L182" s="215"/>
      <c r="M182" s="216" t="s">
        <v>2117</v>
      </c>
      <c r="N182" s="217" t="s">
        <v>2137</v>
      </c>
      <c r="O182" s="36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AR182" s="18" t="s">
        <v>2254</v>
      </c>
      <c r="AT182" s="18" t="s">
        <v>2336</v>
      </c>
      <c r="AU182" s="18" t="s">
        <v>2175</v>
      </c>
      <c r="AY182" s="18" t="s">
        <v>2216</v>
      </c>
      <c r="BE182" s="172">
        <f>IF(N182="základní",J182,0)</f>
        <v>0</v>
      </c>
      <c r="BF182" s="172">
        <f>IF(N182="snížená",J182,0)</f>
        <v>0</v>
      </c>
      <c r="BG182" s="172">
        <f>IF(N182="zákl. přenesená",J182,0)</f>
        <v>0</v>
      </c>
      <c r="BH182" s="172">
        <f>IF(N182="sníž. přenesená",J182,0)</f>
        <v>0</v>
      </c>
      <c r="BI182" s="172">
        <f>IF(N182="nulová",J182,0)</f>
        <v>0</v>
      </c>
      <c r="BJ182" s="18" t="s">
        <v>2173</v>
      </c>
      <c r="BK182" s="172">
        <f>ROUND(I182*H182,2)</f>
        <v>0</v>
      </c>
      <c r="BL182" s="18" t="s">
        <v>2237</v>
      </c>
      <c r="BM182" s="18" t="s">
        <v>2437</v>
      </c>
    </row>
    <row r="183" spans="2:65" s="1" customFormat="1" ht="22.5" customHeight="1">
      <c r="B183" s="160"/>
      <c r="C183" s="161" t="s">
        <v>2438</v>
      </c>
      <c r="D183" s="161" t="s">
        <v>2219</v>
      </c>
      <c r="E183" s="162" t="s">
        <v>2439</v>
      </c>
      <c r="F183" s="163" t="s">
        <v>2440</v>
      </c>
      <c r="G183" s="164" t="s">
        <v>2222</v>
      </c>
      <c r="H183" s="165">
        <v>19</v>
      </c>
      <c r="I183" s="166"/>
      <c r="J183" s="167">
        <f>ROUND(I183*H183,2)</f>
        <v>0</v>
      </c>
      <c r="K183" s="163" t="s">
        <v>2117</v>
      </c>
      <c r="L183" s="35"/>
      <c r="M183" s="168" t="s">
        <v>2117</v>
      </c>
      <c r="N183" s="169" t="s">
        <v>2137</v>
      </c>
      <c r="O183" s="36"/>
      <c r="P183" s="170">
        <f>O183*H183</f>
        <v>0</v>
      </c>
      <c r="Q183" s="170">
        <v>0</v>
      </c>
      <c r="R183" s="170">
        <f>Q183*H183</f>
        <v>0</v>
      </c>
      <c r="S183" s="170">
        <v>0</v>
      </c>
      <c r="T183" s="171">
        <f>S183*H183</f>
        <v>0</v>
      </c>
      <c r="AR183" s="18" t="s">
        <v>2237</v>
      </c>
      <c r="AT183" s="18" t="s">
        <v>2219</v>
      </c>
      <c r="AU183" s="18" t="s">
        <v>2175</v>
      </c>
      <c r="AY183" s="18" t="s">
        <v>2216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8" t="s">
        <v>2173</v>
      </c>
      <c r="BK183" s="172">
        <f>ROUND(I183*H183,2)</f>
        <v>0</v>
      </c>
      <c r="BL183" s="18" t="s">
        <v>2237</v>
      </c>
      <c r="BM183" s="18" t="s">
        <v>2441</v>
      </c>
    </row>
    <row r="184" spans="2:65" s="11" customFormat="1" ht="22.5" customHeight="1">
      <c r="B184" s="173"/>
      <c r="D184" s="174" t="s">
        <v>2225</v>
      </c>
      <c r="E184" s="175" t="s">
        <v>2117</v>
      </c>
      <c r="F184" s="176" t="s">
        <v>2442</v>
      </c>
      <c r="H184" s="177">
        <v>19</v>
      </c>
      <c r="I184" s="178"/>
      <c r="L184" s="173"/>
      <c r="M184" s="179"/>
      <c r="N184" s="180"/>
      <c r="O184" s="180"/>
      <c r="P184" s="180"/>
      <c r="Q184" s="180"/>
      <c r="R184" s="180"/>
      <c r="S184" s="180"/>
      <c r="T184" s="181"/>
      <c r="AT184" s="182" t="s">
        <v>2225</v>
      </c>
      <c r="AU184" s="182" t="s">
        <v>2175</v>
      </c>
      <c r="AV184" s="11" t="s">
        <v>2175</v>
      </c>
      <c r="AW184" s="11" t="s">
        <v>2130</v>
      </c>
      <c r="AX184" s="11" t="s">
        <v>2173</v>
      </c>
      <c r="AY184" s="182" t="s">
        <v>2216</v>
      </c>
    </row>
    <row r="185" spans="2:65" s="1" customFormat="1" ht="31.5" customHeight="1">
      <c r="B185" s="160"/>
      <c r="C185" s="161" t="s">
        <v>2443</v>
      </c>
      <c r="D185" s="161" t="s">
        <v>2219</v>
      </c>
      <c r="E185" s="162" t="s">
        <v>2444</v>
      </c>
      <c r="F185" s="163" t="s">
        <v>2445</v>
      </c>
      <c r="G185" s="164" t="s">
        <v>2222</v>
      </c>
      <c r="H185" s="165">
        <v>12</v>
      </c>
      <c r="I185" s="166"/>
      <c r="J185" s="167">
        <f>ROUND(I185*H185,2)</f>
        <v>0</v>
      </c>
      <c r="K185" s="163" t="s">
        <v>2117</v>
      </c>
      <c r="L185" s="35"/>
      <c r="M185" s="168" t="s">
        <v>2117</v>
      </c>
      <c r="N185" s="169" t="s">
        <v>2137</v>
      </c>
      <c r="O185" s="36"/>
      <c r="P185" s="170">
        <f>O185*H185</f>
        <v>0</v>
      </c>
      <c r="Q185" s="170">
        <v>0</v>
      </c>
      <c r="R185" s="170">
        <f>Q185*H185</f>
        <v>0</v>
      </c>
      <c r="S185" s="170">
        <v>0</v>
      </c>
      <c r="T185" s="171">
        <f>S185*H185</f>
        <v>0</v>
      </c>
      <c r="AR185" s="18" t="s">
        <v>2237</v>
      </c>
      <c r="AT185" s="18" t="s">
        <v>2219</v>
      </c>
      <c r="AU185" s="18" t="s">
        <v>2175</v>
      </c>
      <c r="AY185" s="18" t="s">
        <v>2216</v>
      </c>
      <c r="BE185" s="172">
        <f>IF(N185="základní",J185,0)</f>
        <v>0</v>
      </c>
      <c r="BF185" s="172">
        <f>IF(N185="snížená",J185,0)</f>
        <v>0</v>
      </c>
      <c r="BG185" s="172">
        <f>IF(N185="zákl. přenesená",J185,0)</f>
        <v>0</v>
      </c>
      <c r="BH185" s="172">
        <f>IF(N185="sníž. přenesená",J185,0)</f>
        <v>0</v>
      </c>
      <c r="BI185" s="172">
        <f>IF(N185="nulová",J185,0)</f>
        <v>0</v>
      </c>
      <c r="BJ185" s="18" t="s">
        <v>2173</v>
      </c>
      <c r="BK185" s="172">
        <f>ROUND(I185*H185,2)</f>
        <v>0</v>
      </c>
      <c r="BL185" s="18" t="s">
        <v>2237</v>
      </c>
      <c r="BM185" s="18" t="s">
        <v>2446</v>
      </c>
    </row>
    <row r="186" spans="2:65" s="1" customFormat="1" ht="22.5" customHeight="1">
      <c r="B186" s="160"/>
      <c r="C186" s="161" t="s">
        <v>2447</v>
      </c>
      <c r="D186" s="161" t="s">
        <v>2219</v>
      </c>
      <c r="E186" s="162" t="s">
        <v>2448</v>
      </c>
      <c r="F186" s="163" t="s">
        <v>2449</v>
      </c>
      <c r="G186" s="164" t="s">
        <v>2359</v>
      </c>
      <c r="H186" s="165">
        <v>85.433000000000007</v>
      </c>
      <c r="I186" s="166"/>
      <c r="J186" s="167">
        <f>ROUND(I186*H186,2)</f>
        <v>0</v>
      </c>
      <c r="K186" s="163" t="s">
        <v>2117</v>
      </c>
      <c r="L186" s="35"/>
      <c r="M186" s="168" t="s">
        <v>2117</v>
      </c>
      <c r="N186" s="169" t="s">
        <v>2137</v>
      </c>
      <c r="O186" s="36"/>
      <c r="P186" s="170">
        <f>O186*H186</f>
        <v>0</v>
      </c>
      <c r="Q186" s="170">
        <v>0.25041000000000002</v>
      </c>
      <c r="R186" s="170">
        <f>Q186*H186</f>
        <v>21.393277530000002</v>
      </c>
      <c r="S186" s="170">
        <v>0</v>
      </c>
      <c r="T186" s="171">
        <f>S186*H186</f>
        <v>0</v>
      </c>
      <c r="AR186" s="18" t="s">
        <v>2237</v>
      </c>
      <c r="AT186" s="18" t="s">
        <v>2219</v>
      </c>
      <c r="AU186" s="18" t="s">
        <v>2175</v>
      </c>
      <c r="AY186" s="18" t="s">
        <v>2216</v>
      </c>
      <c r="BE186" s="172">
        <f>IF(N186="základní",J186,0)</f>
        <v>0</v>
      </c>
      <c r="BF186" s="172">
        <f>IF(N186="snížená",J186,0)</f>
        <v>0</v>
      </c>
      <c r="BG186" s="172">
        <f>IF(N186="zákl. přenesená",J186,0)</f>
        <v>0</v>
      </c>
      <c r="BH186" s="172">
        <f>IF(N186="sníž. přenesená",J186,0)</f>
        <v>0</v>
      </c>
      <c r="BI186" s="172">
        <f>IF(N186="nulová",J186,0)</f>
        <v>0</v>
      </c>
      <c r="BJ186" s="18" t="s">
        <v>2173</v>
      </c>
      <c r="BK186" s="172">
        <f>ROUND(I186*H186,2)</f>
        <v>0</v>
      </c>
      <c r="BL186" s="18" t="s">
        <v>2237</v>
      </c>
      <c r="BM186" s="18" t="s">
        <v>2450</v>
      </c>
    </row>
    <row r="187" spans="2:65" s="11" customFormat="1" ht="22.5" customHeight="1">
      <c r="B187" s="173"/>
      <c r="D187" s="188" t="s">
        <v>2225</v>
      </c>
      <c r="E187" s="182" t="s">
        <v>2117</v>
      </c>
      <c r="F187" s="189" t="s">
        <v>2451</v>
      </c>
      <c r="H187" s="190">
        <v>71.832999999999998</v>
      </c>
      <c r="I187" s="178"/>
      <c r="L187" s="173"/>
      <c r="M187" s="179"/>
      <c r="N187" s="180"/>
      <c r="O187" s="180"/>
      <c r="P187" s="180"/>
      <c r="Q187" s="180"/>
      <c r="R187" s="180"/>
      <c r="S187" s="180"/>
      <c r="T187" s="181"/>
      <c r="AT187" s="182" t="s">
        <v>2225</v>
      </c>
      <c r="AU187" s="182" t="s">
        <v>2175</v>
      </c>
      <c r="AV187" s="11" t="s">
        <v>2175</v>
      </c>
      <c r="AW187" s="11" t="s">
        <v>2130</v>
      </c>
      <c r="AX187" s="11" t="s">
        <v>2166</v>
      </c>
      <c r="AY187" s="182" t="s">
        <v>2216</v>
      </c>
    </row>
    <row r="188" spans="2:65" s="11" customFormat="1" ht="22.5" customHeight="1">
      <c r="B188" s="173"/>
      <c r="D188" s="188" t="s">
        <v>2225</v>
      </c>
      <c r="E188" s="182" t="s">
        <v>2117</v>
      </c>
      <c r="F188" s="189" t="s">
        <v>2452</v>
      </c>
      <c r="H188" s="190">
        <v>13.6</v>
      </c>
      <c r="I188" s="178"/>
      <c r="L188" s="173"/>
      <c r="M188" s="179"/>
      <c r="N188" s="180"/>
      <c r="O188" s="180"/>
      <c r="P188" s="180"/>
      <c r="Q188" s="180"/>
      <c r="R188" s="180"/>
      <c r="S188" s="180"/>
      <c r="T188" s="181"/>
      <c r="AT188" s="182" t="s">
        <v>2225</v>
      </c>
      <c r="AU188" s="182" t="s">
        <v>2175</v>
      </c>
      <c r="AV188" s="11" t="s">
        <v>2175</v>
      </c>
      <c r="AW188" s="11" t="s">
        <v>2130</v>
      </c>
      <c r="AX188" s="11" t="s">
        <v>2166</v>
      </c>
      <c r="AY188" s="182" t="s">
        <v>2216</v>
      </c>
    </row>
    <row r="189" spans="2:65" s="13" customFormat="1" ht="22.5" customHeight="1">
      <c r="B189" s="199"/>
      <c r="D189" s="174" t="s">
        <v>2225</v>
      </c>
      <c r="E189" s="200" t="s">
        <v>2117</v>
      </c>
      <c r="F189" s="201" t="s">
        <v>2321</v>
      </c>
      <c r="H189" s="202">
        <v>85.433000000000007</v>
      </c>
      <c r="I189" s="203"/>
      <c r="L189" s="199"/>
      <c r="M189" s="204"/>
      <c r="N189" s="205"/>
      <c r="O189" s="205"/>
      <c r="P189" s="205"/>
      <c r="Q189" s="205"/>
      <c r="R189" s="205"/>
      <c r="S189" s="205"/>
      <c r="T189" s="206"/>
      <c r="AT189" s="207" t="s">
        <v>2225</v>
      </c>
      <c r="AU189" s="207" t="s">
        <v>2175</v>
      </c>
      <c r="AV189" s="13" t="s">
        <v>2237</v>
      </c>
      <c r="AW189" s="13" t="s">
        <v>2130</v>
      </c>
      <c r="AX189" s="13" t="s">
        <v>2173</v>
      </c>
      <c r="AY189" s="207" t="s">
        <v>2216</v>
      </c>
    </row>
    <row r="190" spans="2:65" s="1" customFormat="1" ht="22.5" customHeight="1">
      <c r="B190" s="160"/>
      <c r="C190" s="161" t="s">
        <v>2453</v>
      </c>
      <c r="D190" s="161" t="s">
        <v>2219</v>
      </c>
      <c r="E190" s="162" t="s">
        <v>2454</v>
      </c>
      <c r="F190" s="163" t="s">
        <v>2455</v>
      </c>
      <c r="G190" s="164" t="s">
        <v>2359</v>
      </c>
      <c r="H190" s="165">
        <v>115.011</v>
      </c>
      <c r="I190" s="166"/>
      <c r="J190" s="167">
        <f>ROUND(I190*H190,2)</f>
        <v>0</v>
      </c>
      <c r="K190" s="163" t="s">
        <v>2117</v>
      </c>
      <c r="L190" s="35"/>
      <c r="M190" s="168" t="s">
        <v>2117</v>
      </c>
      <c r="N190" s="169" t="s">
        <v>2137</v>
      </c>
      <c r="O190" s="36"/>
      <c r="P190" s="170">
        <f>O190*H190</f>
        <v>0</v>
      </c>
      <c r="Q190" s="170">
        <v>0.30381000000000002</v>
      </c>
      <c r="R190" s="170">
        <f>Q190*H190</f>
        <v>34.941491910000003</v>
      </c>
      <c r="S190" s="170">
        <v>0</v>
      </c>
      <c r="T190" s="171">
        <f>S190*H190</f>
        <v>0</v>
      </c>
      <c r="AR190" s="18" t="s">
        <v>2237</v>
      </c>
      <c r="AT190" s="18" t="s">
        <v>2219</v>
      </c>
      <c r="AU190" s="18" t="s">
        <v>2175</v>
      </c>
      <c r="AY190" s="18" t="s">
        <v>2216</v>
      </c>
      <c r="BE190" s="172">
        <f>IF(N190="základní",J190,0)</f>
        <v>0</v>
      </c>
      <c r="BF190" s="172">
        <f>IF(N190="snížená",J190,0)</f>
        <v>0</v>
      </c>
      <c r="BG190" s="172">
        <f>IF(N190="zákl. přenesená",J190,0)</f>
        <v>0</v>
      </c>
      <c r="BH190" s="172">
        <f>IF(N190="sníž. přenesená",J190,0)</f>
        <v>0</v>
      </c>
      <c r="BI190" s="172">
        <f>IF(N190="nulová",J190,0)</f>
        <v>0</v>
      </c>
      <c r="BJ190" s="18" t="s">
        <v>2173</v>
      </c>
      <c r="BK190" s="172">
        <f>ROUND(I190*H190,2)</f>
        <v>0</v>
      </c>
      <c r="BL190" s="18" t="s">
        <v>2237</v>
      </c>
      <c r="BM190" s="18" t="s">
        <v>2456</v>
      </c>
    </row>
    <row r="191" spans="2:65" s="11" customFormat="1" ht="22.5" customHeight="1">
      <c r="B191" s="173"/>
      <c r="D191" s="188" t="s">
        <v>2225</v>
      </c>
      <c r="E191" s="182" t="s">
        <v>2117</v>
      </c>
      <c r="F191" s="189" t="s">
        <v>2457</v>
      </c>
      <c r="H191" s="190">
        <v>124.571</v>
      </c>
      <c r="I191" s="178"/>
      <c r="L191" s="173"/>
      <c r="M191" s="179"/>
      <c r="N191" s="180"/>
      <c r="O191" s="180"/>
      <c r="P191" s="180"/>
      <c r="Q191" s="180"/>
      <c r="R191" s="180"/>
      <c r="S191" s="180"/>
      <c r="T191" s="181"/>
      <c r="AT191" s="182" t="s">
        <v>2225</v>
      </c>
      <c r="AU191" s="182" t="s">
        <v>2175</v>
      </c>
      <c r="AV191" s="11" t="s">
        <v>2175</v>
      </c>
      <c r="AW191" s="11" t="s">
        <v>2130</v>
      </c>
      <c r="AX191" s="11" t="s">
        <v>2166</v>
      </c>
      <c r="AY191" s="182" t="s">
        <v>2216</v>
      </c>
    </row>
    <row r="192" spans="2:65" s="11" customFormat="1" ht="22.5" customHeight="1">
      <c r="B192" s="173"/>
      <c r="D192" s="188" t="s">
        <v>2225</v>
      </c>
      <c r="E192" s="182" t="s">
        <v>2117</v>
      </c>
      <c r="F192" s="189" t="s">
        <v>2458</v>
      </c>
      <c r="H192" s="190">
        <v>-9.56</v>
      </c>
      <c r="I192" s="178"/>
      <c r="L192" s="173"/>
      <c r="M192" s="179"/>
      <c r="N192" s="180"/>
      <c r="O192" s="180"/>
      <c r="P192" s="180"/>
      <c r="Q192" s="180"/>
      <c r="R192" s="180"/>
      <c r="S192" s="180"/>
      <c r="T192" s="181"/>
      <c r="AT192" s="182" t="s">
        <v>2225</v>
      </c>
      <c r="AU192" s="182" t="s">
        <v>2175</v>
      </c>
      <c r="AV192" s="11" t="s">
        <v>2175</v>
      </c>
      <c r="AW192" s="11" t="s">
        <v>2130</v>
      </c>
      <c r="AX192" s="11" t="s">
        <v>2166</v>
      </c>
      <c r="AY192" s="182" t="s">
        <v>2216</v>
      </c>
    </row>
    <row r="193" spans="2:65" s="13" customFormat="1" ht="22.5" customHeight="1">
      <c r="B193" s="199"/>
      <c r="D193" s="174" t="s">
        <v>2225</v>
      </c>
      <c r="E193" s="200" t="s">
        <v>2117</v>
      </c>
      <c r="F193" s="201" t="s">
        <v>2321</v>
      </c>
      <c r="H193" s="202">
        <v>115.011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7" t="s">
        <v>2225</v>
      </c>
      <c r="AU193" s="207" t="s">
        <v>2175</v>
      </c>
      <c r="AV193" s="13" t="s">
        <v>2237</v>
      </c>
      <c r="AW193" s="13" t="s">
        <v>2130</v>
      </c>
      <c r="AX193" s="13" t="s">
        <v>2173</v>
      </c>
      <c r="AY193" s="207" t="s">
        <v>2216</v>
      </c>
    </row>
    <row r="194" spans="2:65" s="1" customFormat="1" ht="22.5" customHeight="1">
      <c r="B194" s="160"/>
      <c r="C194" s="161" t="s">
        <v>2459</v>
      </c>
      <c r="D194" s="161" t="s">
        <v>2219</v>
      </c>
      <c r="E194" s="162" t="s">
        <v>2460</v>
      </c>
      <c r="F194" s="163" t="s">
        <v>2461</v>
      </c>
      <c r="G194" s="164" t="s">
        <v>2222</v>
      </c>
      <c r="H194" s="165">
        <v>1</v>
      </c>
      <c r="I194" s="166"/>
      <c r="J194" s="167">
        <f>ROUND(I194*H194,2)</f>
        <v>0</v>
      </c>
      <c r="K194" s="163" t="s">
        <v>2305</v>
      </c>
      <c r="L194" s="35"/>
      <c r="M194" s="168" t="s">
        <v>2117</v>
      </c>
      <c r="N194" s="169" t="s">
        <v>2137</v>
      </c>
      <c r="O194" s="36"/>
      <c r="P194" s="170">
        <f>O194*H194</f>
        <v>0</v>
      </c>
      <c r="Q194" s="170">
        <v>2.743E-2</v>
      </c>
      <c r="R194" s="170">
        <f>Q194*H194</f>
        <v>2.743E-2</v>
      </c>
      <c r="S194" s="170">
        <v>0</v>
      </c>
      <c r="T194" s="171">
        <f>S194*H194</f>
        <v>0</v>
      </c>
      <c r="AR194" s="18" t="s">
        <v>2237</v>
      </c>
      <c r="AT194" s="18" t="s">
        <v>2219</v>
      </c>
      <c r="AU194" s="18" t="s">
        <v>2175</v>
      </c>
      <c r="AY194" s="18" t="s">
        <v>2216</v>
      </c>
      <c r="BE194" s="172">
        <f>IF(N194="základní",J194,0)</f>
        <v>0</v>
      </c>
      <c r="BF194" s="172">
        <f>IF(N194="snížená",J194,0)</f>
        <v>0</v>
      </c>
      <c r="BG194" s="172">
        <f>IF(N194="zákl. přenesená",J194,0)</f>
        <v>0</v>
      </c>
      <c r="BH194" s="172">
        <f>IF(N194="sníž. přenesená",J194,0)</f>
        <v>0</v>
      </c>
      <c r="BI194" s="172">
        <f>IF(N194="nulová",J194,0)</f>
        <v>0</v>
      </c>
      <c r="BJ194" s="18" t="s">
        <v>2173</v>
      </c>
      <c r="BK194" s="172">
        <f>ROUND(I194*H194,2)</f>
        <v>0</v>
      </c>
      <c r="BL194" s="18" t="s">
        <v>2237</v>
      </c>
      <c r="BM194" s="18" t="s">
        <v>2462</v>
      </c>
    </row>
    <row r="195" spans="2:65" s="1" customFormat="1" ht="22.5" customHeight="1">
      <c r="B195" s="160"/>
      <c r="C195" s="161" t="s">
        <v>2463</v>
      </c>
      <c r="D195" s="161" t="s">
        <v>2219</v>
      </c>
      <c r="E195" s="162" t="s">
        <v>2464</v>
      </c>
      <c r="F195" s="163" t="s">
        <v>2465</v>
      </c>
      <c r="G195" s="164" t="s">
        <v>2222</v>
      </c>
      <c r="H195" s="165">
        <v>15</v>
      </c>
      <c r="I195" s="166"/>
      <c r="J195" s="167">
        <f>ROUND(I195*H195,2)</f>
        <v>0</v>
      </c>
      <c r="K195" s="163" t="s">
        <v>2305</v>
      </c>
      <c r="L195" s="35"/>
      <c r="M195" s="168" t="s">
        <v>2117</v>
      </c>
      <c r="N195" s="169" t="s">
        <v>2137</v>
      </c>
      <c r="O195" s="36"/>
      <c r="P195" s="170">
        <f>O195*H195</f>
        <v>0</v>
      </c>
      <c r="Q195" s="170">
        <v>4.6449999999999998E-2</v>
      </c>
      <c r="R195" s="170">
        <f>Q195*H195</f>
        <v>0.69674999999999998</v>
      </c>
      <c r="S195" s="170">
        <v>0</v>
      </c>
      <c r="T195" s="171">
        <f>S195*H195</f>
        <v>0</v>
      </c>
      <c r="AR195" s="18" t="s">
        <v>2237</v>
      </c>
      <c r="AT195" s="18" t="s">
        <v>2219</v>
      </c>
      <c r="AU195" s="18" t="s">
        <v>2175</v>
      </c>
      <c r="AY195" s="18" t="s">
        <v>2216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8" t="s">
        <v>2173</v>
      </c>
      <c r="BK195" s="172">
        <f>ROUND(I195*H195,2)</f>
        <v>0</v>
      </c>
      <c r="BL195" s="18" t="s">
        <v>2237</v>
      </c>
      <c r="BM195" s="18" t="s">
        <v>2466</v>
      </c>
    </row>
    <row r="196" spans="2:65" s="11" customFormat="1" ht="22.5" customHeight="1">
      <c r="B196" s="173"/>
      <c r="D196" s="174" t="s">
        <v>2225</v>
      </c>
      <c r="E196" s="175" t="s">
        <v>2117</v>
      </c>
      <c r="F196" s="176" t="s">
        <v>2467</v>
      </c>
      <c r="H196" s="177">
        <v>15</v>
      </c>
      <c r="I196" s="178"/>
      <c r="L196" s="173"/>
      <c r="M196" s="179"/>
      <c r="N196" s="180"/>
      <c r="O196" s="180"/>
      <c r="P196" s="180"/>
      <c r="Q196" s="180"/>
      <c r="R196" s="180"/>
      <c r="S196" s="180"/>
      <c r="T196" s="181"/>
      <c r="AT196" s="182" t="s">
        <v>2225</v>
      </c>
      <c r="AU196" s="182" t="s">
        <v>2175</v>
      </c>
      <c r="AV196" s="11" t="s">
        <v>2175</v>
      </c>
      <c r="AW196" s="11" t="s">
        <v>2130</v>
      </c>
      <c r="AX196" s="11" t="s">
        <v>2173</v>
      </c>
      <c r="AY196" s="182" t="s">
        <v>2216</v>
      </c>
    </row>
    <row r="197" spans="2:65" s="1" customFormat="1" ht="22.5" customHeight="1">
      <c r="B197" s="160"/>
      <c r="C197" s="161" t="s">
        <v>2468</v>
      </c>
      <c r="D197" s="161" t="s">
        <v>2219</v>
      </c>
      <c r="E197" s="162" t="s">
        <v>2469</v>
      </c>
      <c r="F197" s="163" t="s">
        <v>2470</v>
      </c>
      <c r="G197" s="164" t="s">
        <v>2222</v>
      </c>
      <c r="H197" s="165">
        <v>6</v>
      </c>
      <c r="I197" s="166"/>
      <c r="J197" s="167">
        <f>ROUND(I197*H197,2)</f>
        <v>0</v>
      </c>
      <c r="K197" s="163" t="s">
        <v>2305</v>
      </c>
      <c r="L197" s="35"/>
      <c r="M197" s="168" t="s">
        <v>2117</v>
      </c>
      <c r="N197" s="169" t="s">
        <v>2137</v>
      </c>
      <c r="O197" s="36"/>
      <c r="P197" s="170">
        <f>O197*H197</f>
        <v>0</v>
      </c>
      <c r="Q197" s="170">
        <v>5.5629999999999999E-2</v>
      </c>
      <c r="R197" s="170">
        <f>Q197*H197</f>
        <v>0.33377999999999997</v>
      </c>
      <c r="S197" s="170">
        <v>0</v>
      </c>
      <c r="T197" s="171">
        <f>S197*H197</f>
        <v>0</v>
      </c>
      <c r="AR197" s="18" t="s">
        <v>2237</v>
      </c>
      <c r="AT197" s="18" t="s">
        <v>2219</v>
      </c>
      <c r="AU197" s="18" t="s">
        <v>2175</v>
      </c>
      <c r="AY197" s="18" t="s">
        <v>2216</v>
      </c>
      <c r="BE197" s="172">
        <f>IF(N197="základní",J197,0)</f>
        <v>0</v>
      </c>
      <c r="BF197" s="172">
        <f>IF(N197="snížená",J197,0)</f>
        <v>0</v>
      </c>
      <c r="BG197" s="172">
        <f>IF(N197="zákl. přenesená",J197,0)</f>
        <v>0</v>
      </c>
      <c r="BH197" s="172">
        <f>IF(N197="sníž. přenesená",J197,0)</f>
        <v>0</v>
      </c>
      <c r="BI197" s="172">
        <f>IF(N197="nulová",J197,0)</f>
        <v>0</v>
      </c>
      <c r="BJ197" s="18" t="s">
        <v>2173</v>
      </c>
      <c r="BK197" s="172">
        <f>ROUND(I197*H197,2)</f>
        <v>0</v>
      </c>
      <c r="BL197" s="18" t="s">
        <v>2237</v>
      </c>
      <c r="BM197" s="18" t="s">
        <v>2471</v>
      </c>
    </row>
    <row r="198" spans="2:65" s="11" customFormat="1" ht="22.5" customHeight="1">
      <c r="B198" s="173"/>
      <c r="D198" s="174" t="s">
        <v>2225</v>
      </c>
      <c r="E198" s="175" t="s">
        <v>2117</v>
      </c>
      <c r="F198" s="176" t="s">
        <v>2472</v>
      </c>
      <c r="H198" s="177">
        <v>6</v>
      </c>
      <c r="I198" s="178"/>
      <c r="L198" s="173"/>
      <c r="M198" s="179"/>
      <c r="N198" s="180"/>
      <c r="O198" s="180"/>
      <c r="P198" s="180"/>
      <c r="Q198" s="180"/>
      <c r="R198" s="180"/>
      <c r="S198" s="180"/>
      <c r="T198" s="181"/>
      <c r="AT198" s="182" t="s">
        <v>2225</v>
      </c>
      <c r="AU198" s="182" t="s">
        <v>2175</v>
      </c>
      <c r="AV198" s="11" t="s">
        <v>2175</v>
      </c>
      <c r="AW198" s="11" t="s">
        <v>2130</v>
      </c>
      <c r="AX198" s="11" t="s">
        <v>2173</v>
      </c>
      <c r="AY198" s="182" t="s">
        <v>2216</v>
      </c>
    </row>
    <row r="199" spans="2:65" s="1" customFormat="1" ht="22.5" customHeight="1">
      <c r="B199" s="160"/>
      <c r="C199" s="161" t="s">
        <v>2473</v>
      </c>
      <c r="D199" s="161" t="s">
        <v>2219</v>
      </c>
      <c r="E199" s="162" t="s">
        <v>2474</v>
      </c>
      <c r="F199" s="163" t="s">
        <v>2475</v>
      </c>
      <c r="G199" s="164" t="s">
        <v>2222</v>
      </c>
      <c r="H199" s="165">
        <v>4</v>
      </c>
      <c r="I199" s="166"/>
      <c r="J199" s="167">
        <f>ROUND(I199*H199,2)</f>
        <v>0</v>
      </c>
      <c r="K199" s="163" t="s">
        <v>2305</v>
      </c>
      <c r="L199" s="35"/>
      <c r="M199" s="168" t="s">
        <v>2117</v>
      </c>
      <c r="N199" s="169" t="s">
        <v>2137</v>
      </c>
      <c r="O199" s="36"/>
      <c r="P199" s="170">
        <f>O199*H199</f>
        <v>0</v>
      </c>
      <c r="Q199" s="170">
        <v>6.4810000000000006E-2</v>
      </c>
      <c r="R199" s="170">
        <f>Q199*H199</f>
        <v>0.25924000000000003</v>
      </c>
      <c r="S199" s="170">
        <v>0</v>
      </c>
      <c r="T199" s="171">
        <f>S199*H199</f>
        <v>0</v>
      </c>
      <c r="AR199" s="18" t="s">
        <v>2237</v>
      </c>
      <c r="AT199" s="18" t="s">
        <v>2219</v>
      </c>
      <c r="AU199" s="18" t="s">
        <v>2175</v>
      </c>
      <c r="AY199" s="18" t="s">
        <v>2216</v>
      </c>
      <c r="BE199" s="172">
        <f>IF(N199="základní",J199,0)</f>
        <v>0</v>
      </c>
      <c r="BF199" s="172">
        <f>IF(N199="snížená",J199,0)</f>
        <v>0</v>
      </c>
      <c r="BG199" s="172">
        <f>IF(N199="zákl. přenesená",J199,0)</f>
        <v>0</v>
      </c>
      <c r="BH199" s="172">
        <f>IF(N199="sníž. přenesená",J199,0)</f>
        <v>0</v>
      </c>
      <c r="BI199" s="172">
        <f>IF(N199="nulová",J199,0)</f>
        <v>0</v>
      </c>
      <c r="BJ199" s="18" t="s">
        <v>2173</v>
      </c>
      <c r="BK199" s="172">
        <f>ROUND(I199*H199,2)</f>
        <v>0</v>
      </c>
      <c r="BL199" s="18" t="s">
        <v>2237</v>
      </c>
      <c r="BM199" s="18" t="s">
        <v>2476</v>
      </c>
    </row>
    <row r="200" spans="2:65" s="1" customFormat="1" ht="22.5" customHeight="1">
      <c r="B200" s="160"/>
      <c r="C200" s="161" t="s">
        <v>2477</v>
      </c>
      <c r="D200" s="161" t="s">
        <v>2219</v>
      </c>
      <c r="E200" s="162" t="s">
        <v>2478</v>
      </c>
      <c r="F200" s="163" t="s">
        <v>2479</v>
      </c>
      <c r="G200" s="164" t="s">
        <v>2222</v>
      </c>
      <c r="H200" s="165">
        <v>32</v>
      </c>
      <c r="I200" s="166"/>
      <c r="J200" s="167">
        <f>ROUND(I200*H200,2)</f>
        <v>0</v>
      </c>
      <c r="K200" s="163" t="s">
        <v>2305</v>
      </c>
      <c r="L200" s="35"/>
      <c r="M200" s="168" t="s">
        <v>2117</v>
      </c>
      <c r="N200" s="169" t="s">
        <v>2137</v>
      </c>
      <c r="O200" s="36"/>
      <c r="P200" s="170">
        <f>O200*H200</f>
        <v>0</v>
      </c>
      <c r="Q200" s="170">
        <v>8.3470000000000003E-2</v>
      </c>
      <c r="R200" s="170">
        <f>Q200*H200</f>
        <v>2.6710400000000001</v>
      </c>
      <c r="S200" s="170">
        <v>0</v>
      </c>
      <c r="T200" s="171">
        <f>S200*H200</f>
        <v>0</v>
      </c>
      <c r="AR200" s="18" t="s">
        <v>2237</v>
      </c>
      <c r="AT200" s="18" t="s">
        <v>2219</v>
      </c>
      <c r="AU200" s="18" t="s">
        <v>2175</v>
      </c>
      <c r="AY200" s="18" t="s">
        <v>2216</v>
      </c>
      <c r="BE200" s="172">
        <f>IF(N200="základní",J200,0)</f>
        <v>0</v>
      </c>
      <c r="BF200" s="172">
        <f>IF(N200="snížená",J200,0)</f>
        <v>0</v>
      </c>
      <c r="BG200" s="172">
        <f>IF(N200="zákl. přenesená",J200,0)</f>
        <v>0</v>
      </c>
      <c r="BH200" s="172">
        <f>IF(N200="sníž. přenesená",J200,0)</f>
        <v>0</v>
      </c>
      <c r="BI200" s="172">
        <f>IF(N200="nulová",J200,0)</f>
        <v>0</v>
      </c>
      <c r="BJ200" s="18" t="s">
        <v>2173</v>
      </c>
      <c r="BK200" s="172">
        <f>ROUND(I200*H200,2)</f>
        <v>0</v>
      </c>
      <c r="BL200" s="18" t="s">
        <v>2237</v>
      </c>
      <c r="BM200" s="18" t="s">
        <v>2480</v>
      </c>
    </row>
    <row r="201" spans="2:65" s="11" customFormat="1" ht="22.5" customHeight="1">
      <c r="B201" s="173"/>
      <c r="D201" s="174" t="s">
        <v>2225</v>
      </c>
      <c r="E201" s="175" t="s">
        <v>2117</v>
      </c>
      <c r="F201" s="176" t="s">
        <v>2481</v>
      </c>
      <c r="H201" s="177">
        <v>32</v>
      </c>
      <c r="I201" s="178"/>
      <c r="L201" s="173"/>
      <c r="M201" s="179"/>
      <c r="N201" s="180"/>
      <c r="O201" s="180"/>
      <c r="P201" s="180"/>
      <c r="Q201" s="180"/>
      <c r="R201" s="180"/>
      <c r="S201" s="180"/>
      <c r="T201" s="181"/>
      <c r="AT201" s="182" t="s">
        <v>2225</v>
      </c>
      <c r="AU201" s="182" t="s">
        <v>2175</v>
      </c>
      <c r="AV201" s="11" t="s">
        <v>2175</v>
      </c>
      <c r="AW201" s="11" t="s">
        <v>2130</v>
      </c>
      <c r="AX201" s="11" t="s">
        <v>2173</v>
      </c>
      <c r="AY201" s="182" t="s">
        <v>2216</v>
      </c>
    </row>
    <row r="202" spans="2:65" s="1" customFormat="1" ht="22.5" customHeight="1">
      <c r="B202" s="160"/>
      <c r="C202" s="161" t="s">
        <v>2482</v>
      </c>
      <c r="D202" s="161" t="s">
        <v>2219</v>
      </c>
      <c r="E202" s="162" t="s">
        <v>2483</v>
      </c>
      <c r="F202" s="163" t="s">
        <v>2484</v>
      </c>
      <c r="G202" s="164" t="s">
        <v>2222</v>
      </c>
      <c r="H202" s="165">
        <v>6</v>
      </c>
      <c r="I202" s="166"/>
      <c r="J202" s="167">
        <f>ROUND(I202*H202,2)</f>
        <v>0</v>
      </c>
      <c r="K202" s="163" t="s">
        <v>2334</v>
      </c>
      <c r="L202" s="35"/>
      <c r="M202" s="168" t="s">
        <v>2117</v>
      </c>
      <c r="N202" s="169" t="s">
        <v>2137</v>
      </c>
      <c r="O202" s="36"/>
      <c r="P202" s="170">
        <f>O202*H202</f>
        <v>0</v>
      </c>
      <c r="Q202" s="170">
        <v>6.4390000000000003E-2</v>
      </c>
      <c r="R202" s="170">
        <f>Q202*H202</f>
        <v>0.38634000000000002</v>
      </c>
      <c r="S202" s="170">
        <v>0</v>
      </c>
      <c r="T202" s="171">
        <f>S202*H202</f>
        <v>0</v>
      </c>
      <c r="AR202" s="18" t="s">
        <v>2237</v>
      </c>
      <c r="AT202" s="18" t="s">
        <v>2219</v>
      </c>
      <c r="AU202" s="18" t="s">
        <v>2175</v>
      </c>
      <c r="AY202" s="18" t="s">
        <v>2216</v>
      </c>
      <c r="BE202" s="172">
        <f>IF(N202="základní",J202,0)</f>
        <v>0</v>
      </c>
      <c r="BF202" s="172">
        <f>IF(N202="snížená",J202,0)</f>
        <v>0</v>
      </c>
      <c r="BG202" s="172">
        <f>IF(N202="zákl. přenesená",J202,0)</f>
        <v>0</v>
      </c>
      <c r="BH202" s="172">
        <f>IF(N202="sníž. přenesená",J202,0)</f>
        <v>0</v>
      </c>
      <c r="BI202" s="172">
        <f>IF(N202="nulová",J202,0)</f>
        <v>0</v>
      </c>
      <c r="BJ202" s="18" t="s">
        <v>2173</v>
      </c>
      <c r="BK202" s="172">
        <f>ROUND(I202*H202,2)</f>
        <v>0</v>
      </c>
      <c r="BL202" s="18" t="s">
        <v>2237</v>
      </c>
      <c r="BM202" s="18" t="s">
        <v>2485</v>
      </c>
    </row>
    <row r="203" spans="2:65" s="11" customFormat="1" ht="22.5" customHeight="1">
      <c r="B203" s="173"/>
      <c r="D203" s="174" t="s">
        <v>2225</v>
      </c>
      <c r="E203" s="175" t="s">
        <v>2117</v>
      </c>
      <c r="F203" s="176" t="s">
        <v>2472</v>
      </c>
      <c r="H203" s="177">
        <v>6</v>
      </c>
      <c r="I203" s="178"/>
      <c r="L203" s="173"/>
      <c r="M203" s="179"/>
      <c r="N203" s="180"/>
      <c r="O203" s="180"/>
      <c r="P203" s="180"/>
      <c r="Q203" s="180"/>
      <c r="R203" s="180"/>
      <c r="S203" s="180"/>
      <c r="T203" s="181"/>
      <c r="AT203" s="182" t="s">
        <v>2225</v>
      </c>
      <c r="AU203" s="182" t="s">
        <v>2175</v>
      </c>
      <c r="AV203" s="11" t="s">
        <v>2175</v>
      </c>
      <c r="AW203" s="11" t="s">
        <v>2130</v>
      </c>
      <c r="AX203" s="11" t="s">
        <v>2173</v>
      </c>
      <c r="AY203" s="182" t="s">
        <v>2216</v>
      </c>
    </row>
    <row r="204" spans="2:65" s="1" customFormat="1" ht="22.5" customHeight="1">
      <c r="B204" s="160"/>
      <c r="C204" s="161" t="s">
        <v>2486</v>
      </c>
      <c r="D204" s="161" t="s">
        <v>2219</v>
      </c>
      <c r="E204" s="162" t="s">
        <v>2487</v>
      </c>
      <c r="F204" s="163" t="s">
        <v>2488</v>
      </c>
      <c r="G204" s="164" t="s">
        <v>2304</v>
      </c>
      <c r="H204" s="165">
        <v>4.7</v>
      </c>
      <c r="I204" s="166"/>
      <c r="J204" s="167">
        <f>ROUND(I204*H204,2)</f>
        <v>0</v>
      </c>
      <c r="K204" s="163" t="s">
        <v>2305</v>
      </c>
      <c r="L204" s="35"/>
      <c r="M204" s="168" t="s">
        <v>2117</v>
      </c>
      <c r="N204" s="169" t="s">
        <v>2137</v>
      </c>
      <c r="O204" s="36"/>
      <c r="P204" s="170">
        <f>O204*H204</f>
        <v>0</v>
      </c>
      <c r="Q204" s="170">
        <v>2.45329</v>
      </c>
      <c r="R204" s="170">
        <f>Q204*H204</f>
        <v>11.530463000000001</v>
      </c>
      <c r="S204" s="170">
        <v>0</v>
      </c>
      <c r="T204" s="171">
        <f>S204*H204</f>
        <v>0</v>
      </c>
      <c r="AR204" s="18" t="s">
        <v>2237</v>
      </c>
      <c r="AT204" s="18" t="s">
        <v>2219</v>
      </c>
      <c r="AU204" s="18" t="s">
        <v>2175</v>
      </c>
      <c r="AY204" s="18" t="s">
        <v>2216</v>
      </c>
      <c r="BE204" s="172">
        <f>IF(N204="základní",J204,0)</f>
        <v>0</v>
      </c>
      <c r="BF204" s="172">
        <f>IF(N204="snížená",J204,0)</f>
        <v>0</v>
      </c>
      <c r="BG204" s="172">
        <f>IF(N204="zákl. přenesená",J204,0)</f>
        <v>0</v>
      </c>
      <c r="BH204" s="172">
        <f>IF(N204="sníž. přenesená",J204,0)</f>
        <v>0</v>
      </c>
      <c r="BI204" s="172">
        <f>IF(N204="nulová",J204,0)</f>
        <v>0</v>
      </c>
      <c r="BJ204" s="18" t="s">
        <v>2173</v>
      </c>
      <c r="BK204" s="172">
        <f>ROUND(I204*H204,2)</f>
        <v>0</v>
      </c>
      <c r="BL204" s="18" t="s">
        <v>2237</v>
      </c>
      <c r="BM204" s="18" t="s">
        <v>2489</v>
      </c>
    </row>
    <row r="205" spans="2:65" s="11" customFormat="1" ht="22.5" customHeight="1">
      <c r="B205" s="173"/>
      <c r="D205" s="188" t="s">
        <v>2225</v>
      </c>
      <c r="E205" s="182" t="s">
        <v>2117</v>
      </c>
      <c r="F205" s="189" t="s">
        <v>2490</v>
      </c>
      <c r="H205" s="190">
        <v>1.085</v>
      </c>
      <c r="I205" s="178"/>
      <c r="L205" s="173"/>
      <c r="M205" s="179"/>
      <c r="N205" s="180"/>
      <c r="O205" s="180"/>
      <c r="P205" s="180"/>
      <c r="Q205" s="180"/>
      <c r="R205" s="180"/>
      <c r="S205" s="180"/>
      <c r="T205" s="181"/>
      <c r="AT205" s="182" t="s">
        <v>2225</v>
      </c>
      <c r="AU205" s="182" t="s">
        <v>2175</v>
      </c>
      <c r="AV205" s="11" t="s">
        <v>2175</v>
      </c>
      <c r="AW205" s="11" t="s">
        <v>2130</v>
      </c>
      <c r="AX205" s="11" t="s">
        <v>2166</v>
      </c>
      <c r="AY205" s="182" t="s">
        <v>2216</v>
      </c>
    </row>
    <row r="206" spans="2:65" s="11" customFormat="1" ht="22.5" customHeight="1">
      <c r="B206" s="173"/>
      <c r="D206" s="188" t="s">
        <v>2225</v>
      </c>
      <c r="E206" s="182" t="s">
        <v>2117</v>
      </c>
      <c r="F206" s="189" t="s">
        <v>2491</v>
      </c>
      <c r="H206" s="190">
        <v>1.627</v>
      </c>
      <c r="I206" s="178"/>
      <c r="L206" s="173"/>
      <c r="M206" s="179"/>
      <c r="N206" s="180"/>
      <c r="O206" s="180"/>
      <c r="P206" s="180"/>
      <c r="Q206" s="180"/>
      <c r="R206" s="180"/>
      <c r="S206" s="180"/>
      <c r="T206" s="181"/>
      <c r="AT206" s="182" t="s">
        <v>2225</v>
      </c>
      <c r="AU206" s="182" t="s">
        <v>2175</v>
      </c>
      <c r="AV206" s="11" t="s">
        <v>2175</v>
      </c>
      <c r="AW206" s="11" t="s">
        <v>2130</v>
      </c>
      <c r="AX206" s="11" t="s">
        <v>2166</v>
      </c>
      <c r="AY206" s="182" t="s">
        <v>2216</v>
      </c>
    </row>
    <row r="207" spans="2:65" s="11" customFormat="1" ht="22.5" customHeight="1">
      <c r="B207" s="173"/>
      <c r="D207" s="188" t="s">
        <v>2225</v>
      </c>
      <c r="E207" s="182" t="s">
        <v>2117</v>
      </c>
      <c r="F207" s="189" t="s">
        <v>2492</v>
      </c>
      <c r="H207" s="190">
        <v>1.988</v>
      </c>
      <c r="I207" s="178"/>
      <c r="L207" s="173"/>
      <c r="M207" s="179"/>
      <c r="N207" s="180"/>
      <c r="O207" s="180"/>
      <c r="P207" s="180"/>
      <c r="Q207" s="180"/>
      <c r="R207" s="180"/>
      <c r="S207" s="180"/>
      <c r="T207" s="181"/>
      <c r="AT207" s="182" t="s">
        <v>2225</v>
      </c>
      <c r="AU207" s="182" t="s">
        <v>2175</v>
      </c>
      <c r="AV207" s="11" t="s">
        <v>2175</v>
      </c>
      <c r="AW207" s="11" t="s">
        <v>2130</v>
      </c>
      <c r="AX207" s="11" t="s">
        <v>2166</v>
      </c>
      <c r="AY207" s="182" t="s">
        <v>2216</v>
      </c>
    </row>
    <row r="208" spans="2:65" s="12" customFormat="1" ht="22.5" customHeight="1">
      <c r="B208" s="191"/>
      <c r="D208" s="174" t="s">
        <v>2225</v>
      </c>
      <c r="E208" s="218" t="s">
        <v>2117</v>
      </c>
      <c r="F208" s="219" t="s">
        <v>2317</v>
      </c>
      <c r="H208" s="220">
        <v>4.7</v>
      </c>
      <c r="I208" s="195"/>
      <c r="L208" s="191"/>
      <c r="M208" s="196"/>
      <c r="N208" s="197"/>
      <c r="O208" s="197"/>
      <c r="P208" s="197"/>
      <c r="Q208" s="197"/>
      <c r="R208" s="197"/>
      <c r="S208" s="197"/>
      <c r="T208" s="198"/>
      <c r="AT208" s="192" t="s">
        <v>2225</v>
      </c>
      <c r="AU208" s="192" t="s">
        <v>2175</v>
      </c>
      <c r="AV208" s="12" t="s">
        <v>2233</v>
      </c>
      <c r="AW208" s="12" t="s">
        <v>2130</v>
      </c>
      <c r="AX208" s="12" t="s">
        <v>2173</v>
      </c>
      <c r="AY208" s="192" t="s">
        <v>2216</v>
      </c>
    </row>
    <row r="209" spans="2:65" s="1" customFormat="1" ht="22.5" customHeight="1">
      <c r="B209" s="160"/>
      <c r="C209" s="161" t="s">
        <v>2493</v>
      </c>
      <c r="D209" s="161" t="s">
        <v>2219</v>
      </c>
      <c r="E209" s="162" t="s">
        <v>2494</v>
      </c>
      <c r="F209" s="163" t="s">
        <v>2495</v>
      </c>
      <c r="G209" s="164" t="s">
        <v>2359</v>
      </c>
      <c r="H209" s="165">
        <v>54.587000000000003</v>
      </c>
      <c r="I209" s="166"/>
      <c r="J209" s="167">
        <f>ROUND(I209*H209,2)</f>
        <v>0</v>
      </c>
      <c r="K209" s="163" t="s">
        <v>2305</v>
      </c>
      <c r="L209" s="35"/>
      <c r="M209" s="168" t="s">
        <v>2117</v>
      </c>
      <c r="N209" s="169" t="s">
        <v>2137</v>
      </c>
      <c r="O209" s="36"/>
      <c r="P209" s="170">
        <f>O209*H209</f>
        <v>0</v>
      </c>
      <c r="Q209" s="170">
        <v>1.2600000000000001E-3</v>
      </c>
      <c r="R209" s="170">
        <f>Q209*H209</f>
        <v>6.8779620000000014E-2</v>
      </c>
      <c r="S209" s="170">
        <v>0</v>
      </c>
      <c r="T209" s="171">
        <f>S209*H209</f>
        <v>0</v>
      </c>
      <c r="AR209" s="18" t="s">
        <v>2237</v>
      </c>
      <c r="AT209" s="18" t="s">
        <v>2219</v>
      </c>
      <c r="AU209" s="18" t="s">
        <v>2175</v>
      </c>
      <c r="AY209" s="18" t="s">
        <v>2216</v>
      </c>
      <c r="BE209" s="172">
        <f>IF(N209="základní",J209,0)</f>
        <v>0</v>
      </c>
      <c r="BF209" s="172">
        <f>IF(N209="snížená",J209,0)</f>
        <v>0</v>
      </c>
      <c r="BG209" s="172">
        <f>IF(N209="zákl. přenesená",J209,0)</f>
        <v>0</v>
      </c>
      <c r="BH209" s="172">
        <f>IF(N209="sníž. přenesená",J209,0)</f>
        <v>0</v>
      </c>
      <c r="BI209" s="172">
        <f>IF(N209="nulová",J209,0)</f>
        <v>0</v>
      </c>
      <c r="BJ209" s="18" t="s">
        <v>2173</v>
      </c>
      <c r="BK209" s="172">
        <f>ROUND(I209*H209,2)</f>
        <v>0</v>
      </c>
      <c r="BL209" s="18" t="s">
        <v>2237</v>
      </c>
      <c r="BM209" s="18" t="s">
        <v>2496</v>
      </c>
    </row>
    <row r="210" spans="2:65" s="11" customFormat="1" ht="22.5" customHeight="1">
      <c r="B210" s="173"/>
      <c r="D210" s="188" t="s">
        <v>2225</v>
      </c>
      <c r="E210" s="182" t="s">
        <v>2117</v>
      </c>
      <c r="F210" s="189" t="s">
        <v>2497</v>
      </c>
      <c r="H210" s="190">
        <v>12.291</v>
      </c>
      <c r="I210" s="178"/>
      <c r="L210" s="173"/>
      <c r="M210" s="179"/>
      <c r="N210" s="180"/>
      <c r="O210" s="180"/>
      <c r="P210" s="180"/>
      <c r="Q210" s="180"/>
      <c r="R210" s="180"/>
      <c r="S210" s="180"/>
      <c r="T210" s="181"/>
      <c r="AT210" s="182" t="s">
        <v>2225</v>
      </c>
      <c r="AU210" s="182" t="s">
        <v>2175</v>
      </c>
      <c r="AV210" s="11" t="s">
        <v>2175</v>
      </c>
      <c r="AW210" s="11" t="s">
        <v>2130</v>
      </c>
      <c r="AX210" s="11" t="s">
        <v>2166</v>
      </c>
      <c r="AY210" s="182" t="s">
        <v>2216</v>
      </c>
    </row>
    <row r="211" spans="2:65" s="11" customFormat="1" ht="22.5" customHeight="1">
      <c r="B211" s="173"/>
      <c r="D211" s="188" t="s">
        <v>2225</v>
      </c>
      <c r="E211" s="182" t="s">
        <v>2117</v>
      </c>
      <c r="F211" s="189" t="s">
        <v>2498</v>
      </c>
      <c r="H211" s="190">
        <v>22.774999999999999</v>
      </c>
      <c r="I211" s="178"/>
      <c r="L211" s="173"/>
      <c r="M211" s="179"/>
      <c r="N211" s="180"/>
      <c r="O211" s="180"/>
      <c r="P211" s="180"/>
      <c r="Q211" s="180"/>
      <c r="R211" s="180"/>
      <c r="S211" s="180"/>
      <c r="T211" s="181"/>
      <c r="AT211" s="182" t="s">
        <v>2225</v>
      </c>
      <c r="AU211" s="182" t="s">
        <v>2175</v>
      </c>
      <c r="AV211" s="11" t="s">
        <v>2175</v>
      </c>
      <c r="AW211" s="11" t="s">
        <v>2130</v>
      </c>
      <c r="AX211" s="11" t="s">
        <v>2166</v>
      </c>
      <c r="AY211" s="182" t="s">
        <v>2216</v>
      </c>
    </row>
    <row r="212" spans="2:65" s="11" customFormat="1" ht="22.5" customHeight="1">
      <c r="B212" s="173"/>
      <c r="D212" s="188" t="s">
        <v>2225</v>
      </c>
      <c r="E212" s="182" t="s">
        <v>2117</v>
      </c>
      <c r="F212" s="189" t="s">
        <v>2499</v>
      </c>
      <c r="H212" s="190">
        <v>19.521000000000001</v>
      </c>
      <c r="I212" s="178"/>
      <c r="L212" s="173"/>
      <c r="M212" s="179"/>
      <c r="N212" s="180"/>
      <c r="O212" s="180"/>
      <c r="P212" s="180"/>
      <c r="Q212" s="180"/>
      <c r="R212" s="180"/>
      <c r="S212" s="180"/>
      <c r="T212" s="181"/>
      <c r="AT212" s="182" t="s">
        <v>2225</v>
      </c>
      <c r="AU212" s="182" t="s">
        <v>2175</v>
      </c>
      <c r="AV212" s="11" t="s">
        <v>2175</v>
      </c>
      <c r="AW212" s="11" t="s">
        <v>2130</v>
      </c>
      <c r="AX212" s="11" t="s">
        <v>2166</v>
      </c>
      <c r="AY212" s="182" t="s">
        <v>2216</v>
      </c>
    </row>
    <row r="213" spans="2:65" s="12" customFormat="1" ht="22.5" customHeight="1">
      <c r="B213" s="191"/>
      <c r="D213" s="174" t="s">
        <v>2225</v>
      </c>
      <c r="E213" s="218" t="s">
        <v>2117</v>
      </c>
      <c r="F213" s="219" t="s">
        <v>2317</v>
      </c>
      <c r="H213" s="220">
        <v>54.587000000000003</v>
      </c>
      <c r="I213" s="195"/>
      <c r="L213" s="191"/>
      <c r="M213" s="196"/>
      <c r="N213" s="197"/>
      <c r="O213" s="197"/>
      <c r="P213" s="197"/>
      <c r="Q213" s="197"/>
      <c r="R213" s="197"/>
      <c r="S213" s="197"/>
      <c r="T213" s="198"/>
      <c r="AT213" s="192" t="s">
        <v>2225</v>
      </c>
      <c r="AU213" s="192" t="s">
        <v>2175</v>
      </c>
      <c r="AV213" s="12" t="s">
        <v>2233</v>
      </c>
      <c r="AW213" s="12" t="s">
        <v>2130</v>
      </c>
      <c r="AX213" s="12" t="s">
        <v>2173</v>
      </c>
      <c r="AY213" s="192" t="s">
        <v>2216</v>
      </c>
    </row>
    <row r="214" spans="2:65" s="1" customFormat="1" ht="22.5" customHeight="1">
      <c r="B214" s="160"/>
      <c r="C214" s="161" t="s">
        <v>2500</v>
      </c>
      <c r="D214" s="161" t="s">
        <v>2219</v>
      </c>
      <c r="E214" s="162" t="s">
        <v>2501</v>
      </c>
      <c r="F214" s="163" t="s">
        <v>2502</v>
      </c>
      <c r="G214" s="164" t="s">
        <v>2359</v>
      </c>
      <c r="H214" s="165">
        <v>54.587000000000003</v>
      </c>
      <c r="I214" s="166"/>
      <c r="J214" s="167">
        <f>ROUND(I214*H214,2)</f>
        <v>0</v>
      </c>
      <c r="K214" s="163" t="s">
        <v>2305</v>
      </c>
      <c r="L214" s="35"/>
      <c r="M214" s="168" t="s">
        <v>2117</v>
      </c>
      <c r="N214" s="169" t="s">
        <v>2137</v>
      </c>
      <c r="O214" s="36"/>
      <c r="P214" s="170">
        <f>O214*H214</f>
        <v>0</v>
      </c>
      <c r="Q214" s="170">
        <v>0</v>
      </c>
      <c r="R214" s="170">
        <f>Q214*H214</f>
        <v>0</v>
      </c>
      <c r="S214" s="170">
        <v>0</v>
      </c>
      <c r="T214" s="171">
        <f>S214*H214</f>
        <v>0</v>
      </c>
      <c r="AR214" s="18" t="s">
        <v>2237</v>
      </c>
      <c r="AT214" s="18" t="s">
        <v>2219</v>
      </c>
      <c r="AU214" s="18" t="s">
        <v>2175</v>
      </c>
      <c r="AY214" s="18" t="s">
        <v>2216</v>
      </c>
      <c r="BE214" s="172">
        <f>IF(N214="základní",J214,0)</f>
        <v>0</v>
      </c>
      <c r="BF214" s="172">
        <f>IF(N214="snížená",J214,0)</f>
        <v>0</v>
      </c>
      <c r="BG214" s="172">
        <f>IF(N214="zákl. přenesená",J214,0)</f>
        <v>0</v>
      </c>
      <c r="BH214" s="172">
        <f>IF(N214="sníž. přenesená",J214,0)</f>
        <v>0</v>
      </c>
      <c r="BI214" s="172">
        <f>IF(N214="nulová",J214,0)</f>
        <v>0</v>
      </c>
      <c r="BJ214" s="18" t="s">
        <v>2173</v>
      </c>
      <c r="BK214" s="172">
        <f>ROUND(I214*H214,2)</f>
        <v>0</v>
      </c>
      <c r="BL214" s="18" t="s">
        <v>2237</v>
      </c>
      <c r="BM214" s="18" t="s">
        <v>2503</v>
      </c>
    </row>
    <row r="215" spans="2:65" s="1" customFormat="1" ht="22.5" customHeight="1">
      <c r="B215" s="160"/>
      <c r="C215" s="161" t="s">
        <v>2504</v>
      </c>
      <c r="D215" s="161" t="s">
        <v>2219</v>
      </c>
      <c r="E215" s="162" t="s">
        <v>2505</v>
      </c>
      <c r="F215" s="163" t="s">
        <v>2506</v>
      </c>
      <c r="G215" s="164" t="s">
        <v>2402</v>
      </c>
      <c r="H215" s="165">
        <v>0.629</v>
      </c>
      <c r="I215" s="166"/>
      <c r="J215" s="167">
        <f>ROUND(I215*H215,2)</f>
        <v>0</v>
      </c>
      <c r="K215" s="163" t="s">
        <v>2305</v>
      </c>
      <c r="L215" s="35"/>
      <c r="M215" s="168" t="s">
        <v>2117</v>
      </c>
      <c r="N215" s="169" t="s">
        <v>2137</v>
      </c>
      <c r="O215" s="36"/>
      <c r="P215" s="170">
        <f>O215*H215</f>
        <v>0</v>
      </c>
      <c r="Q215" s="170">
        <v>1.0519700000000001</v>
      </c>
      <c r="R215" s="170">
        <f>Q215*H215</f>
        <v>0.66168913000000007</v>
      </c>
      <c r="S215" s="170">
        <v>0</v>
      </c>
      <c r="T215" s="171">
        <f>S215*H215</f>
        <v>0</v>
      </c>
      <c r="AR215" s="18" t="s">
        <v>2237</v>
      </c>
      <c r="AT215" s="18" t="s">
        <v>2219</v>
      </c>
      <c r="AU215" s="18" t="s">
        <v>2175</v>
      </c>
      <c r="AY215" s="18" t="s">
        <v>2216</v>
      </c>
      <c r="BE215" s="172">
        <f>IF(N215="základní",J215,0)</f>
        <v>0</v>
      </c>
      <c r="BF215" s="172">
        <f>IF(N215="snížená",J215,0)</f>
        <v>0</v>
      </c>
      <c r="BG215" s="172">
        <f>IF(N215="zákl. přenesená",J215,0)</f>
        <v>0</v>
      </c>
      <c r="BH215" s="172">
        <f>IF(N215="sníž. přenesená",J215,0)</f>
        <v>0</v>
      </c>
      <c r="BI215" s="172">
        <f>IF(N215="nulová",J215,0)</f>
        <v>0</v>
      </c>
      <c r="BJ215" s="18" t="s">
        <v>2173</v>
      </c>
      <c r="BK215" s="172">
        <f>ROUND(I215*H215,2)</f>
        <v>0</v>
      </c>
      <c r="BL215" s="18" t="s">
        <v>2237</v>
      </c>
      <c r="BM215" s="18" t="s">
        <v>2507</v>
      </c>
    </row>
    <row r="216" spans="2:65" s="14" customFormat="1" ht="22.5" customHeight="1">
      <c r="B216" s="221"/>
      <c r="D216" s="188" t="s">
        <v>2225</v>
      </c>
      <c r="E216" s="222" t="s">
        <v>2117</v>
      </c>
      <c r="F216" s="223" t="s">
        <v>2508</v>
      </c>
      <c r="H216" s="224" t="s">
        <v>2117</v>
      </c>
      <c r="I216" s="225"/>
      <c r="L216" s="221"/>
      <c r="M216" s="226"/>
      <c r="N216" s="227"/>
      <c r="O216" s="227"/>
      <c r="P216" s="227"/>
      <c r="Q216" s="227"/>
      <c r="R216" s="227"/>
      <c r="S216" s="227"/>
      <c r="T216" s="228"/>
      <c r="AT216" s="224" t="s">
        <v>2225</v>
      </c>
      <c r="AU216" s="224" t="s">
        <v>2175</v>
      </c>
      <c r="AV216" s="14" t="s">
        <v>2173</v>
      </c>
      <c r="AW216" s="14" t="s">
        <v>2130</v>
      </c>
      <c r="AX216" s="14" t="s">
        <v>2166</v>
      </c>
      <c r="AY216" s="224" t="s">
        <v>2216</v>
      </c>
    </row>
    <row r="217" spans="2:65" s="11" customFormat="1" ht="22.5" customHeight="1">
      <c r="B217" s="173"/>
      <c r="D217" s="188" t="s">
        <v>2225</v>
      </c>
      <c r="E217" s="182" t="s">
        <v>2117</v>
      </c>
      <c r="F217" s="189" t="s">
        <v>2509</v>
      </c>
      <c r="H217" s="190">
        <v>4.4999999999999998E-2</v>
      </c>
      <c r="I217" s="178"/>
      <c r="L217" s="173"/>
      <c r="M217" s="179"/>
      <c r="N217" s="180"/>
      <c r="O217" s="180"/>
      <c r="P217" s="180"/>
      <c r="Q217" s="180"/>
      <c r="R217" s="180"/>
      <c r="S217" s="180"/>
      <c r="T217" s="181"/>
      <c r="AT217" s="182" t="s">
        <v>2225</v>
      </c>
      <c r="AU217" s="182" t="s">
        <v>2175</v>
      </c>
      <c r="AV217" s="11" t="s">
        <v>2175</v>
      </c>
      <c r="AW217" s="11" t="s">
        <v>2130</v>
      </c>
      <c r="AX217" s="11" t="s">
        <v>2166</v>
      </c>
      <c r="AY217" s="182" t="s">
        <v>2216</v>
      </c>
    </row>
    <row r="218" spans="2:65" s="11" customFormat="1" ht="22.5" customHeight="1">
      <c r="B218" s="173"/>
      <c r="D218" s="188" t="s">
        <v>2225</v>
      </c>
      <c r="E218" s="182" t="s">
        <v>2117</v>
      </c>
      <c r="F218" s="189" t="s">
        <v>2510</v>
      </c>
      <c r="H218" s="190">
        <v>6.5000000000000002E-2</v>
      </c>
      <c r="I218" s="178"/>
      <c r="L218" s="173"/>
      <c r="M218" s="179"/>
      <c r="N218" s="180"/>
      <c r="O218" s="180"/>
      <c r="P218" s="180"/>
      <c r="Q218" s="180"/>
      <c r="R218" s="180"/>
      <c r="S218" s="180"/>
      <c r="T218" s="181"/>
      <c r="AT218" s="182" t="s">
        <v>2225</v>
      </c>
      <c r="AU218" s="182" t="s">
        <v>2175</v>
      </c>
      <c r="AV218" s="11" t="s">
        <v>2175</v>
      </c>
      <c r="AW218" s="11" t="s">
        <v>2130</v>
      </c>
      <c r="AX218" s="11" t="s">
        <v>2166</v>
      </c>
      <c r="AY218" s="182" t="s">
        <v>2216</v>
      </c>
    </row>
    <row r="219" spans="2:65" s="11" customFormat="1" ht="22.5" customHeight="1">
      <c r="B219" s="173"/>
      <c r="D219" s="188" t="s">
        <v>2225</v>
      </c>
      <c r="E219" s="182" t="s">
        <v>2117</v>
      </c>
      <c r="F219" s="189" t="s">
        <v>2511</v>
      </c>
      <c r="H219" s="190">
        <v>0.123</v>
      </c>
      <c r="I219" s="178"/>
      <c r="L219" s="173"/>
      <c r="M219" s="179"/>
      <c r="N219" s="180"/>
      <c r="O219" s="180"/>
      <c r="P219" s="180"/>
      <c r="Q219" s="180"/>
      <c r="R219" s="180"/>
      <c r="S219" s="180"/>
      <c r="T219" s="181"/>
      <c r="AT219" s="182" t="s">
        <v>2225</v>
      </c>
      <c r="AU219" s="182" t="s">
        <v>2175</v>
      </c>
      <c r="AV219" s="11" t="s">
        <v>2175</v>
      </c>
      <c r="AW219" s="11" t="s">
        <v>2130</v>
      </c>
      <c r="AX219" s="11" t="s">
        <v>2166</v>
      </c>
      <c r="AY219" s="182" t="s">
        <v>2216</v>
      </c>
    </row>
    <row r="220" spans="2:65" s="12" customFormat="1" ht="22.5" customHeight="1">
      <c r="B220" s="191"/>
      <c r="D220" s="188" t="s">
        <v>2225</v>
      </c>
      <c r="E220" s="192" t="s">
        <v>2117</v>
      </c>
      <c r="F220" s="193" t="s">
        <v>2317</v>
      </c>
      <c r="H220" s="194">
        <v>0.23300000000000001</v>
      </c>
      <c r="I220" s="195"/>
      <c r="L220" s="191"/>
      <c r="M220" s="196"/>
      <c r="N220" s="197"/>
      <c r="O220" s="197"/>
      <c r="P220" s="197"/>
      <c r="Q220" s="197"/>
      <c r="R220" s="197"/>
      <c r="S220" s="197"/>
      <c r="T220" s="198"/>
      <c r="AT220" s="192" t="s">
        <v>2225</v>
      </c>
      <c r="AU220" s="192" t="s">
        <v>2175</v>
      </c>
      <c r="AV220" s="12" t="s">
        <v>2233</v>
      </c>
      <c r="AW220" s="12" t="s">
        <v>2130</v>
      </c>
      <c r="AX220" s="12" t="s">
        <v>2166</v>
      </c>
      <c r="AY220" s="192" t="s">
        <v>2216</v>
      </c>
    </row>
    <row r="221" spans="2:65" s="14" customFormat="1" ht="22.5" customHeight="1">
      <c r="B221" s="221"/>
      <c r="D221" s="188" t="s">
        <v>2225</v>
      </c>
      <c r="E221" s="222" t="s">
        <v>2117</v>
      </c>
      <c r="F221" s="223" t="s">
        <v>2512</v>
      </c>
      <c r="H221" s="224" t="s">
        <v>2117</v>
      </c>
      <c r="I221" s="225"/>
      <c r="L221" s="221"/>
      <c r="M221" s="226"/>
      <c r="N221" s="227"/>
      <c r="O221" s="227"/>
      <c r="P221" s="227"/>
      <c r="Q221" s="227"/>
      <c r="R221" s="227"/>
      <c r="S221" s="227"/>
      <c r="T221" s="228"/>
      <c r="AT221" s="224" t="s">
        <v>2225</v>
      </c>
      <c r="AU221" s="224" t="s">
        <v>2175</v>
      </c>
      <c r="AV221" s="14" t="s">
        <v>2173</v>
      </c>
      <c r="AW221" s="14" t="s">
        <v>2130</v>
      </c>
      <c r="AX221" s="14" t="s">
        <v>2166</v>
      </c>
      <c r="AY221" s="224" t="s">
        <v>2216</v>
      </c>
    </row>
    <row r="222" spans="2:65" s="11" customFormat="1" ht="22.5" customHeight="1">
      <c r="B222" s="173"/>
      <c r="D222" s="188" t="s">
        <v>2225</v>
      </c>
      <c r="E222" s="182" t="s">
        <v>2117</v>
      </c>
      <c r="F222" s="189" t="s">
        <v>2513</v>
      </c>
      <c r="H222" s="190">
        <v>4.3999999999999997E-2</v>
      </c>
      <c r="I222" s="178"/>
      <c r="L222" s="173"/>
      <c r="M222" s="179"/>
      <c r="N222" s="180"/>
      <c r="O222" s="180"/>
      <c r="P222" s="180"/>
      <c r="Q222" s="180"/>
      <c r="R222" s="180"/>
      <c r="S222" s="180"/>
      <c r="T222" s="181"/>
      <c r="AT222" s="182" t="s">
        <v>2225</v>
      </c>
      <c r="AU222" s="182" t="s">
        <v>2175</v>
      </c>
      <c r="AV222" s="11" t="s">
        <v>2175</v>
      </c>
      <c r="AW222" s="11" t="s">
        <v>2130</v>
      </c>
      <c r="AX222" s="11" t="s">
        <v>2166</v>
      </c>
      <c r="AY222" s="182" t="s">
        <v>2216</v>
      </c>
    </row>
    <row r="223" spans="2:65" s="11" customFormat="1" ht="22.5" customHeight="1">
      <c r="B223" s="173"/>
      <c r="D223" s="188" t="s">
        <v>2225</v>
      </c>
      <c r="E223" s="182" t="s">
        <v>2117</v>
      </c>
      <c r="F223" s="189" t="s">
        <v>2514</v>
      </c>
      <c r="H223" s="190">
        <v>3.9E-2</v>
      </c>
      <c r="I223" s="178"/>
      <c r="L223" s="173"/>
      <c r="M223" s="179"/>
      <c r="N223" s="180"/>
      <c r="O223" s="180"/>
      <c r="P223" s="180"/>
      <c r="Q223" s="180"/>
      <c r="R223" s="180"/>
      <c r="S223" s="180"/>
      <c r="T223" s="181"/>
      <c r="AT223" s="182" t="s">
        <v>2225</v>
      </c>
      <c r="AU223" s="182" t="s">
        <v>2175</v>
      </c>
      <c r="AV223" s="11" t="s">
        <v>2175</v>
      </c>
      <c r="AW223" s="11" t="s">
        <v>2130</v>
      </c>
      <c r="AX223" s="11" t="s">
        <v>2166</v>
      </c>
      <c r="AY223" s="182" t="s">
        <v>2216</v>
      </c>
    </row>
    <row r="224" spans="2:65" s="12" customFormat="1" ht="22.5" customHeight="1">
      <c r="B224" s="191"/>
      <c r="D224" s="188" t="s">
        <v>2225</v>
      </c>
      <c r="E224" s="192" t="s">
        <v>2117</v>
      </c>
      <c r="F224" s="193" t="s">
        <v>2317</v>
      </c>
      <c r="H224" s="194">
        <v>8.3000000000000004E-2</v>
      </c>
      <c r="I224" s="195"/>
      <c r="L224" s="191"/>
      <c r="M224" s="196"/>
      <c r="N224" s="197"/>
      <c r="O224" s="197"/>
      <c r="P224" s="197"/>
      <c r="Q224" s="197"/>
      <c r="R224" s="197"/>
      <c r="S224" s="197"/>
      <c r="T224" s="198"/>
      <c r="AT224" s="192" t="s">
        <v>2225</v>
      </c>
      <c r="AU224" s="192" t="s">
        <v>2175</v>
      </c>
      <c r="AV224" s="12" t="s">
        <v>2233</v>
      </c>
      <c r="AW224" s="12" t="s">
        <v>2130</v>
      </c>
      <c r="AX224" s="12" t="s">
        <v>2166</v>
      </c>
      <c r="AY224" s="192" t="s">
        <v>2216</v>
      </c>
    </row>
    <row r="225" spans="2:65" s="14" customFormat="1" ht="22.5" customHeight="1">
      <c r="B225" s="221"/>
      <c r="D225" s="188" t="s">
        <v>2225</v>
      </c>
      <c r="E225" s="222" t="s">
        <v>2117</v>
      </c>
      <c r="F225" s="223" t="s">
        <v>2515</v>
      </c>
      <c r="H225" s="224" t="s">
        <v>2117</v>
      </c>
      <c r="I225" s="225"/>
      <c r="L225" s="221"/>
      <c r="M225" s="226"/>
      <c r="N225" s="227"/>
      <c r="O225" s="227"/>
      <c r="P225" s="227"/>
      <c r="Q225" s="227"/>
      <c r="R225" s="227"/>
      <c r="S225" s="227"/>
      <c r="T225" s="228"/>
      <c r="AT225" s="224" t="s">
        <v>2225</v>
      </c>
      <c r="AU225" s="224" t="s">
        <v>2175</v>
      </c>
      <c r="AV225" s="14" t="s">
        <v>2173</v>
      </c>
      <c r="AW225" s="14" t="s">
        <v>2130</v>
      </c>
      <c r="AX225" s="14" t="s">
        <v>2166</v>
      </c>
      <c r="AY225" s="224" t="s">
        <v>2216</v>
      </c>
    </row>
    <row r="226" spans="2:65" s="11" customFormat="1" ht="22.5" customHeight="1">
      <c r="B226" s="173"/>
      <c r="D226" s="188" t="s">
        <v>2225</v>
      </c>
      <c r="E226" s="182" t="s">
        <v>2117</v>
      </c>
      <c r="F226" s="189" t="s">
        <v>2516</v>
      </c>
      <c r="H226" s="190">
        <v>6.4000000000000001E-2</v>
      </c>
      <c r="I226" s="178"/>
      <c r="L226" s="173"/>
      <c r="M226" s="179"/>
      <c r="N226" s="180"/>
      <c r="O226" s="180"/>
      <c r="P226" s="180"/>
      <c r="Q226" s="180"/>
      <c r="R226" s="180"/>
      <c r="S226" s="180"/>
      <c r="T226" s="181"/>
      <c r="AT226" s="182" t="s">
        <v>2225</v>
      </c>
      <c r="AU226" s="182" t="s">
        <v>2175</v>
      </c>
      <c r="AV226" s="11" t="s">
        <v>2175</v>
      </c>
      <c r="AW226" s="11" t="s">
        <v>2130</v>
      </c>
      <c r="AX226" s="11" t="s">
        <v>2166</v>
      </c>
      <c r="AY226" s="182" t="s">
        <v>2216</v>
      </c>
    </row>
    <row r="227" spans="2:65" s="11" customFormat="1" ht="22.5" customHeight="1">
      <c r="B227" s="173"/>
      <c r="D227" s="188" t="s">
        <v>2225</v>
      </c>
      <c r="E227" s="182" t="s">
        <v>2117</v>
      </c>
      <c r="F227" s="189" t="s">
        <v>2517</v>
      </c>
      <c r="H227" s="190">
        <v>0.249</v>
      </c>
      <c r="I227" s="178"/>
      <c r="L227" s="173"/>
      <c r="M227" s="179"/>
      <c r="N227" s="180"/>
      <c r="O227" s="180"/>
      <c r="P227" s="180"/>
      <c r="Q227" s="180"/>
      <c r="R227" s="180"/>
      <c r="S227" s="180"/>
      <c r="T227" s="181"/>
      <c r="AT227" s="182" t="s">
        <v>2225</v>
      </c>
      <c r="AU227" s="182" t="s">
        <v>2175</v>
      </c>
      <c r="AV227" s="11" t="s">
        <v>2175</v>
      </c>
      <c r="AW227" s="11" t="s">
        <v>2130</v>
      </c>
      <c r="AX227" s="11" t="s">
        <v>2166</v>
      </c>
      <c r="AY227" s="182" t="s">
        <v>2216</v>
      </c>
    </row>
    <row r="228" spans="2:65" s="12" customFormat="1" ht="22.5" customHeight="1">
      <c r="B228" s="191"/>
      <c r="D228" s="188" t="s">
        <v>2225</v>
      </c>
      <c r="E228" s="192" t="s">
        <v>2117</v>
      </c>
      <c r="F228" s="193" t="s">
        <v>2317</v>
      </c>
      <c r="H228" s="194">
        <v>0.313</v>
      </c>
      <c r="I228" s="195"/>
      <c r="L228" s="191"/>
      <c r="M228" s="196"/>
      <c r="N228" s="197"/>
      <c r="O228" s="197"/>
      <c r="P228" s="197"/>
      <c r="Q228" s="197"/>
      <c r="R228" s="197"/>
      <c r="S228" s="197"/>
      <c r="T228" s="198"/>
      <c r="AT228" s="192" t="s">
        <v>2225</v>
      </c>
      <c r="AU228" s="192" t="s">
        <v>2175</v>
      </c>
      <c r="AV228" s="12" t="s">
        <v>2233</v>
      </c>
      <c r="AW228" s="12" t="s">
        <v>2130</v>
      </c>
      <c r="AX228" s="12" t="s">
        <v>2166</v>
      </c>
      <c r="AY228" s="192" t="s">
        <v>2216</v>
      </c>
    </row>
    <row r="229" spans="2:65" s="13" customFormat="1" ht="22.5" customHeight="1">
      <c r="B229" s="199"/>
      <c r="D229" s="174" t="s">
        <v>2225</v>
      </c>
      <c r="E229" s="200" t="s">
        <v>2117</v>
      </c>
      <c r="F229" s="201" t="s">
        <v>2321</v>
      </c>
      <c r="H229" s="202">
        <v>0.629</v>
      </c>
      <c r="I229" s="203"/>
      <c r="L229" s="199"/>
      <c r="M229" s="204"/>
      <c r="N229" s="205"/>
      <c r="O229" s="205"/>
      <c r="P229" s="205"/>
      <c r="Q229" s="205"/>
      <c r="R229" s="205"/>
      <c r="S229" s="205"/>
      <c r="T229" s="206"/>
      <c r="AT229" s="207" t="s">
        <v>2225</v>
      </c>
      <c r="AU229" s="207" t="s">
        <v>2175</v>
      </c>
      <c r="AV229" s="13" t="s">
        <v>2237</v>
      </c>
      <c r="AW229" s="13" t="s">
        <v>2130</v>
      </c>
      <c r="AX229" s="13" t="s">
        <v>2173</v>
      </c>
      <c r="AY229" s="207" t="s">
        <v>2216</v>
      </c>
    </row>
    <row r="230" spans="2:65" s="1" customFormat="1" ht="22.5" customHeight="1">
      <c r="B230" s="160"/>
      <c r="C230" s="161" t="s">
        <v>2518</v>
      </c>
      <c r="D230" s="161" t="s">
        <v>2219</v>
      </c>
      <c r="E230" s="162" t="s">
        <v>2519</v>
      </c>
      <c r="F230" s="163" t="s">
        <v>2520</v>
      </c>
      <c r="G230" s="164" t="s">
        <v>2402</v>
      </c>
      <c r="H230" s="165">
        <v>0.74299999999999999</v>
      </c>
      <c r="I230" s="166"/>
      <c r="J230" s="167">
        <f>ROUND(I230*H230,2)</f>
        <v>0</v>
      </c>
      <c r="K230" s="163" t="s">
        <v>2305</v>
      </c>
      <c r="L230" s="35"/>
      <c r="M230" s="168" t="s">
        <v>2117</v>
      </c>
      <c r="N230" s="169" t="s">
        <v>2137</v>
      </c>
      <c r="O230" s="36"/>
      <c r="P230" s="170">
        <f>O230*H230</f>
        <v>0</v>
      </c>
      <c r="Q230" s="170">
        <v>1.0530600000000001</v>
      </c>
      <c r="R230" s="170">
        <f>Q230*H230</f>
        <v>0.78242358000000012</v>
      </c>
      <c r="S230" s="170">
        <v>0</v>
      </c>
      <c r="T230" s="171">
        <f>S230*H230</f>
        <v>0</v>
      </c>
      <c r="AR230" s="18" t="s">
        <v>2237</v>
      </c>
      <c r="AT230" s="18" t="s">
        <v>2219</v>
      </c>
      <c r="AU230" s="18" t="s">
        <v>2175</v>
      </c>
      <c r="AY230" s="18" t="s">
        <v>2216</v>
      </c>
      <c r="BE230" s="172">
        <f>IF(N230="základní",J230,0)</f>
        <v>0</v>
      </c>
      <c r="BF230" s="172">
        <f>IF(N230="snížená",J230,0)</f>
        <v>0</v>
      </c>
      <c r="BG230" s="172">
        <f>IF(N230="zákl. přenesená",J230,0)</f>
        <v>0</v>
      </c>
      <c r="BH230" s="172">
        <f>IF(N230="sníž. přenesená",J230,0)</f>
        <v>0</v>
      </c>
      <c r="BI230" s="172">
        <f>IF(N230="nulová",J230,0)</f>
        <v>0</v>
      </c>
      <c r="BJ230" s="18" t="s">
        <v>2173</v>
      </c>
      <c r="BK230" s="172">
        <f>ROUND(I230*H230,2)</f>
        <v>0</v>
      </c>
      <c r="BL230" s="18" t="s">
        <v>2237</v>
      </c>
      <c r="BM230" s="18" t="s">
        <v>2521</v>
      </c>
    </row>
    <row r="231" spans="2:65" s="14" customFormat="1" ht="22.5" customHeight="1">
      <c r="B231" s="221"/>
      <c r="D231" s="188" t="s">
        <v>2225</v>
      </c>
      <c r="E231" s="222" t="s">
        <v>2117</v>
      </c>
      <c r="F231" s="223" t="s">
        <v>2508</v>
      </c>
      <c r="H231" s="224" t="s">
        <v>2117</v>
      </c>
      <c r="I231" s="225"/>
      <c r="L231" s="221"/>
      <c r="M231" s="226"/>
      <c r="N231" s="227"/>
      <c r="O231" s="227"/>
      <c r="P231" s="227"/>
      <c r="Q231" s="227"/>
      <c r="R231" s="227"/>
      <c r="S231" s="227"/>
      <c r="T231" s="228"/>
      <c r="AT231" s="224" t="s">
        <v>2225</v>
      </c>
      <c r="AU231" s="224" t="s">
        <v>2175</v>
      </c>
      <c r="AV231" s="14" t="s">
        <v>2173</v>
      </c>
      <c r="AW231" s="14" t="s">
        <v>2130</v>
      </c>
      <c r="AX231" s="14" t="s">
        <v>2166</v>
      </c>
      <c r="AY231" s="224" t="s">
        <v>2216</v>
      </c>
    </row>
    <row r="232" spans="2:65" s="11" customFormat="1" ht="22.5" customHeight="1">
      <c r="B232" s="173"/>
      <c r="D232" s="188" t="s">
        <v>2225</v>
      </c>
      <c r="E232" s="182" t="s">
        <v>2117</v>
      </c>
      <c r="F232" s="189" t="s">
        <v>2522</v>
      </c>
      <c r="H232" s="190">
        <v>0.36299999999999999</v>
      </c>
      <c r="I232" s="178"/>
      <c r="L232" s="173"/>
      <c r="M232" s="179"/>
      <c r="N232" s="180"/>
      <c r="O232" s="180"/>
      <c r="P232" s="180"/>
      <c r="Q232" s="180"/>
      <c r="R232" s="180"/>
      <c r="S232" s="180"/>
      <c r="T232" s="181"/>
      <c r="AT232" s="182" t="s">
        <v>2225</v>
      </c>
      <c r="AU232" s="182" t="s">
        <v>2175</v>
      </c>
      <c r="AV232" s="11" t="s">
        <v>2175</v>
      </c>
      <c r="AW232" s="11" t="s">
        <v>2130</v>
      </c>
      <c r="AX232" s="11" t="s">
        <v>2166</v>
      </c>
      <c r="AY232" s="182" t="s">
        <v>2216</v>
      </c>
    </row>
    <row r="233" spans="2:65" s="12" customFormat="1" ht="22.5" customHeight="1">
      <c r="B233" s="191"/>
      <c r="D233" s="188" t="s">
        <v>2225</v>
      </c>
      <c r="E233" s="192" t="s">
        <v>2117</v>
      </c>
      <c r="F233" s="193" t="s">
        <v>2317</v>
      </c>
      <c r="H233" s="194">
        <v>0.36299999999999999</v>
      </c>
      <c r="I233" s="195"/>
      <c r="L233" s="191"/>
      <c r="M233" s="196"/>
      <c r="N233" s="197"/>
      <c r="O233" s="197"/>
      <c r="P233" s="197"/>
      <c r="Q233" s="197"/>
      <c r="R233" s="197"/>
      <c r="S233" s="197"/>
      <c r="T233" s="198"/>
      <c r="AT233" s="192" t="s">
        <v>2225</v>
      </c>
      <c r="AU233" s="192" t="s">
        <v>2175</v>
      </c>
      <c r="AV233" s="12" t="s">
        <v>2233</v>
      </c>
      <c r="AW233" s="12" t="s">
        <v>2130</v>
      </c>
      <c r="AX233" s="12" t="s">
        <v>2166</v>
      </c>
      <c r="AY233" s="192" t="s">
        <v>2216</v>
      </c>
    </row>
    <row r="234" spans="2:65" s="14" customFormat="1" ht="22.5" customHeight="1">
      <c r="B234" s="221"/>
      <c r="D234" s="188" t="s">
        <v>2225</v>
      </c>
      <c r="E234" s="222" t="s">
        <v>2117</v>
      </c>
      <c r="F234" s="223" t="s">
        <v>2512</v>
      </c>
      <c r="H234" s="224" t="s">
        <v>2117</v>
      </c>
      <c r="I234" s="225"/>
      <c r="L234" s="221"/>
      <c r="M234" s="226"/>
      <c r="N234" s="227"/>
      <c r="O234" s="227"/>
      <c r="P234" s="227"/>
      <c r="Q234" s="227"/>
      <c r="R234" s="227"/>
      <c r="S234" s="227"/>
      <c r="T234" s="228"/>
      <c r="AT234" s="224" t="s">
        <v>2225</v>
      </c>
      <c r="AU234" s="224" t="s">
        <v>2175</v>
      </c>
      <c r="AV234" s="14" t="s">
        <v>2173</v>
      </c>
      <c r="AW234" s="14" t="s">
        <v>2130</v>
      </c>
      <c r="AX234" s="14" t="s">
        <v>2166</v>
      </c>
      <c r="AY234" s="224" t="s">
        <v>2216</v>
      </c>
    </row>
    <row r="235" spans="2:65" s="11" customFormat="1" ht="22.5" customHeight="1">
      <c r="B235" s="173"/>
      <c r="D235" s="188" t="s">
        <v>2225</v>
      </c>
      <c r="E235" s="182" t="s">
        <v>2117</v>
      </c>
      <c r="F235" s="189" t="s">
        <v>2523</v>
      </c>
      <c r="H235" s="190">
        <v>0.38</v>
      </c>
      <c r="I235" s="178"/>
      <c r="L235" s="173"/>
      <c r="M235" s="179"/>
      <c r="N235" s="180"/>
      <c r="O235" s="180"/>
      <c r="P235" s="180"/>
      <c r="Q235" s="180"/>
      <c r="R235" s="180"/>
      <c r="S235" s="180"/>
      <c r="T235" s="181"/>
      <c r="AT235" s="182" t="s">
        <v>2225</v>
      </c>
      <c r="AU235" s="182" t="s">
        <v>2175</v>
      </c>
      <c r="AV235" s="11" t="s">
        <v>2175</v>
      </c>
      <c r="AW235" s="11" t="s">
        <v>2130</v>
      </c>
      <c r="AX235" s="11" t="s">
        <v>2166</v>
      </c>
      <c r="AY235" s="182" t="s">
        <v>2216</v>
      </c>
    </row>
    <row r="236" spans="2:65" s="12" customFormat="1" ht="22.5" customHeight="1">
      <c r="B236" s="191"/>
      <c r="D236" s="188" t="s">
        <v>2225</v>
      </c>
      <c r="E236" s="192" t="s">
        <v>2117</v>
      </c>
      <c r="F236" s="193" t="s">
        <v>2317</v>
      </c>
      <c r="H236" s="194">
        <v>0.38</v>
      </c>
      <c r="I236" s="195"/>
      <c r="L236" s="191"/>
      <c r="M236" s="196"/>
      <c r="N236" s="197"/>
      <c r="O236" s="197"/>
      <c r="P236" s="197"/>
      <c r="Q236" s="197"/>
      <c r="R236" s="197"/>
      <c r="S236" s="197"/>
      <c r="T236" s="198"/>
      <c r="AT236" s="192" t="s">
        <v>2225</v>
      </c>
      <c r="AU236" s="192" t="s">
        <v>2175</v>
      </c>
      <c r="AV236" s="12" t="s">
        <v>2233</v>
      </c>
      <c r="AW236" s="12" t="s">
        <v>2130</v>
      </c>
      <c r="AX236" s="12" t="s">
        <v>2166</v>
      </c>
      <c r="AY236" s="192" t="s">
        <v>2216</v>
      </c>
    </row>
    <row r="237" spans="2:65" s="13" customFormat="1" ht="22.5" customHeight="1">
      <c r="B237" s="199"/>
      <c r="D237" s="174" t="s">
        <v>2225</v>
      </c>
      <c r="E237" s="200" t="s">
        <v>2117</v>
      </c>
      <c r="F237" s="201" t="s">
        <v>2321</v>
      </c>
      <c r="H237" s="202">
        <v>0.74299999999999999</v>
      </c>
      <c r="I237" s="203"/>
      <c r="L237" s="199"/>
      <c r="M237" s="204"/>
      <c r="N237" s="205"/>
      <c r="O237" s="205"/>
      <c r="P237" s="205"/>
      <c r="Q237" s="205"/>
      <c r="R237" s="205"/>
      <c r="S237" s="205"/>
      <c r="T237" s="206"/>
      <c r="AT237" s="207" t="s">
        <v>2225</v>
      </c>
      <c r="AU237" s="207" t="s">
        <v>2175</v>
      </c>
      <c r="AV237" s="13" t="s">
        <v>2237</v>
      </c>
      <c r="AW237" s="13" t="s">
        <v>2130</v>
      </c>
      <c r="AX237" s="13" t="s">
        <v>2173</v>
      </c>
      <c r="AY237" s="207" t="s">
        <v>2216</v>
      </c>
    </row>
    <row r="238" spans="2:65" s="1" customFormat="1" ht="22.5" customHeight="1">
      <c r="B238" s="160"/>
      <c r="C238" s="161" t="s">
        <v>2524</v>
      </c>
      <c r="D238" s="161" t="s">
        <v>2219</v>
      </c>
      <c r="E238" s="162" t="s">
        <v>2525</v>
      </c>
      <c r="F238" s="163" t="s">
        <v>2526</v>
      </c>
      <c r="G238" s="164" t="s">
        <v>2359</v>
      </c>
      <c r="H238" s="165">
        <v>42.911000000000001</v>
      </c>
      <c r="I238" s="166"/>
      <c r="J238" s="167">
        <f>ROUND(I238*H238,2)</f>
        <v>0</v>
      </c>
      <c r="K238" s="163" t="s">
        <v>2305</v>
      </c>
      <c r="L238" s="35"/>
      <c r="M238" s="168" t="s">
        <v>2117</v>
      </c>
      <c r="N238" s="169" t="s">
        <v>2137</v>
      </c>
      <c r="O238" s="36"/>
      <c r="P238" s="170">
        <f>O238*H238</f>
        <v>0</v>
      </c>
      <c r="Q238" s="170">
        <v>9.2319999999999999E-2</v>
      </c>
      <c r="R238" s="170">
        <f>Q238*H238</f>
        <v>3.9615435200000002</v>
      </c>
      <c r="S238" s="170">
        <v>0</v>
      </c>
      <c r="T238" s="171">
        <f>S238*H238</f>
        <v>0</v>
      </c>
      <c r="AR238" s="18" t="s">
        <v>2237</v>
      </c>
      <c r="AT238" s="18" t="s">
        <v>2219</v>
      </c>
      <c r="AU238" s="18" t="s">
        <v>2175</v>
      </c>
      <c r="AY238" s="18" t="s">
        <v>2216</v>
      </c>
      <c r="BE238" s="172">
        <f>IF(N238="základní",J238,0)</f>
        <v>0</v>
      </c>
      <c r="BF238" s="172">
        <f>IF(N238="snížená",J238,0)</f>
        <v>0</v>
      </c>
      <c r="BG238" s="172">
        <f>IF(N238="zákl. přenesená",J238,0)</f>
        <v>0</v>
      </c>
      <c r="BH238" s="172">
        <f>IF(N238="sníž. přenesená",J238,0)</f>
        <v>0</v>
      </c>
      <c r="BI238" s="172">
        <f>IF(N238="nulová",J238,0)</f>
        <v>0</v>
      </c>
      <c r="BJ238" s="18" t="s">
        <v>2173</v>
      </c>
      <c r="BK238" s="172">
        <f>ROUND(I238*H238,2)</f>
        <v>0</v>
      </c>
      <c r="BL238" s="18" t="s">
        <v>2237</v>
      </c>
      <c r="BM238" s="18" t="s">
        <v>2527</v>
      </c>
    </row>
    <row r="239" spans="2:65" s="11" customFormat="1" ht="22.5" customHeight="1">
      <c r="B239" s="173"/>
      <c r="D239" s="174" t="s">
        <v>2225</v>
      </c>
      <c r="E239" s="175" t="s">
        <v>2117</v>
      </c>
      <c r="F239" s="176" t="s">
        <v>2528</v>
      </c>
      <c r="H239" s="177">
        <v>42.911000000000001</v>
      </c>
      <c r="I239" s="178"/>
      <c r="L239" s="173"/>
      <c r="M239" s="179"/>
      <c r="N239" s="180"/>
      <c r="O239" s="180"/>
      <c r="P239" s="180"/>
      <c r="Q239" s="180"/>
      <c r="R239" s="180"/>
      <c r="S239" s="180"/>
      <c r="T239" s="181"/>
      <c r="AT239" s="182" t="s">
        <v>2225</v>
      </c>
      <c r="AU239" s="182" t="s">
        <v>2175</v>
      </c>
      <c r="AV239" s="11" t="s">
        <v>2175</v>
      </c>
      <c r="AW239" s="11" t="s">
        <v>2130</v>
      </c>
      <c r="AX239" s="11" t="s">
        <v>2173</v>
      </c>
      <c r="AY239" s="182" t="s">
        <v>2216</v>
      </c>
    </row>
    <row r="240" spans="2:65" s="1" customFormat="1" ht="22.5" customHeight="1">
      <c r="B240" s="160"/>
      <c r="C240" s="161" t="s">
        <v>2529</v>
      </c>
      <c r="D240" s="161" t="s">
        <v>2219</v>
      </c>
      <c r="E240" s="162" t="s">
        <v>2530</v>
      </c>
      <c r="F240" s="163" t="s">
        <v>2531</v>
      </c>
      <c r="G240" s="164" t="s">
        <v>2359</v>
      </c>
      <c r="H240" s="165">
        <v>43.741999999999997</v>
      </c>
      <c r="I240" s="166"/>
      <c r="J240" s="167">
        <f>ROUND(I240*H240,2)</f>
        <v>0</v>
      </c>
      <c r="K240" s="163" t="s">
        <v>2305</v>
      </c>
      <c r="L240" s="35"/>
      <c r="M240" s="168" t="s">
        <v>2117</v>
      </c>
      <c r="N240" s="169" t="s">
        <v>2137</v>
      </c>
      <c r="O240" s="36"/>
      <c r="P240" s="170">
        <f>O240*H240</f>
        <v>0</v>
      </c>
      <c r="Q240" s="170">
        <v>0.1434</v>
      </c>
      <c r="R240" s="170">
        <f>Q240*H240</f>
        <v>6.2726027999999996</v>
      </c>
      <c r="S240" s="170">
        <v>0</v>
      </c>
      <c r="T240" s="171">
        <f>S240*H240</f>
        <v>0</v>
      </c>
      <c r="AR240" s="18" t="s">
        <v>2237</v>
      </c>
      <c r="AT240" s="18" t="s">
        <v>2219</v>
      </c>
      <c r="AU240" s="18" t="s">
        <v>2175</v>
      </c>
      <c r="AY240" s="18" t="s">
        <v>2216</v>
      </c>
      <c r="BE240" s="172">
        <f>IF(N240="základní",J240,0)</f>
        <v>0</v>
      </c>
      <c r="BF240" s="172">
        <f>IF(N240="snížená",J240,0)</f>
        <v>0</v>
      </c>
      <c r="BG240" s="172">
        <f>IF(N240="zákl. přenesená",J240,0)</f>
        <v>0</v>
      </c>
      <c r="BH240" s="172">
        <f>IF(N240="sníž. přenesená",J240,0)</f>
        <v>0</v>
      </c>
      <c r="BI240" s="172">
        <f>IF(N240="nulová",J240,0)</f>
        <v>0</v>
      </c>
      <c r="BJ240" s="18" t="s">
        <v>2173</v>
      </c>
      <c r="BK240" s="172">
        <f>ROUND(I240*H240,2)</f>
        <v>0</v>
      </c>
      <c r="BL240" s="18" t="s">
        <v>2237</v>
      </c>
      <c r="BM240" s="18" t="s">
        <v>2532</v>
      </c>
    </row>
    <row r="241" spans="2:65" s="11" customFormat="1" ht="22.5" customHeight="1">
      <c r="B241" s="173"/>
      <c r="D241" s="188" t="s">
        <v>2225</v>
      </c>
      <c r="E241" s="182" t="s">
        <v>2117</v>
      </c>
      <c r="F241" s="189" t="s">
        <v>2533</v>
      </c>
      <c r="H241" s="190">
        <v>40.488</v>
      </c>
      <c r="I241" s="178"/>
      <c r="L241" s="173"/>
      <c r="M241" s="179"/>
      <c r="N241" s="180"/>
      <c r="O241" s="180"/>
      <c r="P241" s="180"/>
      <c r="Q241" s="180"/>
      <c r="R241" s="180"/>
      <c r="S241" s="180"/>
      <c r="T241" s="181"/>
      <c r="AT241" s="182" t="s">
        <v>2225</v>
      </c>
      <c r="AU241" s="182" t="s">
        <v>2175</v>
      </c>
      <c r="AV241" s="11" t="s">
        <v>2175</v>
      </c>
      <c r="AW241" s="11" t="s">
        <v>2130</v>
      </c>
      <c r="AX241" s="11" t="s">
        <v>2166</v>
      </c>
      <c r="AY241" s="182" t="s">
        <v>2216</v>
      </c>
    </row>
    <row r="242" spans="2:65" s="11" customFormat="1" ht="22.5" customHeight="1">
      <c r="B242" s="173"/>
      <c r="D242" s="188" t="s">
        <v>2225</v>
      </c>
      <c r="E242" s="182" t="s">
        <v>2117</v>
      </c>
      <c r="F242" s="189" t="s">
        <v>2534</v>
      </c>
      <c r="H242" s="190">
        <v>3.254</v>
      </c>
      <c r="I242" s="178"/>
      <c r="L242" s="173"/>
      <c r="M242" s="179"/>
      <c r="N242" s="180"/>
      <c r="O242" s="180"/>
      <c r="P242" s="180"/>
      <c r="Q242" s="180"/>
      <c r="R242" s="180"/>
      <c r="S242" s="180"/>
      <c r="T242" s="181"/>
      <c r="AT242" s="182" t="s">
        <v>2225</v>
      </c>
      <c r="AU242" s="182" t="s">
        <v>2175</v>
      </c>
      <c r="AV242" s="11" t="s">
        <v>2175</v>
      </c>
      <c r="AW242" s="11" t="s">
        <v>2130</v>
      </c>
      <c r="AX242" s="11" t="s">
        <v>2166</v>
      </c>
      <c r="AY242" s="182" t="s">
        <v>2216</v>
      </c>
    </row>
    <row r="243" spans="2:65" s="12" customFormat="1" ht="22.5" customHeight="1">
      <c r="B243" s="191"/>
      <c r="D243" s="174" t="s">
        <v>2225</v>
      </c>
      <c r="E243" s="218" t="s">
        <v>2117</v>
      </c>
      <c r="F243" s="219" t="s">
        <v>2317</v>
      </c>
      <c r="H243" s="220">
        <v>43.741999999999997</v>
      </c>
      <c r="I243" s="195"/>
      <c r="L243" s="191"/>
      <c r="M243" s="196"/>
      <c r="N243" s="197"/>
      <c r="O243" s="197"/>
      <c r="P243" s="197"/>
      <c r="Q243" s="197"/>
      <c r="R243" s="197"/>
      <c r="S243" s="197"/>
      <c r="T243" s="198"/>
      <c r="AT243" s="192" t="s">
        <v>2225</v>
      </c>
      <c r="AU243" s="192" t="s">
        <v>2175</v>
      </c>
      <c r="AV243" s="12" t="s">
        <v>2233</v>
      </c>
      <c r="AW243" s="12" t="s">
        <v>2130</v>
      </c>
      <c r="AX243" s="12" t="s">
        <v>2173</v>
      </c>
      <c r="AY243" s="192" t="s">
        <v>2216</v>
      </c>
    </row>
    <row r="244" spans="2:65" s="1" customFormat="1" ht="22.5" customHeight="1">
      <c r="B244" s="160"/>
      <c r="C244" s="161" t="s">
        <v>2535</v>
      </c>
      <c r="D244" s="161" t="s">
        <v>2219</v>
      </c>
      <c r="E244" s="162" t="s">
        <v>2536</v>
      </c>
      <c r="F244" s="163" t="s">
        <v>2537</v>
      </c>
      <c r="G244" s="164" t="s">
        <v>2352</v>
      </c>
      <c r="H244" s="165">
        <v>12.9</v>
      </c>
      <c r="I244" s="166"/>
      <c r="J244" s="167">
        <f>ROUND(I244*H244,2)</f>
        <v>0</v>
      </c>
      <c r="K244" s="163" t="s">
        <v>2305</v>
      </c>
      <c r="L244" s="35"/>
      <c r="M244" s="168" t="s">
        <v>2117</v>
      </c>
      <c r="N244" s="169" t="s">
        <v>2137</v>
      </c>
      <c r="O244" s="36"/>
      <c r="P244" s="170">
        <f>O244*H244</f>
        <v>0</v>
      </c>
      <c r="Q244" s="170">
        <v>8.0000000000000007E-5</v>
      </c>
      <c r="R244" s="170">
        <f>Q244*H244</f>
        <v>1.0320000000000001E-3</v>
      </c>
      <c r="S244" s="170">
        <v>0</v>
      </c>
      <c r="T244" s="171">
        <f>S244*H244</f>
        <v>0</v>
      </c>
      <c r="AR244" s="18" t="s">
        <v>2237</v>
      </c>
      <c r="AT244" s="18" t="s">
        <v>2219</v>
      </c>
      <c r="AU244" s="18" t="s">
        <v>2175</v>
      </c>
      <c r="AY244" s="18" t="s">
        <v>2216</v>
      </c>
      <c r="BE244" s="172">
        <f>IF(N244="základní",J244,0)</f>
        <v>0</v>
      </c>
      <c r="BF244" s="172">
        <f>IF(N244="snížená",J244,0)</f>
        <v>0</v>
      </c>
      <c r="BG244" s="172">
        <f>IF(N244="zákl. přenesená",J244,0)</f>
        <v>0</v>
      </c>
      <c r="BH244" s="172">
        <f>IF(N244="sníž. přenesená",J244,0)</f>
        <v>0</v>
      </c>
      <c r="BI244" s="172">
        <f>IF(N244="nulová",J244,0)</f>
        <v>0</v>
      </c>
      <c r="BJ244" s="18" t="s">
        <v>2173</v>
      </c>
      <c r="BK244" s="172">
        <f>ROUND(I244*H244,2)</f>
        <v>0</v>
      </c>
      <c r="BL244" s="18" t="s">
        <v>2237</v>
      </c>
      <c r="BM244" s="18" t="s">
        <v>2538</v>
      </c>
    </row>
    <row r="245" spans="2:65" s="11" customFormat="1" ht="22.5" customHeight="1">
      <c r="B245" s="173"/>
      <c r="D245" s="174" t="s">
        <v>2225</v>
      </c>
      <c r="E245" s="175" t="s">
        <v>2117</v>
      </c>
      <c r="F245" s="176" t="s">
        <v>2539</v>
      </c>
      <c r="H245" s="177">
        <v>12.9</v>
      </c>
      <c r="I245" s="178"/>
      <c r="L245" s="173"/>
      <c r="M245" s="179"/>
      <c r="N245" s="180"/>
      <c r="O245" s="180"/>
      <c r="P245" s="180"/>
      <c r="Q245" s="180"/>
      <c r="R245" s="180"/>
      <c r="S245" s="180"/>
      <c r="T245" s="181"/>
      <c r="AT245" s="182" t="s">
        <v>2225</v>
      </c>
      <c r="AU245" s="182" t="s">
        <v>2175</v>
      </c>
      <c r="AV245" s="11" t="s">
        <v>2175</v>
      </c>
      <c r="AW245" s="11" t="s">
        <v>2130</v>
      </c>
      <c r="AX245" s="11" t="s">
        <v>2173</v>
      </c>
      <c r="AY245" s="182" t="s">
        <v>2216</v>
      </c>
    </row>
    <row r="246" spans="2:65" s="1" customFormat="1" ht="22.5" customHeight="1">
      <c r="B246" s="160"/>
      <c r="C246" s="161" t="s">
        <v>2540</v>
      </c>
      <c r="D246" s="161" t="s">
        <v>2219</v>
      </c>
      <c r="E246" s="162" t="s">
        <v>2541</v>
      </c>
      <c r="F246" s="163" t="s">
        <v>2542</v>
      </c>
      <c r="G246" s="164" t="s">
        <v>2352</v>
      </c>
      <c r="H246" s="165">
        <v>11.2</v>
      </c>
      <c r="I246" s="166"/>
      <c r="J246" s="167">
        <f>ROUND(I246*H246,2)</f>
        <v>0</v>
      </c>
      <c r="K246" s="163" t="s">
        <v>2305</v>
      </c>
      <c r="L246" s="35"/>
      <c r="M246" s="168" t="s">
        <v>2117</v>
      </c>
      <c r="N246" s="169" t="s">
        <v>2137</v>
      </c>
      <c r="O246" s="36"/>
      <c r="P246" s="170">
        <f>O246*H246</f>
        <v>0</v>
      </c>
      <c r="Q246" s="170">
        <v>1.2E-4</v>
      </c>
      <c r="R246" s="170">
        <f>Q246*H246</f>
        <v>1.3439999999999999E-3</v>
      </c>
      <c r="S246" s="170">
        <v>0</v>
      </c>
      <c r="T246" s="171">
        <f>S246*H246</f>
        <v>0</v>
      </c>
      <c r="AR246" s="18" t="s">
        <v>2237</v>
      </c>
      <c r="AT246" s="18" t="s">
        <v>2219</v>
      </c>
      <c r="AU246" s="18" t="s">
        <v>2175</v>
      </c>
      <c r="AY246" s="18" t="s">
        <v>2216</v>
      </c>
      <c r="BE246" s="172">
        <f>IF(N246="základní",J246,0)</f>
        <v>0</v>
      </c>
      <c r="BF246" s="172">
        <f>IF(N246="snížená",J246,0)</f>
        <v>0</v>
      </c>
      <c r="BG246" s="172">
        <f>IF(N246="zákl. přenesená",J246,0)</f>
        <v>0</v>
      </c>
      <c r="BH246" s="172">
        <f>IF(N246="sníž. přenesená",J246,0)</f>
        <v>0</v>
      </c>
      <c r="BI246" s="172">
        <f>IF(N246="nulová",J246,0)</f>
        <v>0</v>
      </c>
      <c r="BJ246" s="18" t="s">
        <v>2173</v>
      </c>
      <c r="BK246" s="172">
        <f>ROUND(I246*H246,2)</f>
        <v>0</v>
      </c>
      <c r="BL246" s="18" t="s">
        <v>2237</v>
      </c>
      <c r="BM246" s="18" t="s">
        <v>2543</v>
      </c>
    </row>
    <row r="247" spans="2:65" s="11" customFormat="1" ht="22.5" customHeight="1">
      <c r="B247" s="173"/>
      <c r="D247" s="174" t="s">
        <v>2225</v>
      </c>
      <c r="E247" s="175" t="s">
        <v>2117</v>
      </c>
      <c r="F247" s="176" t="s">
        <v>2544</v>
      </c>
      <c r="H247" s="177">
        <v>11.2</v>
      </c>
      <c r="I247" s="178"/>
      <c r="L247" s="173"/>
      <c r="M247" s="179"/>
      <c r="N247" s="180"/>
      <c r="O247" s="180"/>
      <c r="P247" s="180"/>
      <c r="Q247" s="180"/>
      <c r="R247" s="180"/>
      <c r="S247" s="180"/>
      <c r="T247" s="181"/>
      <c r="AT247" s="182" t="s">
        <v>2225</v>
      </c>
      <c r="AU247" s="182" t="s">
        <v>2175</v>
      </c>
      <c r="AV247" s="11" t="s">
        <v>2175</v>
      </c>
      <c r="AW247" s="11" t="s">
        <v>2130</v>
      </c>
      <c r="AX247" s="11" t="s">
        <v>2173</v>
      </c>
      <c r="AY247" s="182" t="s">
        <v>2216</v>
      </c>
    </row>
    <row r="248" spans="2:65" s="1" customFormat="1" ht="22.5" customHeight="1">
      <c r="B248" s="160"/>
      <c r="C248" s="161" t="s">
        <v>2545</v>
      </c>
      <c r="D248" s="161" t="s">
        <v>2219</v>
      </c>
      <c r="E248" s="162" t="s">
        <v>2546</v>
      </c>
      <c r="F248" s="163" t="s">
        <v>2547</v>
      </c>
      <c r="G248" s="164" t="s">
        <v>2352</v>
      </c>
      <c r="H248" s="165">
        <v>24.09</v>
      </c>
      <c r="I248" s="166"/>
      <c r="J248" s="167">
        <f>ROUND(I248*H248,2)</f>
        <v>0</v>
      </c>
      <c r="K248" s="163" t="s">
        <v>2305</v>
      </c>
      <c r="L248" s="35"/>
      <c r="M248" s="168" t="s">
        <v>2117</v>
      </c>
      <c r="N248" s="169" t="s">
        <v>2137</v>
      </c>
      <c r="O248" s="36"/>
      <c r="P248" s="170">
        <f>O248*H248</f>
        <v>0</v>
      </c>
      <c r="Q248" s="170">
        <v>2.0000000000000001E-4</v>
      </c>
      <c r="R248" s="170">
        <f>Q248*H248</f>
        <v>4.8180000000000002E-3</v>
      </c>
      <c r="S248" s="170">
        <v>0</v>
      </c>
      <c r="T248" s="171">
        <f>S248*H248</f>
        <v>0</v>
      </c>
      <c r="AR248" s="18" t="s">
        <v>2237</v>
      </c>
      <c r="AT248" s="18" t="s">
        <v>2219</v>
      </c>
      <c r="AU248" s="18" t="s">
        <v>2175</v>
      </c>
      <c r="AY248" s="18" t="s">
        <v>2216</v>
      </c>
      <c r="BE248" s="172">
        <f>IF(N248="základní",J248,0)</f>
        <v>0</v>
      </c>
      <c r="BF248" s="172">
        <f>IF(N248="snížená",J248,0)</f>
        <v>0</v>
      </c>
      <c r="BG248" s="172">
        <f>IF(N248="zákl. přenesená",J248,0)</f>
        <v>0</v>
      </c>
      <c r="BH248" s="172">
        <f>IF(N248="sníž. přenesená",J248,0)</f>
        <v>0</v>
      </c>
      <c r="BI248" s="172">
        <f>IF(N248="nulová",J248,0)</f>
        <v>0</v>
      </c>
      <c r="BJ248" s="18" t="s">
        <v>2173</v>
      </c>
      <c r="BK248" s="172">
        <f>ROUND(I248*H248,2)</f>
        <v>0</v>
      </c>
      <c r="BL248" s="18" t="s">
        <v>2237</v>
      </c>
      <c r="BM248" s="18" t="s">
        <v>2548</v>
      </c>
    </row>
    <row r="249" spans="2:65" s="11" customFormat="1" ht="22.5" customHeight="1">
      <c r="B249" s="173"/>
      <c r="D249" s="188" t="s">
        <v>2225</v>
      </c>
      <c r="E249" s="182" t="s">
        <v>2117</v>
      </c>
      <c r="F249" s="189" t="s">
        <v>2549</v>
      </c>
      <c r="H249" s="190">
        <v>14.46</v>
      </c>
      <c r="I249" s="178"/>
      <c r="L249" s="173"/>
      <c r="M249" s="179"/>
      <c r="N249" s="180"/>
      <c r="O249" s="180"/>
      <c r="P249" s="180"/>
      <c r="Q249" s="180"/>
      <c r="R249" s="180"/>
      <c r="S249" s="180"/>
      <c r="T249" s="181"/>
      <c r="AT249" s="182" t="s">
        <v>2225</v>
      </c>
      <c r="AU249" s="182" t="s">
        <v>2175</v>
      </c>
      <c r="AV249" s="11" t="s">
        <v>2175</v>
      </c>
      <c r="AW249" s="11" t="s">
        <v>2130</v>
      </c>
      <c r="AX249" s="11" t="s">
        <v>2166</v>
      </c>
      <c r="AY249" s="182" t="s">
        <v>2216</v>
      </c>
    </row>
    <row r="250" spans="2:65" s="11" customFormat="1" ht="22.5" customHeight="1">
      <c r="B250" s="173"/>
      <c r="D250" s="188" t="s">
        <v>2225</v>
      </c>
      <c r="E250" s="182" t="s">
        <v>2117</v>
      </c>
      <c r="F250" s="189" t="s">
        <v>2550</v>
      </c>
      <c r="H250" s="190">
        <v>7.23</v>
      </c>
      <c r="I250" s="178"/>
      <c r="L250" s="173"/>
      <c r="M250" s="179"/>
      <c r="N250" s="180"/>
      <c r="O250" s="180"/>
      <c r="P250" s="180"/>
      <c r="Q250" s="180"/>
      <c r="R250" s="180"/>
      <c r="S250" s="180"/>
      <c r="T250" s="181"/>
      <c r="AT250" s="182" t="s">
        <v>2225</v>
      </c>
      <c r="AU250" s="182" t="s">
        <v>2175</v>
      </c>
      <c r="AV250" s="11" t="s">
        <v>2175</v>
      </c>
      <c r="AW250" s="11" t="s">
        <v>2130</v>
      </c>
      <c r="AX250" s="11" t="s">
        <v>2166</v>
      </c>
      <c r="AY250" s="182" t="s">
        <v>2216</v>
      </c>
    </row>
    <row r="251" spans="2:65" s="11" customFormat="1" ht="22.5" customHeight="1">
      <c r="B251" s="173"/>
      <c r="D251" s="188" t="s">
        <v>2225</v>
      </c>
      <c r="E251" s="182" t="s">
        <v>2117</v>
      </c>
      <c r="F251" s="189" t="s">
        <v>2551</v>
      </c>
      <c r="H251" s="190">
        <v>2.4</v>
      </c>
      <c r="I251" s="178"/>
      <c r="L251" s="173"/>
      <c r="M251" s="179"/>
      <c r="N251" s="180"/>
      <c r="O251" s="180"/>
      <c r="P251" s="180"/>
      <c r="Q251" s="180"/>
      <c r="R251" s="180"/>
      <c r="S251" s="180"/>
      <c r="T251" s="181"/>
      <c r="AT251" s="182" t="s">
        <v>2225</v>
      </c>
      <c r="AU251" s="182" t="s">
        <v>2175</v>
      </c>
      <c r="AV251" s="11" t="s">
        <v>2175</v>
      </c>
      <c r="AW251" s="11" t="s">
        <v>2130</v>
      </c>
      <c r="AX251" s="11" t="s">
        <v>2166</v>
      </c>
      <c r="AY251" s="182" t="s">
        <v>2216</v>
      </c>
    </row>
    <row r="252" spans="2:65" s="12" customFormat="1" ht="22.5" customHeight="1">
      <c r="B252" s="191"/>
      <c r="D252" s="188" t="s">
        <v>2225</v>
      </c>
      <c r="E252" s="192" t="s">
        <v>2117</v>
      </c>
      <c r="F252" s="193" t="s">
        <v>2317</v>
      </c>
      <c r="H252" s="194">
        <v>24.09</v>
      </c>
      <c r="I252" s="195"/>
      <c r="L252" s="191"/>
      <c r="M252" s="196"/>
      <c r="N252" s="197"/>
      <c r="O252" s="197"/>
      <c r="P252" s="197"/>
      <c r="Q252" s="197"/>
      <c r="R252" s="197"/>
      <c r="S252" s="197"/>
      <c r="T252" s="198"/>
      <c r="AT252" s="192" t="s">
        <v>2225</v>
      </c>
      <c r="AU252" s="192" t="s">
        <v>2175</v>
      </c>
      <c r="AV252" s="12" t="s">
        <v>2233</v>
      </c>
      <c r="AW252" s="12" t="s">
        <v>2130</v>
      </c>
      <c r="AX252" s="12" t="s">
        <v>2173</v>
      </c>
      <c r="AY252" s="192" t="s">
        <v>2216</v>
      </c>
    </row>
    <row r="253" spans="2:65" s="10" customFormat="1" ht="29.85" customHeight="1">
      <c r="B253" s="146"/>
      <c r="D253" s="157" t="s">
        <v>2165</v>
      </c>
      <c r="E253" s="158" t="s">
        <v>2237</v>
      </c>
      <c r="F253" s="158" t="s">
        <v>2552</v>
      </c>
      <c r="I253" s="149"/>
      <c r="J253" s="159">
        <f>BK253</f>
        <v>0</v>
      </c>
      <c r="L253" s="146"/>
      <c r="M253" s="151"/>
      <c r="N253" s="152"/>
      <c r="O253" s="152"/>
      <c r="P253" s="153">
        <f>SUM(P254:P311)</f>
        <v>0</v>
      </c>
      <c r="Q253" s="152"/>
      <c r="R253" s="153">
        <f>SUM(R254:R311)</f>
        <v>101.34590580000003</v>
      </c>
      <c r="S253" s="152"/>
      <c r="T253" s="154">
        <f>SUM(T254:T311)</f>
        <v>0</v>
      </c>
      <c r="AR253" s="147" t="s">
        <v>2173</v>
      </c>
      <c r="AT253" s="155" t="s">
        <v>2165</v>
      </c>
      <c r="AU253" s="155" t="s">
        <v>2173</v>
      </c>
      <c r="AY253" s="147" t="s">
        <v>2216</v>
      </c>
      <c r="BK253" s="156">
        <f>SUM(BK254:BK311)</f>
        <v>0</v>
      </c>
    </row>
    <row r="254" spans="2:65" s="1" customFormat="1" ht="22.5" customHeight="1">
      <c r="B254" s="160"/>
      <c r="C254" s="161" t="s">
        <v>2553</v>
      </c>
      <c r="D254" s="161" t="s">
        <v>2219</v>
      </c>
      <c r="E254" s="162" t="s">
        <v>2554</v>
      </c>
      <c r="F254" s="163" t="s">
        <v>2555</v>
      </c>
      <c r="G254" s="164" t="s">
        <v>2304</v>
      </c>
      <c r="H254" s="165">
        <v>35.112000000000002</v>
      </c>
      <c r="I254" s="166"/>
      <c r="J254" s="167">
        <f>ROUND(I254*H254,2)</f>
        <v>0</v>
      </c>
      <c r="K254" s="163" t="s">
        <v>2305</v>
      </c>
      <c r="L254" s="35"/>
      <c r="M254" s="168" t="s">
        <v>2117</v>
      </c>
      <c r="N254" s="169" t="s">
        <v>2137</v>
      </c>
      <c r="O254" s="36"/>
      <c r="P254" s="170">
        <f>O254*H254</f>
        <v>0</v>
      </c>
      <c r="Q254" s="170">
        <v>2.45343</v>
      </c>
      <c r="R254" s="170">
        <f>Q254*H254</f>
        <v>86.144834160000002</v>
      </c>
      <c r="S254" s="170">
        <v>0</v>
      </c>
      <c r="T254" s="171">
        <f>S254*H254</f>
        <v>0</v>
      </c>
      <c r="AR254" s="18" t="s">
        <v>2237</v>
      </c>
      <c r="AT254" s="18" t="s">
        <v>2219</v>
      </c>
      <c r="AU254" s="18" t="s">
        <v>2175</v>
      </c>
      <c r="AY254" s="18" t="s">
        <v>2216</v>
      </c>
      <c r="BE254" s="172">
        <f>IF(N254="základní",J254,0)</f>
        <v>0</v>
      </c>
      <c r="BF254" s="172">
        <f>IF(N254="snížená",J254,0)</f>
        <v>0</v>
      </c>
      <c r="BG254" s="172">
        <f>IF(N254="zákl. přenesená",J254,0)</f>
        <v>0</v>
      </c>
      <c r="BH254" s="172">
        <f>IF(N254="sníž. přenesená",J254,0)</f>
        <v>0</v>
      </c>
      <c r="BI254" s="172">
        <f>IF(N254="nulová",J254,0)</f>
        <v>0</v>
      </c>
      <c r="BJ254" s="18" t="s">
        <v>2173</v>
      </c>
      <c r="BK254" s="172">
        <f>ROUND(I254*H254,2)</f>
        <v>0</v>
      </c>
      <c r="BL254" s="18" t="s">
        <v>2237</v>
      </c>
      <c r="BM254" s="18" t="s">
        <v>2556</v>
      </c>
    </row>
    <row r="255" spans="2:65" s="11" customFormat="1" ht="22.5" customHeight="1">
      <c r="B255" s="173"/>
      <c r="D255" s="188" t="s">
        <v>2225</v>
      </c>
      <c r="E255" s="182" t="s">
        <v>2117</v>
      </c>
      <c r="F255" s="189" t="s">
        <v>2557</v>
      </c>
      <c r="H255" s="190">
        <v>30.271999999999998</v>
      </c>
      <c r="I255" s="178"/>
      <c r="L255" s="173"/>
      <c r="M255" s="179"/>
      <c r="N255" s="180"/>
      <c r="O255" s="180"/>
      <c r="P255" s="180"/>
      <c r="Q255" s="180"/>
      <c r="R255" s="180"/>
      <c r="S255" s="180"/>
      <c r="T255" s="181"/>
      <c r="AT255" s="182" t="s">
        <v>2225</v>
      </c>
      <c r="AU255" s="182" t="s">
        <v>2175</v>
      </c>
      <c r="AV255" s="11" t="s">
        <v>2175</v>
      </c>
      <c r="AW255" s="11" t="s">
        <v>2130</v>
      </c>
      <c r="AX255" s="11" t="s">
        <v>2166</v>
      </c>
      <c r="AY255" s="182" t="s">
        <v>2216</v>
      </c>
    </row>
    <row r="256" spans="2:65" s="11" customFormat="1" ht="22.5" customHeight="1">
      <c r="B256" s="173"/>
      <c r="D256" s="188" t="s">
        <v>2225</v>
      </c>
      <c r="E256" s="182" t="s">
        <v>2117</v>
      </c>
      <c r="F256" s="189" t="s">
        <v>2558</v>
      </c>
      <c r="H256" s="190">
        <v>4.84</v>
      </c>
      <c r="I256" s="178"/>
      <c r="L256" s="173"/>
      <c r="M256" s="179"/>
      <c r="N256" s="180"/>
      <c r="O256" s="180"/>
      <c r="P256" s="180"/>
      <c r="Q256" s="180"/>
      <c r="R256" s="180"/>
      <c r="S256" s="180"/>
      <c r="T256" s="181"/>
      <c r="AT256" s="182" t="s">
        <v>2225</v>
      </c>
      <c r="AU256" s="182" t="s">
        <v>2175</v>
      </c>
      <c r="AV256" s="11" t="s">
        <v>2175</v>
      </c>
      <c r="AW256" s="11" t="s">
        <v>2130</v>
      </c>
      <c r="AX256" s="11" t="s">
        <v>2166</v>
      </c>
      <c r="AY256" s="182" t="s">
        <v>2216</v>
      </c>
    </row>
    <row r="257" spans="2:65" s="13" customFormat="1" ht="22.5" customHeight="1">
      <c r="B257" s="199"/>
      <c r="D257" s="174" t="s">
        <v>2225</v>
      </c>
      <c r="E257" s="200" t="s">
        <v>2117</v>
      </c>
      <c r="F257" s="201" t="s">
        <v>2321</v>
      </c>
      <c r="H257" s="202">
        <v>35.112000000000002</v>
      </c>
      <c r="I257" s="203"/>
      <c r="L257" s="199"/>
      <c r="M257" s="204"/>
      <c r="N257" s="205"/>
      <c r="O257" s="205"/>
      <c r="P257" s="205"/>
      <c r="Q257" s="205"/>
      <c r="R257" s="205"/>
      <c r="S257" s="205"/>
      <c r="T257" s="206"/>
      <c r="AT257" s="207" t="s">
        <v>2225</v>
      </c>
      <c r="AU257" s="207" t="s">
        <v>2175</v>
      </c>
      <c r="AV257" s="13" t="s">
        <v>2237</v>
      </c>
      <c r="AW257" s="13" t="s">
        <v>2130</v>
      </c>
      <c r="AX257" s="13" t="s">
        <v>2173</v>
      </c>
      <c r="AY257" s="207" t="s">
        <v>2216</v>
      </c>
    </row>
    <row r="258" spans="2:65" s="1" customFormat="1" ht="22.5" customHeight="1">
      <c r="B258" s="160"/>
      <c r="C258" s="161" t="s">
        <v>2559</v>
      </c>
      <c r="D258" s="161" t="s">
        <v>2219</v>
      </c>
      <c r="E258" s="162" t="s">
        <v>2560</v>
      </c>
      <c r="F258" s="163" t="s">
        <v>2561</v>
      </c>
      <c r="G258" s="164" t="s">
        <v>2359</v>
      </c>
      <c r="H258" s="165">
        <v>125.48</v>
      </c>
      <c r="I258" s="166"/>
      <c r="J258" s="167">
        <f>ROUND(I258*H258,2)</f>
        <v>0</v>
      </c>
      <c r="K258" s="163" t="s">
        <v>2305</v>
      </c>
      <c r="L258" s="35"/>
      <c r="M258" s="168" t="s">
        <v>2117</v>
      </c>
      <c r="N258" s="169" t="s">
        <v>2137</v>
      </c>
      <c r="O258" s="36"/>
      <c r="P258" s="170">
        <f>O258*H258</f>
        <v>0</v>
      </c>
      <c r="Q258" s="170">
        <v>2.15E-3</v>
      </c>
      <c r="R258" s="170">
        <f>Q258*H258</f>
        <v>0.26978200000000002</v>
      </c>
      <c r="S258" s="170">
        <v>0</v>
      </c>
      <c r="T258" s="171">
        <f>S258*H258</f>
        <v>0</v>
      </c>
      <c r="AR258" s="18" t="s">
        <v>2237</v>
      </c>
      <c r="AT258" s="18" t="s">
        <v>2219</v>
      </c>
      <c r="AU258" s="18" t="s">
        <v>2175</v>
      </c>
      <c r="AY258" s="18" t="s">
        <v>2216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8" t="s">
        <v>2173</v>
      </c>
      <c r="BK258" s="172">
        <f>ROUND(I258*H258,2)</f>
        <v>0</v>
      </c>
      <c r="BL258" s="18" t="s">
        <v>2237</v>
      </c>
      <c r="BM258" s="18" t="s">
        <v>2562</v>
      </c>
    </row>
    <row r="259" spans="2:65" s="11" customFormat="1" ht="22.5" customHeight="1">
      <c r="B259" s="173"/>
      <c r="D259" s="174" t="s">
        <v>2225</v>
      </c>
      <c r="E259" s="175" t="s">
        <v>2117</v>
      </c>
      <c r="F259" s="176" t="s">
        <v>2563</v>
      </c>
      <c r="H259" s="177">
        <v>125.48</v>
      </c>
      <c r="I259" s="178"/>
      <c r="L259" s="173"/>
      <c r="M259" s="179"/>
      <c r="N259" s="180"/>
      <c r="O259" s="180"/>
      <c r="P259" s="180"/>
      <c r="Q259" s="180"/>
      <c r="R259" s="180"/>
      <c r="S259" s="180"/>
      <c r="T259" s="181"/>
      <c r="AT259" s="182" t="s">
        <v>2225</v>
      </c>
      <c r="AU259" s="182" t="s">
        <v>2175</v>
      </c>
      <c r="AV259" s="11" t="s">
        <v>2175</v>
      </c>
      <c r="AW259" s="11" t="s">
        <v>2130</v>
      </c>
      <c r="AX259" s="11" t="s">
        <v>2173</v>
      </c>
      <c r="AY259" s="182" t="s">
        <v>2216</v>
      </c>
    </row>
    <row r="260" spans="2:65" s="1" customFormat="1" ht="22.5" customHeight="1">
      <c r="B260" s="160"/>
      <c r="C260" s="161" t="s">
        <v>2564</v>
      </c>
      <c r="D260" s="161" t="s">
        <v>2219</v>
      </c>
      <c r="E260" s="162" t="s">
        <v>2565</v>
      </c>
      <c r="F260" s="163" t="s">
        <v>2566</v>
      </c>
      <c r="G260" s="164" t="s">
        <v>2359</v>
      </c>
      <c r="H260" s="165">
        <v>125.48</v>
      </c>
      <c r="I260" s="166"/>
      <c r="J260" s="167">
        <f>ROUND(I260*H260,2)</f>
        <v>0</v>
      </c>
      <c r="K260" s="163" t="s">
        <v>2305</v>
      </c>
      <c r="L260" s="35"/>
      <c r="M260" s="168" t="s">
        <v>2117</v>
      </c>
      <c r="N260" s="169" t="s">
        <v>2137</v>
      </c>
      <c r="O260" s="36"/>
      <c r="P260" s="170">
        <f>O260*H260</f>
        <v>0</v>
      </c>
      <c r="Q260" s="170">
        <v>0</v>
      </c>
      <c r="R260" s="170">
        <f>Q260*H260</f>
        <v>0</v>
      </c>
      <c r="S260" s="170">
        <v>0</v>
      </c>
      <c r="T260" s="171">
        <f>S260*H260</f>
        <v>0</v>
      </c>
      <c r="AR260" s="18" t="s">
        <v>2237</v>
      </c>
      <c r="AT260" s="18" t="s">
        <v>2219</v>
      </c>
      <c r="AU260" s="18" t="s">
        <v>2175</v>
      </c>
      <c r="AY260" s="18" t="s">
        <v>2216</v>
      </c>
      <c r="BE260" s="172">
        <f>IF(N260="základní",J260,0)</f>
        <v>0</v>
      </c>
      <c r="BF260" s="172">
        <f>IF(N260="snížená",J260,0)</f>
        <v>0</v>
      </c>
      <c r="BG260" s="172">
        <f>IF(N260="zákl. přenesená",J260,0)</f>
        <v>0</v>
      </c>
      <c r="BH260" s="172">
        <f>IF(N260="sníž. přenesená",J260,0)</f>
        <v>0</v>
      </c>
      <c r="BI260" s="172">
        <f>IF(N260="nulová",J260,0)</f>
        <v>0</v>
      </c>
      <c r="BJ260" s="18" t="s">
        <v>2173</v>
      </c>
      <c r="BK260" s="172">
        <f>ROUND(I260*H260,2)</f>
        <v>0</v>
      </c>
      <c r="BL260" s="18" t="s">
        <v>2237</v>
      </c>
      <c r="BM260" s="18" t="s">
        <v>2567</v>
      </c>
    </row>
    <row r="261" spans="2:65" s="1" customFormat="1" ht="22.5" customHeight="1">
      <c r="B261" s="160"/>
      <c r="C261" s="161" t="s">
        <v>2568</v>
      </c>
      <c r="D261" s="161" t="s">
        <v>2219</v>
      </c>
      <c r="E261" s="162" t="s">
        <v>2569</v>
      </c>
      <c r="F261" s="163" t="s">
        <v>2570</v>
      </c>
      <c r="G261" s="164" t="s">
        <v>2359</v>
      </c>
      <c r="H261" s="165">
        <v>82.27</v>
      </c>
      <c r="I261" s="166"/>
      <c r="J261" s="167">
        <f>ROUND(I261*H261,2)</f>
        <v>0</v>
      </c>
      <c r="K261" s="163" t="s">
        <v>2305</v>
      </c>
      <c r="L261" s="35"/>
      <c r="M261" s="168" t="s">
        <v>2117</v>
      </c>
      <c r="N261" s="169" t="s">
        <v>2137</v>
      </c>
      <c r="O261" s="36"/>
      <c r="P261" s="170">
        <f>O261*H261</f>
        <v>0</v>
      </c>
      <c r="Q261" s="170">
        <v>1.098E-2</v>
      </c>
      <c r="R261" s="170">
        <f>Q261*H261</f>
        <v>0.90332459999999992</v>
      </c>
      <c r="S261" s="170">
        <v>0</v>
      </c>
      <c r="T261" s="171">
        <f>S261*H261</f>
        <v>0</v>
      </c>
      <c r="AR261" s="18" t="s">
        <v>2237</v>
      </c>
      <c r="AT261" s="18" t="s">
        <v>2219</v>
      </c>
      <c r="AU261" s="18" t="s">
        <v>2175</v>
      </c>
      <c r="AY261" s="18" t="s">
        <v>2216</v>
      </c>
      <c r="BE261" s="172">
        <f>IF(N261="základní",J261,0)</f>
        <v>0</v>
      </c>
      <c r="BF261" s="172">
        <f>IF(N261="snížená",J261,0)</f>
        <v>0</v>
      </c>
      <c r="BG261" s="172">
        <f>IF(N261="zákl. přenesená",J261,0)</f>
        <v>0</v>
      </c>
      <c r="BH261" s="172">
        <f>IF(N261="sníž. přenesená",J261,0)</f>
        <v>0</v>
      </c>
      <c r="BI261" s="172">
        <f>IF(N261="nulová",J261,0)</f>
        <v>0</v>
      </c>
      <c r="BJ261" s="18" t="s">
        <v>2173</v>
      </c>
      <c r="BK261" s="172">
        <f>ROUND(I261*H261,2)</f>
        <v>0</v>
      </c>
      <c r="BL261" s="18" t="s">
        <v>2237</v>
      </c>
      <c r="BM261" s="18" t="s">
        <v>2571</v>
      </c>
    </row>
    <row r="262" spans="2:65" s="11" customFormat="1" ht="22.5" customHeight="1">
      <c r="B262" s="173"/>
      <c r="D262" s="188" t="s">
        <v>2225</v>
      </c>
      <c r="E262" s="182" t="s">
        <v>2117</v>
      </c>
      <c r="F262" s="189" t="s">
        <v>2572</v>
      </c>
      <c r="H262" s="190">
        <v>43</v>
      </c>
      <c r="I262" s="178"/>
      <c r="L262" s="173"/>
      <c r="M262" s="179"/>
      <c r="N262" s="180"/>
      <c r="O262" s="180"/>
      <c r="P262" s="180"/>
      <c r="Q262" s="180"/>
      <c r="R262" s="180"/>
      <c r="S262" s="180"/>
      <c r="T262" s="181"/>
      <c r="AT262" s="182" t="s">
        <v>2225</v>
      </c>
      <c r="AU262" s="182" t="s">
        <v>2175</v>
      </c>
      <c r="AV262" s="11" t="s">
        <v>2175</v>
      </c>
      <c r="AW262" s="11" t="s">
        <v>2130</v>
      </c>
      <c r="AX262" s="11" t="s">
        <v>2166</v>
      </c>
      <c r="AY262" s="182" t="s">
        <v>2216</v>
      </c>
    </row>
    <row r="263" spans="2:65" s="11" customFormat="1" ht="22.5" customHeight="1">
      <c r="B263" s="173"/>
      <c r="D263" s="188" t="s">
        <v>2225</v>
      </c>
      <c r="E263" s="182" t="s">
        <v>2117</v>
      </c>
      <c r="F263" s="189" t="s">
        <v>2573</v>
      </c>
      <c r="H263" s="190">
        <v>39.270000000000003</v>
      </c>
      <c r="I263" s="178"/>
      <c r="L263" s="173"/>
      <c r="M263" s="179"/>
      <c r="N263" s="180"/>
      <c r="O263" s="180"/>
      <c r="P263" s="180"/>
      <c r="Q263" s="180"/>
      <c r="R263" s="180"/>
      <c r="S263" s="180"/>
      <c r="T263" s="181"/>
      <c r="AT263" s="182" t="s">
        <v>2225</v>
      </c>
      <c r="AU263" s="182" t="s">
        <v>2175</v>
      </c>
      <c r="AV263" s="11" t="s">
        <v>2175</v>
      </c>
      <c r="AW263" s="11" t="s">
        <v>2130</v>
      </c>
      <c r="AX263" s="11" t="s">
        <v>2166</v>
      </c>
      <c r="AY263" s="182" t="s">
        <v>2216</v>
      </c>
    </row>
    <row r="264" spans="2:65" s="13" customFormat="1" ht="22.5" customHeight="1">
      <c r="B264" s="199"/>
      <c r="D264" s="174" t="s">
        <v>2225</v>
      </c>
      <c r="E264" s="200" t="s">
        <v>2117</v>
      </c>
      <c r="F264" s="201" t="s">
        <v>2321</v>
      </c>
      <c r="H264" s="202">
        <v>82.27</v>
      </c>
      <c r="I264" s="203"/>
      <c r="L264" s="199"/>
      <c r="M264" s="204"/>
      <c r="N264" s="205"/>
      <c r="O264" s="205"/>
      <c r="P264" s="205"/>
      <c r="Q264" s="205"/>
      <c r="R264" s="205"/>
      <c r="S264" s="205"/>
      <c r="T264" s="206"/>
      <c r="AT264" s="207" t="s">
        <v>2225</v>
      </c>
      <c r="AU264" s="207" t="s">
        <v>2175</v>
      </c>
      <c r="AV264" s="13" t="s">
        <v>2237</v>
      </c>
      <c r="AW264" s="13" t="s">
        <v>2130</v>
      </c>
      <c r="AX264" s="13" t="s">
        <v>2173</v>
      </c>
      <c r="AY264" s="207" t="s">
        <v>2216</v>
      </c>
    </row>
    <row r="265" spans="2:65" s="1" customFormat="1" ht="22.5" customHeight="1">
      <c r="B265" s="160"/>
      <c r="C265" s="161" t="s">
        <v>2574</v>
      </c>
      <c r="D265" s="161" t="s">
        <v>2219</v>
      </c>
      <c r="E265" s="162" t="s">
        <v>2575</v>
      </c>
      <c r="F265" s="163" t="s">
        <v>2576</v>
      </c>
      <c r="G265" s="164" t="s">
        <v>2359</v>
      </c>
      <c r="H265" s="165">
        <v>82.27</v>
      </c>
      <c r="I265" s="166"/>
      <c r="J265" s="167">
        <f>ROUND(I265*H265,2)</f>
        <v>0</v>
      </c>
      <c r="K265" s="163" t="s">
        <v>2305</v>
      </c>
      <c r="L265" s="35"/>
      <c r="M265" s="168" t="s">
        <v>2117</v>
      </c>
      <c r="N265" s="169" t="s">
        <v>2137</v>
      </c>
      <c r="O265" s="36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AR265" s="18" t="s">
        <v>2237</v>
      </c>
      <c r="AT265" s="18" t="s">
        <v>2219</v>
      </c>
      <c r="AU265" s="18" t="s">
        <v>2175</v>
      </c>
      <c r="AY265" s="18" t="s">
        <v>2216</v>
      </c>
      <c r="BE265" s="172">
        <f>IF(N265="základní",J265,0)</f>
        <v>0</v>
      </c>
      <c r="BF265" s="172">
        <f>IF(N265="snížená",J265,0)</f>
        <v>0</v>
      </c>
      <c r="BG265" s="172">
        <f>IF(N265="zákl. přenesená",J265,0)</f>
        <v>0</v>
      </c>
      <c r="BH265" s="172">
        <f>IF(N265="sníž. přenesená",J265,0)</f>
        <v>0</v>
      </c>
      <c r="BI265" s="172">
        <f>IF(N265="nulová",J265,0)</f>
        <v>0</v>
      </c>
      <c r="BJ265" s="18" t="s">
        <v>2173</v>
      </c>
      <c r="BK265" s="172">
        <f>ROUND(I265*H265,2)</f>
        <v>0</v>
      </c>
      <c r="BL265" s="18" t="s">
        <v>2237</v>
      </c>
      <c r="BM265" s="18" t="s">
        <v>2577</v>
      </c>
    </row>
    <row r="266" spans="2:65" s="1" customFormat="1" ht="22.5" customHeight="1">
      <c r="B266" s="160"/>
      <c r="C266" s="161" t="s">
        <v>2578</v>
      </c>
      <c r="D266" s="161" t="s">
        <v>2219</v>
      </c>
      <c r="E266" s="162" t="s">
        <v>2579</v>
      </c>
      <c r="F266" s="163" t="s">
        <v>2580</v>
      </c>
      <c r="G266" s="164" t="s">
        <v>2222</v>
      </c>
      <c r="H266" s="165">
        <v>4</v>
      </c>
      <c r="I266" s="166"/>
      <c r="J266" s="167">
        <f>ROUND(I266*H266,2)</f>
        <v>0</v>
      </c>
      <c r="K266" s="163" t="s">
        <v>2117</v>
      </c>
      <c r="L266" s="35"/>
      <c r="M266" s="168" t="s">
        <v>2117</v>
      </c>
      <c r="N266" s="169" t="s">
        <v>2137</v>
      </c>
      <c r="O266" s="36"/>
      <c r="P266" s="170">
        <f>O266*H266</f>
        <v>0</v>
      </c>
      <c r="Q266" s="170">
        <v>4.8379999999999999E-2</v>
      </c>
      <c r="R266" s="170">
        <f>Q266*H266</f>
        <v>0.19352</v>
      </c>
      <c r="S266" s="170">
        <v>0</v>
      </c>
      <c r="T266" s="171">
        <f>S266*H266</f>
        <v>0</v>
      </c>
      <c r="AR266" s="18" t="s">
        <v>2237</v>
      </c>
      <c r="AT266" s="18" t="s">
        <v>2219</v>
      </c>
      <c r="AU266" s="18" t="s">
        <v>2175</v>
      </c>
      <c r="AY266" s="18" t="s">
        <v>2216</v>
      </c>
      <c r="BE266" s="172">
        <f>IF(N266="základní",J266,0)</f>
        <v>0</v>
      </c>
      <c r="BF266" s="172">
        <f>IF(N266="snížená",J266,0)</f>
        <v>0</v>
      </c>
      <c r="BG266" s="172">
        <f>IF(N266="zákl. přenesená",J266,0)</f>
        <v>0</v>
      </c>
      <c r="BH266" s="172">
        <f>IF(N266="sníž. přenesená",J266,0)</f>
        <v>0</v>
      </c>
      <c r="BI266" s="172">
        <f>IF(N266="nulová",J266,0)</f>
        <v>0</v>
      </c>
      <c r="BJ266" s="18" t="s">
        <v>2173</v>
      </c>
      <c r="BK266" s="172">
        <f>ROUND(I266*H266,2)</f>
        <v>0</v>
      </c>
      <c r="BL266" s="18" t="s">
        <v>2237</v>
      </c>
      <c r="BM266" s="18" t="s">
        <v>2581</v>
      </c>
    </row>
    <row r="267" spans="2:65" s="1" customFormat="1" ht="22.5" customHeight="1">
      <c r="B267" s="160"/>
      <c r="C267" s="161" t="s">
        <v>2582</v>
      </c>
      <c r="D267" s="161" t="s">
        <v>2219</v>
      </c>
      <c r="E267" s="162" t="s">
        <v>2583</v>
      </c>
      <c r="F267" s="163" t="s">
        <v>2584</v>
      </c>
      <c r="G267" s="164" t="s">
        <v>2222</v>
      </c>
      <c r="H267" s="165">
        <v>1</v>
      </c>
      <c r="I267" s="166"/>
      <c r="J267" s="167">
        <f>ROUND(I267*H267,2)</f>
        <v>0</v>
      </c>
      <c r="K267" s="163" t="s">
        <v>2117</v>
      </c>
      <c r="L267" s="35"/>
      <c r="M267" s="168" t="s">
        <v>2117</v>
      </c>
      <c r="N267" s="169" t="s">
        <v>2137</v>
      </c>
      <c r="O267" s="36"/>
      <c r="P267" s="170">
        <f>O267*H267</f>
        <v>0</v>
      </c>
      <c r="Q267" s="170">
        <v>4.8379999999999999E-2</v>
      </c>
      <c r="R267" s="170">
        <f>Q267*H267</f>
        <v>4.8379999999999999E-2</v>
      </c>
      <c r="S267" s="170">
        <v>0</v>
      </c>
      <c r="T267" s="171">
        <f>S267*H267</f>
        <v>0</v>
      </c>
      <c r="AR267" s="18" t="s">
        <v>2237</v>
      </c>
      <c r="AT267" s="18" t="s">
        <v>2219</v>
      </c>
      <c r="AU267" s="18" t="s">
        <v>2175</v>
      </c>
      <c r="AY267" s="18" t="s">
        <v>2216</v>
      </c>
      <c r="BE267" s="172">
        <f>IF(N267="základní",J267,0)</f>
        <v>0</v>
      </c>
      <c r="BF267" s="172">
        <f>IF(N267="snížená",J267,0)</f>
        <v>0</v>
      </c>
      <c r="BG267" s="172">
        <f>IF(N267="zákl. přenesená",J267,0)</f>
        <v>0</v>
      </c>
      <c r="BH267" s="172">
        <f>IF(N267="sníž. přenesená",J267,0)</f>
        <v>0</v>
      </c>
      <c r="BI267" s="172">
        <f>IF(N267="nulová",J267,0)</f>
        <v>0</v>
      </c>
      <c r="BJ267" s="18" t="s">
        <v>2173</v>
      </c>
      <c r="BK267" s="172">
        <f>ROUND(I267*H267,2)</f>
        <v>0</v>
      </c>
      <c r="BL267" s="18" t="s">
        <v>2237</v>
      </c>
      <c r="BM267" s="18" t="s">
        <v>2585</v>
      </c>
    </row>
    <row r="268" spans="2:65" s="1" customFormat="1" ht="22.5" customHeight="1">
      <c r="B268" s="160"/>
      <c r="C268" s="161" t="s">
        <v>2586</v>
      </c>
      <c r="D268" s="161" t="s">
        <v>2219</v>
      </c>
      <c r="E268" s="162" t="s">
        <v>2587</v>
      </c>
      <c r="F268" s="163" t="s">
        <v>2588</v>
      </c>
      <c r="G268" s="164" t="s">
        <v>2359</v>
      </c>
      <c r="H268" s="165">
        <v>207.75</v>
      </c>
      <c r="I268" s="166"/>
      <c r="J268" s="167">
        <f>ROUND(I268*H268,2)</f>
        <v>0</v>
      </c>
      <c r="K268" s="163" t="s">
        <v>2305</v>
      </c>
      <c r="L268" s="35"/>
      <c r="M268" s="168" t="s">
        <v>2117</v>
      </c>
      <c r="N268" s="169" t="s">
        <v>2137</v>
      </c>
      <c r="O268" s="36"/>
      <c r="P268" s="170">
        <f>O268*H268</f>
        <v>0</v>
      </c>
      <c r="Q268" s="170">
        <v>5.2399999999999999E-3</v>
      </c>
      <c r="R268" s="170">
        <f>Q268*H268</f>
        <v>1.0886100000000001</v>
      </c>
      <c r="S268" s="170">
        <v>0</v>
      </c>
      <c r="T268" s="171">
        <f>S268*H268</f>
        <v>0</v>
      </c>
      <c r="AR268" s="18" t="s">
        <v>2237</v>
      </c>
      <c r="AT268" s="18" t="s">
        <v>2219</v>
      </c>
      <c r="AU268" s="18" t="s">
        <v>2175</v>
      </c>
      <c r="AY268" s="18" t="s">
        <v>2216</v>
      </c>
      <c r="BE268" s="172">
        <f>IF(N268="základní",J268,0)</f>
        <v>0</v>
      </c>
      <c r="BF268" s="172">
        <f>IF(N268="snížená",J268,0)</f>
        <v>0</v>
      </c>
      <c r="BG268" s="172">
        <f>IF(N268="zákl. přenesená",J268,0)</f>
        <v>0</v>
      </c>
      <c r="BH268" s="172">
        <f>IF(N268="sníž. přenesená",J268,0)</f>
        <v>0</v>
      </c>
      <c r="BI268" s="172">
        <f>IF(N268="nulová",J268,0)</f>
        <v>0</v>
      </c>
      <c r="BJ268" s="18" t="s">
        <v>2173</v>
      </c>
      <c r="BK268" s="172">
        <f>ROUND(I268*H268,2)</f>
        <v>0</v>
      </c>
      <c r="BL268" s="18" t="s">
        <v>2237</v>
      </c>
      <c r="BM268" s="18" t="s">
        <v>2589</v>
      </c>
    </row>
    <row r="269" spans="2:65" s="11" customFormat="1" ht="22.5" customHeight="1">
      <c r="B269" s="173"/>
      <c r="D269" s="174" t="s">
        <v>2225</v>
      </c>
      <c r="E269" s="175" t="s">
        <v>2117</v>
      </c>
      <c r="F269" s="176" t="s">
        <v>2590</v>
      </c>
      <c r="H269" s="177">
        <v>207.75</v>
      </c>
      <c r="I269" s="178"/>
      <c r="L269" s="173"/>
      <c r="M269" s="179"/>
      <c r="N269" s="180"/>
      <c r="O269" s="180"/>
      <c r="P269" s="180"/>
      <c r="Q269" s="180"/>
      <c r="R269" s="180"/>
      <c r="S269" s="180"/>
      <c r="T269" s="181"/>
      <c r="AT269" s="182" t="s">
        <v>2225</v>
      </c>
      <c r="AU269" s="182" t="s">
        <v>2175</v>
      </c>
      <c r="AV269" s="11" t="s">
        <v>2175</v>
      </c>
      <c r="AW269" s="11" t="s">
        <v>2130</v>
      </c>
      <c r="AX269" s="11" t="s">
        <v>2173</v>
      </c>
      <c r="AY269" s="182" t="s">
        <v>2216</v>
      </c>
    </row>
    <row r="270" spans="2:65" s="1" customFormat="1" ht="22.5" customHeight="1">
      <c r="B270" s="160"/>
      <c r="C270" s="161" t="s">
        <v>2591</v>
      </c>
      <c r="D270" s="161" t="s">
        <v>2219</v>
      </c>
      <c r="E270" s="162" t="s">
        <v>2592</v>
      </c>
      <c r="F270" s="163" t="s">
        <v>2593</v>
      </c>
      <c r="G270" s="164" t="s">
        <v>2359</v>
      </c>
      <c r="H270" s="165">
        <v>207.75</v>
      </c>
      <c r="I270" s="166"/>
      <c r="J270" s="167">
        <f>ROUND(I270*H270,2)</f>
        <v>0</v>
      </c>
      <c r="K270" s="163" t="s">
        <v>2305</v>
      </c>
      <c r="L270" s="35"/>
      <c r="M270" s="168" t="s">
        <v>2117</v>
      </c>
      <c r="N270" s="169" t="s">
        <v>2137</v>
      </c>
      <c r="O270" s="36"/>
      <c r="P270" s="170">
        <f>O270*H270</f>
        <v>0</v>
      </c>
      <c r="Q270" s="170">
        <v>0</v>
      </c>
      <c r="R270" s="170">
        <f>Q270*H270</f>
        <v>0</v>
      </c>
      <c r="S270" s="170">
        <v>0</v>
      </c>
      <c r="T270" s="171">
        <f>S270*H270</f>
        <v>0</v>
      </c>
      <c r="AR270" s="18" t="s">
        <v>2237</v>
      </c>
      <c r="AT270" s="18" t="s">
        <v>2219</v>
      </c>
      <c r="AU270" s="18" t="s">
        <v>2175</v>
      </c>
      <c r="AY270" s="18" t="s">
        <v>2216</v>
      </c>
      <c r="BE270" s="172">
        <f>IF(N270="základní",J270,0)</f>
        <v>0</v>
      </c>
      <c r="BF270" s="172">
        <f>IF(N270="snížená",J270,0)</f>
        <v>0</v>
      </c>
      <c r="BG270" s="172">
        <f>IF(N270="zákl. přenesená",J270,0)</f>
        <v>0</v>
      </c>
      <c r="BH270" s="172">
        <f>IF(N270="sníž. přenesená",J270,0)</f>
        <v>0</v>
      </c>
      <c r="BI270" s="172">
        <f>IF(N270="nulová",J270,0)</f>
        <v>0</v>
      </c>
      <c r="BJ270" s="18" t="s">
        <v>2173</v>
      </c>
      <c r="BK270" s="172">
        <f>ROUND(I270*H270,2)</f>
        <v>0</v>
      </c>
      <c r="BL270" s="18" t="s">
        <v>2237</v>
      </c>
      <c r="BM270" s="18" t="s">
        <v>2594</v>
      </c>
    </row>
    <row r="271" spans="2:65" s="1" customFormat="1" ht="22.5" customHeight="1">
      <c r="B271" s="160"/>
      <c r="C271" s="161" t="s">
        <v>2595</v>
      </c>
      <c r="D271" s="161" t="s">
        <v>2219</v>
      </c>
      <c r="E271" s="162" t="s">
        <v>2596</v>
      </c>
      <c r="F271" s="163" t="s">
        <v>2597</v>
      </c>
      <c r="G271" s="164" t="s">
        <v>2402</v>
      </c>
      <c r="H271" s="165">
        <v>1.272</v>
      </c>
      <c r="I271" s="166"/>
      <c r="J271" s="167">
        <f>ROUND(I271*H271,2)</f>
        <v>0</v>
      </c>
      <c r="K271" s="163" t="s">
        <v>2305</v>
      </c>
      <c r="L271" s="35"/>
      <c r="M271" s="168" t="s">
        <v>2117</v>
      </c>
      <c r="N271" s="169" t="s">
        <v>2137</v>
      </c>
      <c r="O271" s="36"/>
      <c r="P271" s="170">
        <f>O271*H271</f>
        <v>0</v>
      </c>
      <c r="Q271" s="170">
        <v>1.0551600000000001</v>
      </c>
      <c r="R271" s="170">
        <f>Q271*H271</f>
        <v>1.3421635200000002</v>
      </c>
      <c r="S271" s="170">
        <v>0</v>
      </c>
      <c r="T271" s="171">
        <f>S271*H271</f>
        <v>0</v>
      </c>
      <c r="AR271" s="18" t="s">
        <v>2237</v>
      </c>
      <c r="AT271" s="18" t="s">
        <v>2219</v>
      </c>
      <c r="AU271" s="18" t="s">
        <v>2175</v>
      </c>
      <c r="AY271" s="18" t="s">
        <v>2216</v>
      </c>
      <c r="BE271" s="172">
        <f>IF(N271="základní",J271,0)</f>
        <v>0</v>
      </c>
      <c r="BF271" s="172">
        <f>IF(N271="snížená",J271,0)</f>
        <v>0</v>
      </c>
      <c r="BG271" s="172">
        <f>IF(N271="zákl. přenesená",J271,0)</f>
        <v>0</v>
      </c>
      <c r="BH271" s="172">
        <f>IF(N271="sníž. přenesená",J271,0)</f>
        <v>0</v>
      </c>
      <c r="BI271" s="172">
        <f>IF(N271="nulová",J271,0)</f>
        <v>0</v>
      </c>
      <c r="BJ271" s="18" t="s">
        <v>2173</v>
      </c>
      <c r="BK271" s="172">
        <f>ROUND(I271*H271,2)</f>
        <v>0</v>
      </c>
      <c r="BL271" s="18" t="s">
        <v>2237</v>
      </c>
      <c r="BM271" s="18" t="s">
        <v>2598</v>
      </c>
    </row>
    <row r="272" spans="2:65" s="14" customFormat="1" ht="22.5" customHeight="1">
      <c r="B272" s="221"/>
      <c r="D272" s="188" t="s">
        <v>2225</v>
      </c>
      <c r="E272" s="222" t="s">
        <v>2117</v>
      </c>
      <c r="F272" s="223" t="s">
        <v>2599</v>
      </c>
      <c r="H272" s="224" t="s">
        <v>2117</v>
      </c>
      <c r="I272" s="225"/>
      <c r="L272" s="221"/>
      <c r="M272" s="226"/>
      <c r="N272" s="227"/>
      <c r="O272" s="227"/>
      <c r="P272" s="227"/>
      <c r="Q272" s="227"/>
      <c r="R272" s="227"/>
      <c r="S272" s="227"/>
      <c r="T272" s="228"/>
      <c r="AT272" s="224" t="s">
        <v>2225</v>
      </c>
      <c r="AU272" s="224" t="s">
        <v>2175</v>
      </c>
      <c r="AV272" s="14" t="s">
        <v>2173</v>
      </c>
      <c r="AW272" s="14" t="s">
        <v>2130</v>
      </c>
      <c r="AX272" s="14" t="s">
        <v>2166</v>
      </c>
      <c r="AY272" s="224" t="s">
        <v>2216</v>
      </c>
    </row>
    <row r="273" spans="2:65" s="11" customFormat="1" ht="22.5" customHeight="1">
      <c r="B273" s="173"/>
      <c r="D273" s="188" t="s">
        <v>2225</v>
      </c>
      <c r="E273" s="182" t="s">
        <v>2117</v>
      </c>
      <c r="F273" s="189" t="s">
        <v>2600</v>
      </c>
      <c r="H273" s="190">
        <v>2.1999999999999999E-2</v>
      </c>
      <c r="I273" s="178"/>
      <c r="L273" s="173"/>
      <c r="M273" s="179"/>
      <c r="N273" s="180"/>
      <c r="O273" s="180"/>
      <c r="P273" s="180"/>
      <c r="Q273" s="180"/>
      <c r="R273" s="180"/>
      <c r="S273" s="180"/>
      <c r="T273" s="181"/>
      <c r="AT273" s="182" t="s">
        <v>2225</v>
      </c>
      <c r="AU273" s="182" t="s">
        <v>2175</v>
      </c>
      <c r="AV273" s="11" t="s">
        <v>2175</v>
      </c>
      <c r="AW273" s="11" t="s">
        <v>2130</v>
      </c>
      <c r="AX273" s="11" t="s">
        <v>2166</v>
      </c>
      <c r="AY273" s="182" t="s">
        <v>2216</v>
      </c>
    </row>
    <row r="274" spans="2:65" s="11" customFormat="1" ht="31.5" customHeight="1">
      <c r="B274" s="173"/>
      <c r="D274" s="188" t="s">
        <v>2225</v>
      </c>
      <c r="E274" s="182" t="s">
        <v>2117</v>
      </c>
      <c r="F274" s="189" t="s">
        <v>2601</v>
      </c>
      <c r="H274" s="190">
        <v>0.72299999999999998</v>
      </c>
      <c r="I274" s="178"/>
      <c r="L274" s="173"/>
      <c r="M274" s="179"/>
      <c r="N274" s="180"/>
      <c r="O274" s="180"/>
      <c r="P274" s="180"/>
      <c r="Q274" s="180"/>
      <c r="R274" s="180"/>
      <c r="S274" s="180"/>
      <c r="T274" s="181"/>
      <c r="AT274" s="182" t="s">
        <v>2225</v>
      </c>
      <c r="AU274" s="182" t="s">
        <v>2175</v>
      </c>
      <c r="AV274" s="11" t="s">
        <v>2175</v>
      </c>
      <c r="AW274" s="11" t="s">
        <v>2130</v>
      </c>
      <c r="AX274" s="11" t="s">
        <v>2166</v>
      </c>
      <c r="AY274" s="182" t="s">
        <v>2216</v>
      </c>
    </row>
    <row r="275" spans="2:65" s="11" customFormat="1" ht="22.5" customHeight="1">
      <c r="B275" s="173"/>
      <c r="D275" s="188" t="s">
        <v>2225</v>
      </c>
      <c r="E275" s="182" t="s">
        <v>2117</v>
      </c>
      <c r="F275" s="189" t="s">
        <v>2602</v>
      </c>
      <c r="H275" s="190">
        <v>5.6000000000000001E-2</v>
      </c>
      <c r="I275" s="178"/>
      <c r="L275" s="173"/>
      <c r="M275" s="179"/>
      <c r="N275" s="180"/>
      <c r="O275" s="180"/>
      <c r="P275" s="180"/>
      <c r="Q275" s="180"/>
      <c r="R275" s="180"/>
      <c r="S275" s="180"/>
      <c r="T275" s="181"/>
      <c r="AT275" s="182" t="s">
        <v>2225</v>
      </c>
      <c r="AU275" s="182" t="s">
        <v>2175</v>
      </c>
      <c r="AV275" s="11" t="s">
        <v>2175</v>
      </c>
      <c r="AW275" s="11" t="s">
        <v>2130</v>
      </c>
      <c r="AX275" s="11" t="s">
        <v>2166</v>
      </c>
      <c r="AY275" s="182" t="s">
        <v>2216</v>
      </c>
    </row>
    <row r="276" spans="2:65" s="11" customFormat="1" ht="22.5" customHeight="1">
      <c r="B276" s="173"/>
      <c r="D276" s="188" t="s">
        <v>2225</v>
      </c>
      <c r="E276" s="182" t="s">
        <v>2117</v>
      </c>
      <c r="F276" s="189" t="s">
        <v>2603</v>
      </c>
      <c r="H276" s="190">
        <v>9.8000000000000004E-2</v>
      </c>
      <c r="I276" s="178"/>
      <c r="L276" s="173"/>
      <c r="M276" s="179"/>
      <c r="N276" s="180"/>
      <c r="O276" s="180"/>
      <c r="P276" s="180"/>
      <c r="Q276" s="180"/>
      <c r="R276" s="180"/>
      <c r="S276" s="180"/>
      <c r="T276" s="181"/>
      <c r="AT276" s="182" t="s">
        <v>2225</v>
      </c>
      <c r="AU276" s="182" t="s">
        <v>2175</v>
      </c>
      <c r="AV276" s="11" t="s">
        <v>2175</v>
      </c>
      <c r="AW276" s="11" t="s">
        <v>2130</v>
      </c>
      <c r="AX276" s="11" t="s">
        <v>2166</v>
      </c>
      <c r="AY276" s="182" t="s">
        <v>2216</v>
      </c>
    </row>
    <row r="277" spans="2:65" s="12" customFormat="1" ht="22.5" customHeight="1">
      <c r="B277" s="191"/>
      <c r="D277" s="188" t="s">
        <v>2225</v>
      </c>
      <c r="E277" s="192" t="s">
        <v>2117</v>
      </c>
      <c r="F277" s="193" t="s">
        <v>2317</v>
      </c>
      <c r="H277" s="194">
        <v>0.89900000000000002</v>
      </c>
      <c r="I277" s="195"/>
      <c r="L277" s="191"/>
      <c r="M277" s="196"/>
      <c r="N277" s="197"/>
      <c r="O277" s="197"/>
      <c r="P277" s="197"/>
      <c r="Q277" s="197"/>
      <c r="R277" s="197"/>
      <c r="S277" s="197"/>
      <c r="T277" s="198"/>
      <c r="AT277" s="192" t="s">
        <v>2225</v>
      </c>
      <c r="AU277" s="192" t="s">
        <v>2175</v>
      </c>
      <c r="AV277" s="12" t="s">
        <v>2233</v>
      </c>
      <c r="AW277" s="12" t="s">
        <v>2130</v>
      </c>
      <c r="AX277" s="12" t="s">
        <v>2166</v>
      </c>
      <c r="AY277" s="192" t="s">
        <v>2216</v>
      </c>
    </row>
    <row r="278" spans="2:65" s="14" customFormat="1" ht="22.5" customHeight="1">
      <c r="B278" s="221"/>
      <c r="D278" s="188" t="s">
        <v>2225</v>
      </c>
      <c r="E278" s="222" t="s">
        <v>2117</v>
      </c>
      <c r="F278" s="223" t="s">
        <v>2604</v>
      </c>
      <c r="H278" s="224" t="s">
        <v>2117</v>
      </c>
      <c r="I278" s="225"/>
      <c r="L278" s="221"/>
      <c r="M278" s="226"/>
      <c r="N278" s="227"/>
      <c r="O278" s="227"/>
      <c r="P278" s="227"/>
      <c r="Q278" s="227"/>
      <c r="R278" s="227"/>
      <c r="S278" s="227"/>
      <c r="T278" s="228"/>
      <c r="AT278" s="224" t="s">
        <v>2225</v>
      </c>
      <c r="AU278" s="224" t="s">
        <v>2175</v>
      </c>
      <c r="AV278" s="14" t="s">
        <v>2173</v>
      </c>
      <c r="AW278" s="14" t="s">
        <v>2130</v>
      </c>
      <c r="AX278" s="14" t="s">
        <v>2166</v>
      </c>
      <c r="AY278" s="224" t="s">
        <v>2216</v>
      </c>
    </row>
    <row r="279" spans="2:65" s="11" customFormat="1" ht="22.5" customHeight="1">
      <c r="B279" s="173"/>
      <c r="D279" s="188" t="s">
        <v>2225</v>
      </c>
      <c r="E279" s="182" t="s">
        <v>2117</v>
      </c>
      <c r="F279" s="189" t="s">
        <v>2605</v>
      </c>
      <c r="H279" s="190">
        <v>9.7000000000000003E-2</v>
      </c>
      <c r="I279" s="178"/>
      <c r="L279" s="173"/>
      <c r="M279" s="179"/>
      <c r="N279" s="180"/>
      <c r="O279" s="180"/>
      <c r="P279" s="180"/>
      <c r="Q279" s="180"/>
      <c r="R279" s="180"/>
      <c r="S279" s="180"/>
      <c r="T279" s="181"/>
      <c r="AT279" s="182" t="s">
        <v>2225</v>
      </c>
      <c r="AU279" s="182" t="s">
        <v>2175</v>
      </c>
      <c r="AV279" s="11" t="s">
        <v>2175</v>
      </c>
      <c r="AW279" s="11" t="s">
        <v>2130</v>
      </c>
      <c r="AX279" s="11" t="s">
        <v>2166</v>
      </c>
      <c r="AY279" s="182" t="s">
        <v>2216</v>
      </c>
    </row>
    <row r="280" spans="2:65" s="11" customFormat="1" ht="22.5" customHeight="1">
      <c r="B280" s="173"/>
      <c r="D280" s="188" t="s">
        <v>2225</v>
      </c>
      <c r="E280" s="182" t="s">
        <v>2117</v>
      </c>
      <c r="F280" s="189" t="s">
        <v>2606</v>
      </c>
      <c r="H280" s="190">
        <v>0.27600000000000002</v>
      </c>
      <c r="I280" s="178"/>
      <c r="L280" s="173"/>
      <c r="M280" s="179"/>
      <c r="N280" s="180"/>
      <c r="O280" s="180"/>
      <c r="P280" s="180"/>
      <c r="Q280" s="180"/>
      <c r="R280" s="180"/>
      <c r="S280" s="180"/>
      <c r="T280" s="181"/>
      <c r="AT280" s="182" t="s">
        <v>2225</v>
      </c>
      <c r="AU280" s="182" t="s">
        <v>2175</v>
      </c>
      <c r="AV280" s="11" t="s">
        <v>2175</v>
      </c>
      <c r="AW280" s="11" t="s">
        <v>2130</v>
      </c>
      <c r="AX280" s="11" t="s">
        <v>2166</v>
      </c>
      <c r="AY280" s="182" t="s">
        <v>2216</v>
      </c>
    </row>
    <row r="281" spans="2:65" s="12" customFormat="1" ht="22.5" customHeight="1">
      <c r="B281" s="191"/>
      <c r="D281" s="188" t="s">
        <v>2225</v>
      </c>
      <c r="E281" s="192" t="s">
        <v>2117</v>
      </c>
      <c r="F281" s="193" t="s">
        <v>2317</v>
      </c>
      <c r="H281" s="194">
        <v>0.373</v>
      </c>
      <c r="I281" s="195"/>
      <c r="L281" s="191"/>
      <c r="M281" s="196"/>
      <c r="N281" s="197"/>
      <c r="O281" s="197"/>
      <c r="P281" s="197"/>
      <c r="Q281" s="197"/>
      <c r="R281" s="197"/>
      <c r="S281" s="197"/>
      <c r="T281" s="198"/>
      <c r="AT281" s="192" t="s">
        <v>2225</v>
      </c>
      <c r="AU281" s="192" t="s">
        <v>2175</v>
      </c>
      <c r="AV281" s="12" t="s">
        <v>2233</v>
      </c>
      <c r="AW281" s="12" t="s">
        <v>2130</v>
      </c>
      <c r="AX281" s="12" t="s">
        <v>2166</v>
      </c>
      <c r="AY281" s="192" t="s">
        <v>2216</v>
      </c>
    </row>
    <row r="282" spans="2:65" s="13" customFormat="1" ht="22.5" customHeight="1">
      <c r="B282" s="199"/>
      <c r="D282" s="174" t="s">
        <v>2225</v>
      </c>
      <c r="E282" s="200" t="s">
        <v>2117</v>
      </c>
      <c r="F282" s="201" t="s">
        <v>2321</v>
      </c>
      <c r="H282" s="202">
        <v>1.272</v>
      </c>
      <c r="I282" s="203"/>
      <c r="L282" s="199"/>
      <c r="M282" s="204"/>
      <c r="N282" s="205"/>
      <c r="O282" s="205"/>
      <c r="P282" s="205"/>
      <c r="Q282" s="205"/>
      <c r="R282" s="205"/>
      <c r="S282" s="205"/>
      <c r="T282" s="206"/>
      <c r="AT282" s="207" t="s">
        <v>2225</v>
      </c>
      <c r="AU282" s="207" t="s">
        <v>2175</v>
      </c>
      <c r="AV282" s="13" t="s">
        <v>2237</v>
      </c>
      <c r="AW282" s="13" t="s">
        <v>2130</v>
      </c>
      <c r="AX282" s="13" t="s">
        <v>2173</v>
      </c>
      <c r="AY282" s="207" t="s">
        <v>2216</v>
      </c>
    </row>
    <row r="283" spans="2:65" s="1" customFormat="1" ht="22.5" customHeight="1">
      <c r="B283" s="160"/>
      <c r="C283" s="161" t="s">
        <v>2607</v>
      </c>
      <c r="D283" s="161" t="s">
        <v>2219</v>
      </c>
      <c r="E283" s="162" t="s">
        <v>2608</v>
      </c>
      <c r="F283" s="163" t="s">
        <v>2609</v>
      </c>
      <c r="G283" s="164" t="s">
        <v>2402</v>
      </c>
      <c r="H283" s="165">
        <v>2.569</v>
      </c>
      <c r="I283" s="166"/>
      <c r="J283" s="167">
        <f>ROUND(I283*H283,2)</f>
        <v>0</v>
      </c>
      <c r="K283" s="163" t="s">
        <v>2305</v>
      </c>
      <c r="L283" s="35"/>
      <c r="M283" s="168" t="s">
        <v>2117</v>
      </c>
      <c r="N283" s="169" t="s">
        <v>2137</v>
      </c>
      <c r="O283" s="36"/>
      <c r="P283" s="170">
        <f>O283*H283</f>
        <v>0</v>
      </c>
      <c r="Q283" s="170">
        <v>1.0530600000000001</v>
      </c>
      <c r="R283" s="170">
        <f>Q283*H283</f>
        <v>2.7053111400000001</v>
      </c>
      <c r="S283" s="170">
        <v>0</v>
      </c>
      <c r="T283" s="171">
        <f>S283*H283</f>
        <v>0</v>
      </c>
      <c r="AR283" s="18" t="s">
        <v>2237</v>
      </c>
      <c r="AT283" s="18" t="s">
        <v>2219</v>
      </c>
      <c r="AU283" s="18" t="s">
        <v>2175</v>
      </c>
      <c r="AY283" s="18" t="s">
        <v>2216</v>
      </c>
      <c r="BE283" s="172">
        <f>IF(N283="základní",J283,0)</f>
        <v>0</v>
      </c>
      <c r="BF283" s="172">
        <f>IF(N283="snížená",J283,0)</f>
        <v>0</v>
      </c>
      <c r="BG283" s="172">
        <f>IF(N283="zákl. přenesená",J283,0)</f>
        <v>0</v>
      </c>
      <c r="BH283" s="172">
        <f>IF(N283="sníž. přenesená",J283,0)</f>
        <v>0</v>
      </c>
      <c r="BI283" s="172">
        <f>IF(N283="nulová",J283,0)</f>
        <v>0</v>
      </c>
      <c r="BJ283" s="18" t="s">
        <v>2173</v>
      </c>
      <c r="BK283" s="172">
        <f>ROUND(I283*H283,2)</f>
        <v>0</v>
      </c>
      <c r="BL283" s="18" t="s">
        <v>2237</v>
      </c>
      <c r="BM283" s="18" t="s">
        <v>2610</v>
      </c>
    </row>
    <row r="284" spans="2:65" s="14" customFormat="1" ht="22.5" customHeight="1">
      <c r="B284" s="221"/>
      <c r="D284" s="188" t="s">
        <v>2225</v>
      </c>
      <c r="E284" s="222" t="s">
        <v>2117</v>
      </c>
      <c r="F284" s="223" t="s">
        <v>2599</v>
      </c>
      <c r="H284" s="224" t="s">
        <v>2117</v>
      </c>
      <c r="I284" s="225"/>
      <c r="L284" s="221"/>
      <c r="M284" s="226"/>
      <c r="N284" s="227"/>
      <c r="O284" s="227"/>
      <c r="P284" s="227"/>
      <c r="Q284" s="227"/>
      <c r="R284" s="227"/>
      <c r="S284" s="227"/>
      <c r="T284" s="228"/>
      <c r="AT284" s="224" t="s">
        <v>2225</v>
      </c>
      <c r="AU284" s="224" t="s">
        <v>2175</v>
      </c>
      <c r="AV284" s="14" t="s">
        <v>2173</v>
      </c>
      <c r="AW284" s="14" t="s">
        <v>2130</v>
      </c>
      <c r="AX284" s="14" t="s">
        <v>2166</v>
      </c>
      <c r="AY284" s="224" t="s">
        <v>2216</v>
      </c>
    </row>
    <row r="285" spans="2:65" s="11" customFormat="1" ht="22.5" customHeight="1">
      <c r="B285" s="173"/>
      <c r="D285" s="188" t="s">
        <v>2225</v>
      </c>
      <c r="E285" s="182" t="s">
        <v>2117</v>
      </c>
      <c r="F285" s="189" t="s">
        <v>2611</v>
      </c>
      <c r="H285" s="190">
        <v>1.3109999999999999</v>
      </c>
      <c r="I285" s="178"/>
      <c r="L285" s="173"/>
      <c r="M285" s="179"/>
      <c r="N285" s="180"/>
      <c r="O285" s="180"/>
      <c r="P285" s="180"/>
      <c r="Q285" s="180"/>
      <c r="R285" s="180"/>
      <c r="S285" s="180"/>
      <c r="T285" s="181"/>
      <c r="AT285" s="182" t="s">
        <v>2225</v>
      </c>
      <c r="AU285" s="182" t="s">
        <v>2175</v>
      </c>
      <c r="AV285" s="11" t="s">
        <v>2175</v>
      </c>
      <c r="AW285" s="11" t="s">
        <v>2130</v>
      </c>
      <c r="AX285" s="11" t="s">
        <v>2166</v>
      </c>
      <c r="AY285" s="182" t="s">
        <v>2216</v>
      </c>
    </row>
    <row r="286" spans="2:65" s="12" customFormat="1" ht="22.5" customHeight="1">
      <c r="B286" s="191"/>
      <c r="D286" s="188" t="s">
        <v>2225</v>
      </c>
      <c r="E286" s="192" t="s">
        <v>2117</v>
      </c>
      <c r="F286" s="193" t="s">
        <v>2317</v>
      </c>
      <c r="H286" s="194">
        <v>1.3109999999999999</v>
      </c>
      <c r="I286" s="195"/>
      <c r="L286" s="191"/>
      <c r="M286" s="196"/>
      <c r="N286" s="197"/>
      <c r="O286" s="197"/>
      <c r="P286" s="197"/>
      <c r="Q286" s="197"/>
      <c r="R286" s="197"/>
      <c r="S286" s="197"/>
      <c r="T286" s="198"/>
      <c r="AT286" s="192" t="s">
        <v>2225</v>
      </c>
      <c r="AU286" s="192" t="s">
        <v>2175</v>
      </c>
      <c r="AV286" s="12" t="s">
        <v>2233</v>
      </c>
      <c r="AW286" s="12" t="s">
        <v>2130</v>
      </c>
      <c r="AX286" s="12" t="s">
        <v>2166</v>
      </c>
      <c r="AY286" s="192" t="s">
        <v>2216</v>
      </c>
    </row>
    <row r="287" spans="2:65" s="14" customFormat="1" ht="22.5" customHeight="1">
      <c r="B287" s="221"/>
      <c r="D287" s="188" t="s">
        <v>2225</v>
      </c>
      <c r="E287" s="222" t="s">
        <v>2117</v>
      </c>
      <c r="F287" s="223" t="s">
        <v>2604</v>
      </c>
      <c r="H287" s="224" t="s">
        <v>2117</v>
      </c>
      <c r="I287" s="225"/>
      <c r="L287" s="221"/>
      <c r="M287" s="226"/>
      <c r="N287" s="227"/>
      <c r="O287" s="227"/>
      <c r="P287" s="227"/>
      <c r="Q287" s="227"/>
      <c r="R287" s="227"/>
      <c r="S287" s="227"/>
      <c r="T287" s="228"/>
      <c r="AT287" s="224" t="s">
        <v>2225</v>
      </c>
      <c r="AU287" s="224" t="s">
        <v>2175</v>
      </c>
      <c r="AV287" s="14" t="s">
        <v>2173</v>
      </c>
      <c r="AW287" s="14" t="s">
        <v>2130</v>
      </c>
      <c r="AX287" s="14" t="s">
        <v>2166</v>
      </c>
      <c r="AY287" s="224" t="s">
        <v>2216</v>
      </c>
    </row>
    <row r="288" spans="2:65" s="11" customFormat="1" ht="22.5" customHeight="1">
      <c r="B288" s="173"/>
      <c r="D288" s="188" t="s">
        <v>2225</v>
      </c>
      <c r="E288" s="182" t="s">
        <v>2117</v>
      </c>
      <c r="F288" s="189" t="s">
        <v>2612</v>
      </c>
      <c r="H288" s="190">
        <v>1.258</v>
      </c>
      <c r="I288" s="178"/>
      <c r="L288" s="173"/>
      <c r="M288" s="179"/>
      <c r="N288" s="180"/>
      <c r="O288" s="180"/>
      <c r="P288" s="180"/>
      <c r="Q288" s="180"/>
      <c r="R288" s="180"/>
      <c r="S288" s="180"/>
      <c r="T288" s="181"/>
      <c r="AT288" s="182" t="s">
        <v>2225</v>
      </c>
      <c r="AU288" s="182" t="s">
        <v>2175</v>
      </c>
      <c r="AV288" s="11" t="s">
        <v>2175</v>
      </c>
      <c r="AW288" s="11" t="s">
        <v>2130</v>
      </c>
      <c r="AX288" s="11" t="s">
        <v>2166</v>
      </c>
      <c r="AY288" s="182" t="s">
        <v>2216</v>
      </c>
    </row>
    <row r="289" spans="2:65" s="12" customFormat="1" ht="22.5" customHeight="1">
      <c r="B289" s="191"/>
      <c r="D289" s="188" t="s">
        <v>2225</v>
      </c>
      <c r="E289" s="192" t="s">
        <v>2117</v>
      </c>
      <c r="F289" s="193" t="s">
        <v>2317</v>
      </c>
      <c r="H289" s="194">
        <v>1.258</v>
      </c>
      <c r="I289" s="195"/>
      <c r="L289" s="191"/>
      <c r="M289" s="196"/>
      <c r="N289" s="197"/>
      <c r="O289" s="197"/>
      <c r="P289" s="197"/>
      <c r="Q289" s="197"/>
      <c r="R289" s="197"/>
      <c r="S289" s="197"/>
      <c r="T289" s="198"/>
      <c r="AT289" s="192" t="s">
        <v>2225</v>
      </c>
      <c r="AU289" s="192" t="s">
        <v>2175</v>
      </c>
      <c r="AV289" s="12" t="s">
        <v>2233</v>
      </c>
      <c r="AW289" s="12" t="s">
        <v>2130</v>
      </c>
      <c r="AX289" s="12" t="s">
        <v>2166</v>
      </c>
      <c r="AY289" s="192" t="s">
        <v>2216</v>
      </c>
    </row>
    <row r="290" spans="2:65" s="13" customFormat="1" ht="22.5" customHeight="1">
      <c r="B290" s="199"/>
      <c r="D290" s="174" t="s">
        <v>2225</v>
      </c>
      <c r="E290" s="200" t="s">
        <v>2117</v>
      </c>
      <c r="F290" s="201" t="s">
        <v>2321</v>
      </c>
      <c r="H290" s="202">
        <v>2.569</v>
      </c>
      <c r="I290" s="203"/>
      <c r="L290" s="199"/>
      <c r="M290" s="204"/>
      <c r="N290" s="205"/>
      <c r="O290" s="205"/>
      <c r="P290" s="205"/>
      <c r="Q290" s="205"/>
      <c r="R290" s="205"/>
      <c r="S290" s="205"/>
      <c r="T290" s="206"/>
      <c r="AT290" s="207" t="s">
        <v>2225</v>
      </c>
      <c r="AU290" s="207" t="s">
        <v>2175</v>
      </c>
      <c r="AV290" s="13" t="s">
        <v>2237</v>
      </c>
      <c r="AW290" s="13" t="s">
        <v>2130</v>
      </c>
      <c r="AX290" s="13" t="s">
        <v>2173</v>
      </c>
      <c r="AY290" s="207" t="s">
        <v>2216</v>
      </c>
    </row>
    <row r="291" spans="2:65" s="1" customFormat="1" ht="22.5" customHeight="1">
      <c r="B291" s="160"/>
      <c r="C291" s="161" t="s">
        <v>2613</v>
      </c>
      <c r="D291" s="161" t="s">
        <v>2219</v>
      </c>
      <c r="E291" s="162" t="s">
        <v>2614</v>
      </c>
      <c r="F291" s="163" t="s">
        <v>2615</v>
      </c>
      <c r="G291" s="164" t="s">
        <v>2304</v>
      </c>
      <c r="H291" s="165">
        <v>3.2040000000000002</v>
      </c>
      <c r="I291" s="166"/>
      <c r="J291" s="167">
        <f>ROUND(I291*H291,2)</f>
        <v>0</v>
      </c>
      <c r="K291" s="163" t="s">
        <v>2305</v>
      </c>
      <c r="L291" s="35"/>
      <c r="M291" s="168" t="s">
        <v>2117</v>
      </c>
      <c r="N291" s="169" t="s">
        <v>2137</v>
      </c>
      <c r="O291" s="36"/>
      <c r="P291" s="170">
        <f>O291*H291</f>
        <v>0</v>
      </c>
      <c r="Q291" s="170">
        <v>2.45336</v>
      </c>
      <c r="R291" s="170">
        <f>Q291*H291</f>
        <v>7.8605654400000002</v>
      </c>
      <c r="S291" s="170">
        <v>0</v>
      </c>
      <c r="T291" s="171">
        <f>S291*H291</f>
        <v>0</v>
      </c>
      <c r="AR291" s="18" t="s">
        <v>2237</v>
      </c>
      <c r="AT291" s="18" t="s">
        <v>2219</v>
      </c>
      <c r="AU291" s="18" t="s">
        <v>2175</v>
      </c>
      <c r="AY291" s="18" t="s">
        <v>2216</v>
      </c>
      <c r="BE291" s="172">
        <f>IF(N291="základní",J291,0)</f>
        <v>0</v>
      </c>
      <c r="BF291" s="172">
        <f>IF(N291="snížená",J291,0)</f>
        <v>0</v>
      </c>
      <c r="BG291" s="172">
        <f>IF(N291="zákl. přenesená",J291,0)</f>
        <v>0</v>
      </c>
      <c r="BH291" s="172">
        <f>IF(N291="sníž. přenesená",J291,0)</f>
        <v>0</v>
      </c>
      <c r="BI291" s="172">
        <f>IF(N291="nulová",J291,0)</f>
        <v>0</v>
      </c>
      <c r="BJ291" s="18" t="s">
        <v>2173</v>
      </c>
      <c r="BK291" s="172">
        <f>ROUND(I291*H291,2)</f>
        <v>0</v>
      </c>
      <c r="BL291" s="18" t="s">
        <v>2237</v>
      </c>
      <c r="BM291" s="18" t="s">
        <v>2616</v>
      </c>
    </row>
    <row r="292" spans="2:65" s="11" customFormat="1" ht="22.5" customHeight="1">
      <c r="B292" s="173"/>
      <c r="D292" s="188" t="s">
        <v>2225</v>
      </c>
      <c r="E292" s="182" t="s">
        <v>2117</v>
      </c>
      <c r="F292" s="189" t="s">
        <v>2617</v>
      </c>
      <c r="H292" s="190">
        <v>0.78</v>
      </c>
      <c r="I292" s="178"/>
      <c r="L292" s="173"/>
      <c r="M292" s="179"/>
      <c r="N292" s="180"/>
      <c r="O292" s="180"/>
      <c r="P292" s="180"/>
      <c r="Q292" s="180"/>
      <c r="R292" s="180"/>
      <c r="S292" s="180"/>
      <c r="T292" s="181"/>
      <c r="AT292" s="182" t="s">
        <v>2225</v>
      </c>
      <c r="AU292" s="182" t="s">
        <v>2175</v>
      </c>
      <c r="AV292" s="11" t="s">
        <v>2175</v>
      </c>
      <c r="AW292" s="11" t="s">
        <v>2130</v>
      </c>
      <c r="AX292" s="11" t="s">
        <v>2166</v>
      </c>
      <c r="AY292" s="182" t="s">
        <v>2216</v>
      </c>
    </row>
    <row r="293" spans="2:65" s="11" customFormat="1" ht="22.5" customHeight="1">
      <c r="B293" s="173"/>
      <c r="D293" s="188" t="s">
        <v>2225</v>
      </c>
      <c r="E293" s="182" t="s">
        <v>2117</v>
      </c>
      <c r="F293" s="189" t="s">
        <v>2618</v>
      </c>
      <c r="H293" s="190">
        <v>2.4239999999999999</v>
      </c>
      <c r="I293" s="178"/>
      <c r="L293" s="173"/>
      <c r="M293" s="179"/>
      <c r="N293" s="180"/>
      <c r="O293" s="180"/>
      <c r="P293" s="180"/>
      <c r="Q293" s="180"/>
      <c r="R293" s="180"/>
      <c r="S293" s="180"/>
      <c r="T293" s="181"/>
      <c r="AT293" s="182" t="s">
        <v>2225</v>
      </c>
      <c r="AU293" s="182" t="s">
        <v>2175</v>
      </c>
      <c r="AV293" s="11" t="s">
        <v>2175</v>
      </c>
      <c r="AW293" s="11" t="s">
        <v>2130</v>
      </c>
      <c r="AX293" s="11" t="s">
        <v>2166</v>
      </c>
      <c r="AY293" s="182" t="s">
        <v>2216</v>
      </c>
    </row>
    <row r="294" spans="2:65" s="13" customFormat="1" ht="22.5" customHeight="1">
      <c r="B294" s="199"/>
      <c r="D294" s="174" t="s">
        <v>2225</v>
      </c>
      <c r="E294" s="200" t="s">
        <v>2117</v>
      </c>
      <c r="F294" s="201" t="s">
        <v>2321</v>
      </c>
      <c r="H294" s="202">
        <v>3.2040000000000002</v>
      </c>
      <c r="I294" s="203"/>
      <c r="L294" s="199"/>
      <c r="M294" s="204"/>
      <c r="N294" s="205"/>
      <c r="O294" s="205"/>
      <c r="P294" s="205"/>
      <c r="Q294" s="205"/>
      <c r="R294" s="205"/>
      <c r="S294" s="205"/>
      <c r="T294" s="206"/>
      <c r="AT294" s="207" t="s">
        <v>2225</v>
      </c>
      <c r="AU294" s="207" t="s">
        <v>2175</v>
      </c>
      <c r="AV294" s="13" t="s">
        <v>2237</v>
      </c>
      <c r="AW294" s="13" t="s">
        <v>2130</v>
      </c>
      <c r="AX294" s="13" t="s">
        <v>2173</v>
      </c>
      <c r="AY294" s="207" t="s">
        <v>2216</v>
      </c>
    </row>
    <row r="295" spans="2:65" s="1" customFormat="1" ht="22.5" customHeight="1">
      <c r="B295" s="160"/>
      <c r="C295" s="161" t="s">
        <v>2619</v>
      </c>
      <c r="D295" s="161" t="s">
        <v>2219</v>
      </c>
      <c r="E295" s="162" t="s">
        <v>2620</v>
      </c>
      <c r="F295" s="163" t="s">
        <v>2621</v>
      </c>
      <c r="G295" s="164" t="s">
        <v>2359</v>
      </c>
      <c r="H295" s="165">
        <v>26.75</v>
      </c>
      <c r="I295" s="166"/>
      <c r="J295" s="167">
        <f>ROUND(I295*H295,2)</f>
        <v>0</v>
      </c>
      <c r="K295" s="163" t="s">
        <v>2305</v>
      </c>
      <c r="L295" s="35"/>
      <c r="M295" s="168" t="s">
        <v>2117</v>
      </c>
      <c r="N295" s="169" t="s">
        <v>2137</v>
      </c>
      <c r="O295" s="36"/>
      <c r="P295" s="170">
        <f>O295*H295</f>
        <v>0</v>
      </c>
      <c r="Q295" s="170">
        <v>7.6999999999999996E-4</v>
      </c>
      <c r="R295" s="170">
        <f>Q295*H295</f>
        <v>2.0597499999999998E-2</v>
      </c>
      <c r="S295" s="170">
        <v>0</v>
      </c>
      <c r="T295" s="171">
        <f>S295*H295</f>
        <v>0</v>
      </c>
      <c r="AR295" s="18" t="s">
        <v>2237</v>
      </c>
      <c r="AT295" s="18" t="s">
        <v>2219</v>
      </c>
      <c r="AU295" s="18" t="s">
        <v>2175</v>
      </c>
      <c r="AY295" s="18" t="s">
        <v>2216</v>
      </c>
      <c r="BE295" s="172">
        <f>IF(N295="základní",J295,0)</f>
        <v>0</v>
      </c>
      <c r="BF295" s="172">
        <f>IF(N295="snížená",J295,0)</f>
        <v>0</v>
      </c>
      <c r="BG295" s="172">
        <f>IF(N295="zákl. přenesená",J295,0)</f>
        <v>0</v>
      </c>
      <c r="BH295" s="172">
        <f>IF(N295="sníž. přenesená",J295,0)</f>
        <v>0</v>
      </c>
      <c r="BI295" s="172">
        <f>IF(N295="nulová",J295,0)</f>
        <v>0</v>
      </c>
      <c r="BJ295" s="18" t="s">
        <v>2173</v>
      </c>
      <c r="BK295" s="172">
        <f>ROUND(I295*H295,2)</f>
        <v>0</v>
      </c>
      <c r="BL295" s="18" t="s">
        <v>2237</v>
      </c>
      <c r="BM295" s="18" t="s">
        <v>2622</v>
      </c>
    </row>
    <row r="296" spans="2:65" s="11" customFormat="1" ht="22.5" customHeight="1">
      <c r="B296" s="173"/>
      <c r="D296" s="188" t="s">
        <v>2225</v>
      </c>
      <c r="E296" s="182" t="s">
        <v>2117</v>
      </c>
      <c r="F296" s="189" t="s">
        <v>2623</v>
      </c>
      <c r="H296" s="190">
        <v>8.19</v>
      </c>
      <c r="I296" s="178"/>
      <c r="L296" s="173"/>
      <c r="M296" s="179"/>
      <c r="N296" s="180"/>
      <c r="O296" s="180"/>
      <c r="P296" s="180"/>
      <c r="Q296" s="180"/>
      <c r="R296" s="180"/>
      <c r="S296" s="180"/>
      <c r="T296" s="181"/>
      <c r="AT296" s="182" t="s">
        <v>2225</v>
      </c>
      <c r="AU296" s="182" t="s">
        <v>2175</v>
      </c>
      <c r="AV296" s="11" t="s">
        <v>2175</v>
      </c>
      <c r="AW296" s="11" t="s">
        <v>2130</v>
      </c>
      <c r="AX296" s="11" t="s">
        <v>2166</v>
      </c>
      <c r="AY296" s="182" t="s">
        <v>2216</v>
      </c>
    </row>
    <row r="297" spans="2:65" s="11" customFormat="1" ht="22.5" customHeight="1">
      <c r="B297" s="173"/>
      <c r="D297" s="188" t="s">
        <v>2225</v>
      </c>
      <c r="E297" s="182" t="s">
        <v>2117</v>
      </c>
      <c r="F297" s="189" t="s">
        <v>2624</v>
      </c>
      <c r="H297" s="190">
        <v>18.559999999999999</v>
      </c>
      <c r="I297" s="178"/>
      <c r="L297" s="173"/>
      <c r="M297" s="179"/>
      <c r="N297" s="180"/>
      <c r="O297" s="180"/>
      <c r="P297" s="180"/>
      <c r="Q297" s="180"/>
      <c r="R297" s="180"/>
      <c r="S297" s="180"/>
      <c r="T297" s="181"/>
      <c r="AT297" s="182" t="s">
        <v>2225</v>
      </c>
      <c r="AU297" s="182" t="s">
        <v>2175</v>
      </c>
      <c r="AV297" s="11" t="s">
        <v>2175</v>
      </c>
      <c r="AW297" s="11" t="s">
        <v>2130</v>
      </c>
      <c r="AX297" s="11" t="s">
        <v>2166</v>
      </c>
      <c r="AY297" s="182" t="s">
        <v>2216</v>
      </c>
    </row>
    <row r="298" spans="2:65" s="12" customFormat="1" ht="22.5" customHeight="1">
      <c r="B298" s="191"/>
      <c r="D298" s="174" t="s">
        <v>2225</v>
      </c>
      <c r="E298" s="218" t="s">
        <v>2117</v>
      </c>
      <c r="F298" s="219" t="s">
        <v>2317</v>
      </c>
      <c r="H298" s="220">
        <v>26.75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2225</v>
      </c>
      <c r="AU298" s="192" t="s">
        <v>2175</v>
      </c>
      <c r="AV298" s="12" t="s">
        <v>2233</v>
      </c>
      <c r="AW298" s="12" t="s">
        <v>2130</v>
      </c>
      <c r="AX298" s="12" t="s">
        <v>2173</v>
      </c>
      <c r="AY298" s="192" t="s">
        <v>2216</v>
      </c>
    </row>
    <row r="299" spans="2:65" s="1" customFormat="1" ht="22.5" customHeight="1">
      <c r="B299" s="160"/>
      <c r="C299" s="161" t="s">
        <v>2625</v>
      </c>
      <c r="D299" s="161" t="s">
        <v>2219</v>
      </c>
      <c r="E299" s="162" t="s">
        <v>2626</v>
      </c>
      <c r="F299" s="163" t="s">
        <v>2627</v>
      </c>
      <c r="G299" s="164" t="s">
        <v>2359</v>
      </c>
      <c r="H299" s="165">
        <v>26.75</v>
      </c>
      <c r="I299" s="166"/>
      <c r="J299" s="167">
        <f>ROUND(I299*H299,2)</f>
        <v>0</v>
      </c>
      <c r="K299" s="163" t="s">
        <v>2305</v>
      </c>
      <c r="L299" s="35"/>
      <c r="M299" s="168" t="s">
        <v>2117</v>
      </c>
      <c r="N299" s="169" t="s">
        <v>2137</v>
      </c>
      <c r="O299" s="36"/>
      <c r="P299" s="170">
        <f>O299*H299</f>
        <v>0</v>
      </c>
      <c r="Q299" s="170">
        <v>0</v>
      </c>
      <c r="R299" s="170">
        <f>Q299*H299</f>
        <v>0</v>
      </c>
      <c r="S299" s="170">
        <v>0</v>
      </c>
      <c r="T299" s="171">
        <f>S299*H299</f>
        <v>0</v>
      </c>
      <c r="AR299" s="18" t="s">
        <v>2237</v>
      </c>
      <c r="AT299" s="18" t="s">
        <v>2219</v>
      </c>
      <c r="AU299" s="18" t="s">
        <v>2175</v>
      </c>
      <c r="AY299" s="18" t="s">
        <v>2216</v>
      </c>
      <c r="BE299" s="172">
        <f>IF(N299="základní",J299,0)</f>
        <v>0</v>
      </c>
      <c r="BF299" s="172">
        <f>IF(N299="snížená",J299,0)</f>
        <v>0</v>
      </c>
      <c r="BG299" s="172">
        <f>IF(N299="zákl. přenesená",J299,0)</f>
        <v>0</v>
      </c>
      <c r="BH299" s="172">
        <f>IF(N299="sníž. přenesená",J299,0)</f>
        <v>0</v>
      </c>
      <c r="BI299" s="172">
        <f>IF(N299="nulová",J299,0)</f>
        <v>0</v>
      </c>
      <c r="BJ299" s="18" t="s">
        <v>2173</v>
      </c>
      <c r="BK299" s="172">
        <f>ROUND(I299*H299,2)</f>
        <v>0</v>
      </c>
      <c r="BL299" s="18" t="s">
        <v>2237</v>
      </c>
      <c r="BM299" s="18" t="s">
        <v>2628</v>
      </c>
    </row>
    <row r="300" spans="2:65" s="1" customFormat="1" ht="22.5" customHeight="1">
      <c r="B300" s="160"/>
      <c r="C300" s="161" t="s">
        <v>2629</v>
      </c>
      <c r="D300" s="161" t="s">
        <v>2219</v>
      </c>
      <c r="E300" s="162" t="s">
        <v>2630</v>
      </c>
      <c r="F300" s="163" t="s">
        <v>2631</v>
      </c>
      <c r="G300" s="164" t="s">
        <v>2359</v>
      </c>
      <c r="H300" s="165">
        <v>26.75</v>
      </c>
      <c r="I300" s="166"/>
      <c r="J300" s="167">
        <f>ROUND(I300*H300,2)</f>
        <v>0</v>
      </c>
      <c r="K300" s="163" t="s">
        <v>2305</v>
      </c>
      <c r="L300" s="35"/>
      <c r="M300" s="168" t="s">
        <v>2117</v>
      </c>
      <c r="N300" s="169" t="s">
        <v>2137</v>
      </c>
      <c r="O300" s="36"/>
      <c r="P300" s="170">
        <f>O300*H300</f>
        <v>0</v>
      </c>
      <c r="Q300" s="170">
        <v>8.2000000000000007E-3</v>
      </c>
      <c r="R300" s="170">
        <f>Q300*H300</f>
        <v>0.21935000000000002</v>
      </c>
      <c r="S300" s="170">
        <v>0</v>
      </c>
      <c r="T300" s="171">
        <f>S300*H300</f>
        <v>0</v>
      </c>
      <c r="AR300" s="18" t="s">
        <v>2237</v>
      </c>
      <c r="AT300" s="18" t="s">
        <v>2219</v>
      </c>
      <c r="AU300" s="18" t="s">
        <v>2175</v>
      </c>
      <c r="AY300" s="18" t="s">
        <v>2216</v>
      </c>
      <c r="BE300" s="172">
        <f>IF(N300="základní",J300,0)</f>
        <v>0</v>
      </c>
      <c r="BF300" s="172">
        <f>IF(N300="snížená",J300,0)</f>
        <v>0</v>
      </c>
      <c r="BG300" s="172">
        <f>IF(N300="zákl. přenesená",J300,0)</f>
        <v>0</v>
      </c>
      <c r="BH300" s="172">
        <f>IF(N300="sníž. přenesená",J300,0)</f>
        <v>0</v>
      </c>
      <c r="BI300" s="172">
        <f>IF(N300="nulová",J300,0)</f>
        <v>0</v>
      </c>
      <c r="BJ300" s="18" t="s">
        <v>2173</v>
      </c>
      <c r="BK300" s="172">
        <f>ROUND(I300*H300,2)</f>
        <v>0</v>
      </c>
      <c r="BL300" s="18" t="s">
        <v>2237</v>
      </c>
      <c r="BM300" s="18" t="s">
        <v>2632</v>
      </c>
    </row>
    <row r="301" spans="2:65" s="1" customFormat="1" ht="22.5" customHeight="1">
      <c r="B301" s="160"/>
      <c r="C301" s="161" t="s">
        <v>2633</v>
      </c>
      <c r="D301" s="161" t="s">
        <v>2219</v>
      </c>
      <c r="E301" s="162" t="s">
        <v>2634</v>
      </c>
      <c r="F301" s="163" t="s">
        <v>2635</v>
      </c>
      <c r="G301" s="164" t="s">
        <v>2359</v>
      </c>
      <c r="H301" s="165">
        <v>26.75</v>
      </c>
      <c r="I301" s="166"/>
      <c r="J301" s="167">
        <f>ROUND(I301*H301,2)</f>
        <v>0</v>
      </c>
      <c r="K301" s="163" t="s">
        <v>2305</v>
      </c>
      <c r="L301" s="35"/>
      <c r="M301" s="168" t="s">
        <v>2117</v>
      </c>
      <c r="N301" s="169" t="s">
        <v>2137</v>
      </c>
      <c r="O301" s="36"/>
      <c r="P301" s="170">
        <f>O301*H301</f>
        <v>0</v>
      </c>
      <c r="Q301" s="170">
        <v>0</v>
      </c>
      <c r="R301" s="170">
        <f>Q301*H301</f>
        <v>0</v>
      </c>
      <c r="S301" s="170">
        <v>0</v>
      </c>
      <c r="T301" s="171">
        <f>S301*H301</f>
        <v>0</v>
      </c>
      <c r="AR301" s="18" t="s">
        <v>2237</v>
      </c>
      <c r="AT301" s="18" t="s">
        <v>2219</v>
      </c>
      <c r="AU301" s="18" t="s">
        <v>2175</v>
      </c>
      <c r="AY301" s="18" t="s">
        <v>2216</v>
      </c>
      <c r="BE301" s="172">
        <f>IF(N301="základní",J301,0)</f>
        <v>0</v>
      </c>
      <c r="BF301" s="172">
        <f>IF(N301="snížená",J301,0)</f>
        <v>0</v>
      </c>
      <c r="BG301" s="172">
        <f>IF(N301="zákl. přenesená",J301,0)</f>
        <v>0</v>
      </c>
      <c r="BH301" s="172">
        <f>IF(N301="sníž. přenesená",J301,0)</f>
        <v>0</v>
      </c>
      <c r="BI301" s="172">
        <f>IF(N301="nulová",J301,0)</f>
        <v>0</v>
      </c>
      <c r="BJ301" s="18" t="s">
        <v>2173</v>
      </c>
      <c r="BK301" s="172">
        <f>ROUND(I301*H301,2)</f>
        <v>0</v>
      </c>
      <c r="BL301" s="18" t="s">
        <v>2237</v>
      </c>
      <c r="BM301" s="18" t="s">
        <v>2636</v>
      </c>
    </row>
    <row r="302" spans="2:65" s="1" customFormat="1" ht="22.5" customHeight="1">
      <c r="B302" s="160"/>
      <c r="C302" s="161" t="s">
        <v>2637</v>
      </c>
      <c r="D302" s="161" t="s">
        <v>2219</v>
      </c>
      <c r="E302" s="162" t="s">
        <v>2638</v>
      </c>
      <c r="F302" s="163" t="s">
        <v>2639</v>
      </c>
      <c r="G302" s="164" t="s">
        <v>2402</v>
      </c>
      <c r="H302" s="165">
        <v>0.52100000000000002</v>
      </c>
      <c r="I302" s="166"/>
      <c r="J302" s="167">
        <f>ROUND(I302*H302,2)</f>
        <v>0</v>
      </c>
      <c r="K302" s="163" t="s">
        <v>2305</v>
      </c>
      <c r="L302" s="35"/>
      <c r="M302" s="168" t="s">
        <v>2117</v>
      </c>
      <c r="N302" s="169" t="s">
        <v>2137</v>
      </c>
      <c r="O302" s="36"/>
      <c r="P302" s="170">
        <f>O302*H302</f>
        <v>0</v>
      </c>
      <c r="Q302" s="170">
        <v>1.05464</v>
      </c>
      <c r="R302" s="170">
        <f>Q302*H302</f>
        <v>0.54946744000000003</v>
      </c>
      <c r="S302" s="170">
        <v>0</v>
      </c>
      <c r="T302" s="171">
        <f>S302*H302</f>
        <v>0</v>
      </c>
      <c r="AR302" s="18" t="s">
        <v>2237</v>
      </c>
      <c r="AT302" s="18" t="s">
        <v>2219</v>
      </c>
      <c r="AU302" s="18" t="s">
        <v>2175</v>
      </c>
      <c r="AY302" s="18" t="s">
        <v>2216</v>
      </c>
      <c r="BE302" s="172">
        <f>IF(N302="základní",J302,0)</f>
        <v>0</v>
      </c>
      <c r="BF302" s="172">
        <f>IF(N302="snížená",J302,0)</f>
        <v>0</v>
      </c>
      <c r="BG302" s="172">
        <f>IF(N302="zákl. přenesená",J302,0)</f>
        <v>0</v>
      </c>
      <c r="BH302" s="172">
        <f>IF(N302="sníž. přenesená",J302,0)</f>
        <v>0</v>
      </c>
      <c r="BI302" s="172">
        <f>IF(N302="nulová",J302,0)</f>
        <v>0</v>
      </c>
      <c r="BJ302" s="18" t="s">
        <v>2173</v>
      </c>
      <c r="BK302" s="172">
        <f>ROUND(I302*H302,2)</f>
        <v>0</v>
      </c>
      <c r="BL302" s="18" t="s">
        <v>2237</v>
      </c>
      <c r="BM302" s="18" t="s">
        <v>2640</v>
      </c>
    </row>
    <row r="303" spans="2:65" s="14" customFormat="1" ht="22.5" customHeight="1">
      <c r="B303" s="221"/>
      <c r="D303" s="188" t="s">
        <v>2225</v>
      </c>
      <c r="E303" s="222" t="s">
        <v>2117</v>
      </c>
      <c r="F303" s="223" t="s">
        <v>2641</v>
      </c>
      <c r="H303" s="224" t="s">
        <v>2117</v>
      </c>
      <c r="I303" s="225"/>
      <c r="L303" s="221"/>
      <c r="M303" s="226"/>
      <c r="N303" s="227"/>
      <c r="O303" s="227"/>
      <c r="P303" s="227"/>
      <c r="Q303" s="227"/>
      <c r="R303" s="227"/>
      <c r="S303" s="227"/>
      <c r="T303" s="228"/>
      <c r="AT303" s="224" t="s">
        <v>2225</v>
      </c>
      <c r="AU303" s="224" t="s">
        <v>2175</v>
      </c>
      <c r="AV303" s="14" t="s">
        <v>2173</v>
      </c>
      <c r="AW303" s="14" t="s">
        <v>2130</v>
      </c>
      <c r="AX303" s="14" t="s">
        <v>2166</v>
      </c>
      <c r="AY303" s="224" t="s">
        <v>2216</v>
      </c>
    </row>
    <row r="304" spans="2:65" s="11" customFormat="1" ht="22.5" customHeight="1">
      <c r="B304" s="173"/>
      <c r="D304" s="188" t="s">
        <v>2225</v>
      </c>
      <c r="E304" s="182" t="s">
        <v>2117</v>
      </c>
      <c r="F304" s="189" t="s">
        <v>2642</v>
      </c>
      <c r="H304" s="190">
        <v>2.5999999999999999E-2</v>
      </c>
      <c r="I304" s="178"/>
      <c r="L304" s="173"/>
      <c r="M304" s="179"/>
      <c r="N304" s="180"/>
      <c r="O304" s="180"/>
      <c r="P304" s="180"/>
      <c r="Q304" s="180"/>
      <c r="R304" s="180"/>
      <c r="S304" s="180"/>
      <c r="T304" s="181"/>
      <c r="AT304" s="182" t="s">
        <v>2225</v>
      </c>
      <c r="AU304" s="182" t="s">
        <v>2175</v>
      </c>
      <c r="AV304" s="11" t="s">
        <v>2175</v>
      </c>
      <c r="AW304" s="11" t="s">
        <v>2130</v>
      </c>
      <c r="AX304" s="11" t="s">
        <v>2166</v>
      </c>
      <c r="AY304" s="182" t="s">
        <v>2216</v>
      </c>
    </row>
    <row r="305" spans="2:65" s="11" customFormat="1" ht="22.5" customHeight="1">
      <c r="B305" s="173"/>
      <c r="D305" s="188" t="s">
        <v>2225</v>
      </c>
      <c r="E305" s="182" t="s">
        <v>2117</v>
      </c>
      <c r="F305" s="189" t="s">
        <v>2643</v>
      </c>
      <c r="H305" s="190">
        <v>8.5000000000000006E-2</v>
      </c>
      <c r="I305" s="178"/>
      <c r="L305" s="173"/>
      <c r="M305" s="179"/>
      <c r="N305" s="180"/>
      <c r="O305" s="180"/>
      <c r="P305" s="180"/>
      <c r="Q305" s="180"/>
      <c r="R305" s="180"/>
      <c r="S305" s="180"/>
      <c r="T305" s="181"/>
      <c r="AT305" s="182" t="s">
        <v>2225</v>
      </c>
      <c r="AU305" s="182" t="s">
        <v>2175</v>
      </c>
      <c r="AV305" s="11" t="s">
        <v>2175</v>
      </c>
      <c r="AW305" s="11" t="s">
        <v>2130</v>
      </c>
      <c r="AX305" s="11" t="s">
        <v>2166</v>
      </c>
      <c r="AY305" s="182" t="s">
        <v>2216</v>
      </c>
    </row>
    <row r="306" spans="2:65" s="12" customFormat="1" ht="22.5" customHeight="1">
      <c r="B306" s="191"/>
      <c r="D306" s="188" t="s">
        <v>2225</v>
      </c>
      <c r="E306" s="192" t="s">
        <v>2117</v>
      </c>
      <c r="F306" s="193" t="s">
        <v>2317</v>
      </c>
      <c r="H306" s="194">
        <v>0.111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2225</v>
      </c>
      <c r="AU306" s="192" t="s">
        <v>2175</v>
      </c>
      <c r="AV306" s="12" t="s">
        <v>2233</v>
      </c>
      <c r="AW306" s="12" t="s">
        <v>2130</v>
      </c>
      <c r="AX306" s="12" t="s">
        <v>2166</v>
      </c>
      <c r="AY306" s="192" t="s">
        <v>2216</v>
      </c>
    </row>
    <row r="307" spans="2:65" s="14" customFormat="1" ht="22.5" customHeight="1">
      <c r="B307" s="221"/>
      <c r="D307" s="188" t="s">
        <v>2225</v>
      </c>
      <c r="E307" s="222" t="s">
        <v>2117</v>
      </c>
      <c r="F307" s="223" t="s">
        <v>2644</v>
      </c>
      <c r="H307" s="224" t="s">
        <v>2117</v>
      </c>
      <c r="I307" s="225"/>
      <c r="L307" s="221"/>
      <c r="M307" s="226"/>
      <c r="N307" s="227"/>
      <c r="O307" s="227"/>
      <c r="P307" s="227"/>
      <c r="Q307" s="227"/>
      <c r="R307" s="227"/>
      <c r="S307" s="227"/>
      <c r="T307" s="228"/>
      <c r="AT307" s="224" t="s">
        <v>2225</v>
      </c>
      <c r="AU307" s="224" t="s">
        <v>2175</v>
      </c>
      <c r="AV307" s="14" t="s">
        <v>2173</v>
      </c>
      <c r="AW307" s="14" t="s">
        <v>2130</v>
      </c>
      <c r="AX307" s="14" t="s">
        <v>2166</v>
      </c>
      <c r="AY307" s="224" t="s">
        <v>2216</v>
      </c>
    </row>
    <row r="308" spans="2:65" s="11" customFormat="1" ht="22.5" customHeight="1">
      <c r="B308" s="173"/>
      <c r="D308" s="188" t="s">
        <v>2225</v>
      </c>
      <c r="E308" s="182" t="s">
        <v>2117</v>
      </c>
      <c r="F308" s="189" t="s">
        <v>2645</v>
      </c>
      <c r="H308" s="190">
        <v>0.23400000000000001</v>
      </c>
      <c r="I308" s="178"/>
      <c r="L308" s="173"/>
      <c r="M308" s="179"/>
      <c r="N308" s="180"/>
      <c r="O308" s="180"/>
      <c r="P308" s="180"/>
      <c r="Q308" s="180"/>
      <c r="R308" s="180"/>
      <c r="S308" s="180"/>
      <c r="T308" s="181"/>
      <c r="AT308" s="182" t="s">
        <v>2225</v>
      </c>
      <c r="AU308" s="182" t="s">
        <v>2175</v>
      </c>
      <c r="AV308" s="11" t="s">
        <v>2175</v>
      </c>
      <c r="AW308" s="11" t="s">
        <v>2130</v>
      </c>
      <c r="AX308" s="11" t="s">
        <v>2166</v>
      </c>
      <c r="AY308" s="182" t="s">
        <v>2216</v>
      </c>
    </row>
    <row r="309" spans="2:65" s="11" customFormat="1" ht="22.5" customHeight="1">
      <c r="B309" s="173"/>
      <c r="D309" s="188" t="s">
        <v>2225</v>
      </c>
      <c r="E309" s="182" t="s">
        <v>2117</v>
      </c>
      <c r="F309" s="189" t="s">
        <v>2646</v>
      </c>
      <c r="H309" s="190">
        <v>0.17599999999999999</v>
      </c>
      <c r="I309" s="178"/>
      <c r="L309" s="173"/>
      <c r="M309" s="179"/>
      <c r="N309" s="180"/>
      <c r="O309" s="180"/>
      <c r="P309" s="180"/>
      <c r="Q309" s="180"/>
      <c r="R309" s="180"/>
      <c r="S309" s="180"/>
      <c r="T309" s="181"/>
      <c r="AT309" s="182" t="s">
        <v>2225</v>
      </c>
      <c r="AU309" s="182" t="s">
        <v>2175</v>
      </c>
      <c r="AV309" s="11" t="s">
        <v>2175</v>
      </c>
      <c r="AW309" s="11" t="s">
        <v>2130</v>
      </c>
      <c r="AX309" s="11" t="s">
        <v>2166</v>
      </c>
      <c r="AY309" s="182" t="s">
        <v>2216</v>
      </c>
    </row>
    <row r="310" spans="2:65" s="12" customFormat="1" ht="22.5" customHeight="1">
      <c r="B310" s="191"/>
      <c r="D310" s="188" t="s">
        <v>2225</v>
      </c>
      <c r="E310" s="192" t="s">
        <v>2117</v>
      </c>
      <c r="F310" s="193" t="s">
        <v>2317</v>
      </c>
      <c r="H310" s="194">
        <v>0.41</v>
      </c>
      <c r="I310" s="195"/>
      <c r="L310" s="191"/>
      <c r="M310" s="196"/>
      <c r="N310" s="197"/>
      <c r="O310" s="197"/>
      <c r="P310" s="197"/>
      <c r="Q310" s="197"/>
      <c r="R310" s="197"/>
      <c r="S310" s="197"/>
      <c r="T310" s="198"/>
      <c r="AT310" s="192" t="s">
        <v>2225</v>
      </c>
      <c r="AU310" s="192" t="s">
        <v>2175</v>
      </c>
      <c r="AV310" s="12" t="s">
        <v>2233</v>
      </c>
      <c r="AW310" s="12" t="s">
        <v>2130</v>
      </c>
      <c r="AX310" s="12" t="s">
        <v>2166</v>
      </c>
      <c r="AY310" s="192" t="s">
        <v>2216</v>
      </c>
    </row>
    <row r="311" spans="2:65" s="13" customFormat="1" ht="22.5" customHeight="1">
      <c r="B311" s="199"/>
      <c r="D311" s="188" t="s">
        <v>2225</v>
      </c>
      <c r="E311" s="229" t="s">
        <v>2117</v>
      </c>
      <c r="F311" s="230" t="s">
        <v>2321</v>
      </c>
      <c r="H311" s="231">
        <v>0.52100000000000002</v>
      </c>
      <c r="I311" s="203"/>
      <c r="L311" s="199"/>
      <c r="M311" s="204"/>
      <c r="N311" s="205"/>
      <c r="O311" s="205"/>
      <c r="P311" s="205"/>
      <c r="Q311" s="205"/>
      <c r="R311" s="205"/>
      <c r="S311" s="205"/>
      <c r="T311" s="206"/>
      <c r="AT311" s="207" t="s">
        <v>2225</v>
      </c>
      <c r="AU311" s="207" t="s">
        <v>2175</v>
      </c>
      <c r="AV311" s="13" t="s">
        <v>2237</v>
      </c>
      <c r="AW311" s="13" t="s">
        <v>2130</v>
      </c>
      <c r="AX311" s="13" t="s">
        <v>2173</v>
      </c>
      <c r="AY311" s="207" t="s">
        <v>2216</v>
      </c>
    </row>
    <row r="312" spans="2:65" s="10" customFormat="1" ht="29.85" customHeight="1">
      <c r="B312" s="146"/>
      <c r="D312" s="157" t="s">
        <v>2165</v>
      </c>
      <c r="E312" s="158" t="s">
        <v>2244</v>
      </c>
      <c r="F312" s="158" t="s">
        <v>2647</v>
      </c>
      <c r="I312" s="149"/>
      <c r="J312" s="159">
        <f>BK312</f>
        <v>0</v>
      </c>
      <c r="L312" s="146"/>
      <c r="M312" s="151"/>
      <c r="N312" s="152"/>
      <c r="O312" s="152"/>
      <c r="P312" s="153">
        <f>SUM(P313:P362)</f>
        <v>0</v>
      </c>
      <c r="Q312" s="152"/>
      <c r="R312" s="153">
        <f>SUM(R313:R362)</f>
        <v>76.395541769999994</v>
      </c>
      <c r="S312" s="152"/>
      <c r="T312" s="154">
        <f>SUM(T313:T362)</f>
        <v>0</v>
      </c>
      <c r="AR312" s="147" t="s">
        <v>2173</v>
      </c>
      <c r="AT312" s="155" t="s">
        <v>2165</v>
      </c>
      <c r="AU312" s="155" t="s">
        <v>2173</v>
      </c>
      <c r="AY312" s="147" t="s">
        <v>2216</v>
      </c>
      <c r="BK312" s="156">
        <f>SUM(BK313:BK362)</f>
        <v>0</v>
      </c>
    </row>
    <row r="313" spans="2:65" s="1" customFormat="1" ht="22.5" customHeight="1">
      <c r="B313" s="160"/>
      <c r="C313" s="161" t="s">
        <v>2648</v>
      </c>
      <c r="D313" s="161" t="s">
        <v>2219</v>
      </c>
      <c r="E313" s="162" t="s">
        <v>2649</v>
      </c>
      <c r="F313" s="163" t="s">
        <v>2650</v>
      </c>
      <c r="G313" s="164" t="s">
        <v>2222</v>
      </c>
      <c r="H313" s="165">
        <v>5</v>
      </c>
      <c r="I313" s="166"/>
      <c r="J313" s="167">
        <f>ROUND(I313*H313,2)</f>
        <v>0</v>
      </c>
      <c r="K313" s="163" t="s">
        <v>2117</v>
      </c>
      <c r="L313" s="35"/>
      <c r="M313" s="168" t="s">
        <v>2117</v>
      </c>
      <c r="N313" s="169" t="s">
        <v>2137</v>
      </c>
      <c r="O313" s="36"/>
      <c r="P313" s="170">
        <f>O313*H313</f>
        <v>0</v>
      </c>
      <c r="Q313" s="170">
        <v>4.0000000000000001E-3</v>
      </c>
      <c r="R313" s="170">
        <f>Q313*H313</f>
        <v>0.02</v>
      </c>
      <c r="S313" s="170">
        <v>0</v>
      </c>
      <c r="T313" s="171">
        <f>S313*H313</f>
        <v>0</v>
      </c>
      <c r="AR313" s="18" t="s">
        <v>2237</v>
      </c>
      <c r="AT313" s="18" t="s">
        <v>2219</v>
      </c>
      <c r="AU313" s="18" t="s">
        <v>2175</v>
      </c>
      <c r="AY313" s="18" t="s">
        <v>2216</v>
      </c>
      <c r="BE313" s="172">
        <f>IF(N313="základní",J313,0)</f>
        <v>0</v>
      </c>
      <c r="BF313" s="172">
        <f>IF(N313="snížená",J313,0)</f>
        <v>0</v>
      </c>
      <c r="BG313" s="172">
        <f>IF(N313="zákl. přenesená",J313,0)</f>
        <v>0</v>
      </c>
      <c r="BH313" s="172">
        <f>IF(N313="sníž. přenesená",J313,0)</f>
        <v>0</v>
      </c>
      <c r="BI313" s="172">
        <f>IF(N313="nulová",J313,0)</f>
        <v>0</v>
      </c>
      <c r="BJ313" s="18" t="s">
        <v>2173</v>
      </c>
      <c r="BK313" s="172">
        <f>ROUND(I313*H313,2)</f>
        <v>0</v>
      </c>
      <c r="BL313" s="18" t="s">
        <v>2237</v>
      </c>
      <c r="BM313" s="18" t="s">
        <v>2651</v>
      </c>
    </row>
    <row r="314" spans="2:65" s="1" customFormat="1" ht="22.5" customHeight="1">
      <c r="B314" s="160"/>
      <c r="C314" s="161" t="s">
        <v>2652</v>
      </c>
      <c r="D314" s="161" t="s">
        <v>2219</v>
      </c>
      <c r="E314" s="162" t="s">
        <v>2653</v>
      </c>
      <c r="F314" s="163" t="s">
        <v>2654</v>
      </c>
      <c r="G314" s="164" t="s">
        <v>2359</v>
      </c>
      <c r="H314" s="165">
        <v>364.12700000000001</v>
      </c>
      <c r="I314" s="166"/>
      <c r="J314" s="167">
        <f>ROUND(I314*H314,2)</f>
        <v>0</v>
      </c>
      <c r="K314" s="163" t="s">
        <v>2305</v>
      </c>
      <c r="L314" s="35"/>
      <c r="M314" s="168" t="s">
        <v>2117</v>
      </c>
      <c r="N314" s="169" t="s">
        <v>2137</v>
      </c>
      <c r="O314" s="36"/>
      <c r="P314" s="170">
        <f>O314*H314</f>
        <v>0</v>
      </c>
      <c r="Q314" s="170">
        <v>1.54E-2</v>
      </c>
      <c r="R314" s="170">
        <f>Q314*H314</f>
        <v>5.6075558000000001</v>
      </c>
      <c r="S314" s="170">
        <v>0</v>
      </c>
      <c r="T314" s="171">
        <f>S314*H314</f>
        <v>0</v>
      </c>
      <c r="AR314" s="18" t="s">
        <v>2237</v>
      </c>
      <c r="AT314" s="18" t="s">
        <v>2219</v>
      </c>
      <c r="AU314" s="18" t="s">
        <v>2175</v>
      </c>
      <c r="AY314" s="18" t="s">
        <v>2216</v>
      </c>
      <c r="BE314" s="172">
        <f>IF(N314="základní",J314,0)</f>
        <v>0</v>
      </c>
      <c r="BF314" s="172">
        <f>IF(N314="snížená",J314,0)</f>
        <v>0</v>
      </c>
      <c r="BG314" s="172">
        <f>IF(N314="zákl. přenesená",J314,0)</f>
        <v>0</v>
      </c>
      <c r="BH314" s="172">
        <f>IF(N314="sníž. přenesená",J314,0)</f>
        <v>0</v>
      </c>
      <c r="BI314" s="172">
        <f>IF(N314="nulová",J314,0)</f>
        <v>0</v>
      </c>
      <c r="BJ314" s="18" t="s">
        <v>2173</v>
      </c>
      <c r="BK314" s="172">
        <f>ROUND(I314*H314,2)</f>
        <v>0</v>
      </c>
      <c r="BL314" s="18" t="s">
        <v>2237</v>
      </c>
      <c r="BM314" s="18" t="s">
        <v>2655</v>
      </c>
    </row>
    <row r="315" spans="2:65" s="11" customFormat="1" ht="22.5" customHeight="1">
      <c r="B315" s="173"/>
      <c r="D315" s="188" t="s">
        <v>2225</v>
      </c>
      <c r="E315" s="182" t="s">
        <v>2117</v>
      </c>
      <c r="F315" s="189" t="s">
        <v>2264</v>
      </c>
      <c r="H315" s="190">
        <v>370.91699999999997</v>
      </c>
      <c r="I315" s="178"/>
      <c r="L315" s="173"/>
      <c r="M315" s="179"/>
      <c r="N315" s="180"/>
      <c r="O315" s="180"/>
      <c r="P315" s="180"/>
      <c r="Q315" s="180"/>
      <c r="R315" s="180"/>
      <c r="S315" s="180"/>
      <c r="T315" s="181"/>
      <c r="AT315" s="182" t="s">
        <v>2225</v>
      </c>
      <c r="AU315" s="182" t="s">
        <v>2175</v>
      </c>
      <c r="AV315" s="11" t="s">
        <v>2175</v>
      </c>
      <c r="AW315" s="11" t="s">
        <v>2130</v>
      </c>
      <c r="AX315" s="11" t="s">
        <v>2166</v>
      </c>
      <c r="AY315" s="182" t="s">
        <v>2216</v>
      </c>
    </row>
    <row r="316" spans="2:65" s="11" customFormat="1" ht="22.5" customHeight="1">
      <c r="B316" s="173"/>
      <c r="D316" s="188" t="s">
        <v>2225</v>
      </c>
      <c r="E316" s="182" t="s">
        <v>2117</v>
      </c>
      <c r="F316" s="189" t="s">
        <v>2656</v>
      </c>
      <c r="H316" s="190">
        <v>-6.79</v>
      </c>
      <c r="I316" s="178"/>
      <c r="L316" s="173"/>
      <c r="M316" s="179"/>
      <c r="N316" s="180"/>
      <c r="O316" s="180"/>
      <c r="P316" s="180"/>
      <c r="Q316" s="180"/>
      <c r="R316" s="180"/>
      <c r="S316" s="180"/>
      <c r="T316" s="181"/>
      <c r="AT316" s="182" t="s">
        <v>2225</v>
      </c>
      <c r="AU316" s="182" t="s">
        <v>2175</v>
      </c>
      <c r="AV316" s="11" t="s">
        <v>2175</v>
      </c>
      <c r="AW316" s="11" t="s">
        <v>2130</v>
      </c>
      <c r="AX316" s="11" t="s">
        <v>2166</v>
      </c>
      <c r="AY316" s="182" t="s">
        <v>2216</v>
      </c>
    </row>
    <row r="317" spans="2:65" s="13" customFormat="1" ht="22.5" customHeight="1">
      <c r="B317" s="199"/>
      <c r="D317" s="174" t="s">
        <v>2225</v>
      </c>
      <c r="E317" s="200" t="s">
        <v>2117</v>
      </c>
      <c r="F317" s="201" t="s">
        <v>2321</v>
      </c>
      <c r="H317" s="202">
        <v>364.12700000000001</v>
      </c>
      <c r="I317" s="203"/>
      <c r="L317" s="199"/>
      <c r="M317" s="204"/>
      <c r="N317" s="205"/>
      <c r="O317" s="205"/>
      <c r="P317" s="205"/>
      <c r="Q317" s="205"/>
      <c r="R317" s="205"/>
      <c r="S317" s="205"/>
      <c r="T317" s="206"/>
      <c r="AT317" s="207" t="s">
        <v>2225</v>
      </c>
      <c r="AU317" s="207" t="s">
        <v>2175</v>
      </c>
      <c r="AV317" s="13" t="s">
        <v>2237</v>
      </c>
      <c r="AW317" s="13" t="s">
        <v>2130</v>
      </c>
      <c r="AX317" s="13" t="s">
        <v>2173</v>
      </c>
      <c r="AY317" s="207" t="s">
        <v>2216</v>
      </c>
    </row>
    <row r="318" spans="2:65" s="1" customFormat="1" ht="31.5" customHeight="1">
      <c r="B318" s="160"/>
      <c r="C318" s="161" t="s">
        <v>2657</v>
      </c>
      <c r="D318" s="161" t="s">
        <v>2219</v>
      </c>
      <c r="E318" s="162" t="s">
        <v>2658</v>
      </c>
      <c r="F318" s="163" t="s">
        <v>2659</v>
      </c>
      <c r="G318" s="164" t="s">
        <v>2359</v>
      </c>
      <c r="H318" s="165">
        <v>370.91699999999997</v>
      </c>
      <c r="I318" s="166"/>
      <c r="J318" s="167">
        <f>ROUND(I318*H318,2)</f>
        <v>0</v>
      </c>
      <c r="K318" s="163" t="s">
        <v>2117</v>
      </c>
      <c r="L318" s="35"/>
      <c r="M318" s="168" t="s">
        <v>2117</v>
      </c>
      <c r="N318" s="169" t="s">
        <v>2137</v>
      </c>
      <c r="O318" s="36"/>
      <c r="P318" s="170">
        <f>O318*H318</f>
        <v>0</v>
      </c>
      <c r="Q318" s="170">
        <v>2.7E-2</v>
      </c>
      <c r="R318" s="170">
        <f>Q318*H318</f>
        <v>10.014759</v>
      </c>
      <c r="S318" s="170">
        <v>0</v>
      </c>
      <c r="T318" s="171">
        <f>S318*H318</f>
        <v>0</v>
      </c>
      <c r="AR318" s="18" t="s">
        <v>2237</v>
      </c>
      <c r="AT318" s="18" t="s">
        <v>2219</v>
      </c>
      <c r="AU318" s="18" t="s">
        <v>2175</v>
      </c>
      <c r="AY318" s="18" t="s">
        <v>2216</v>
      </c>
      <c r="BE318" s="172">
        <f>IF(N318="základní",J318,0)</f>
        <v>0</v>
      </c>
      <c r="BF318" s="172">
        <f>IF(N318="snížená",J318,0)</f>
        <v>0</v>
      </c>
      <c r="BG318" s="172">
        <f>IF(N318="zákl. přenesená",J318,0)</f>
        <v>0</v>
      </c>
      <c r="BH318" s="172">
        <f>IF(N318="sníž. přenesená",J318,0)</f>
        <v>0</v>
      </c>
      <c r="BI318" s="172">
        <f>IF(N318="nulová",J318,0)</f>
        <v>0</v>
      </c>
      <c r="BJ318" s="18" t="s">
        <v>2173</v>
      </c>
      <c r="BK318" s="172">
        <f>ROUND(I318*H318,2)</f>
        <v>0</v>
      </c>
      <c r="BL318" s="18" t="s">
        <v>2237</v>
      </c>
      <c r="BM318" s="18" t="s">
        <v>2660</v>
      </c>
    </row>
    <row r="319" spans="2:65" s="11" customFormat="1" ht="22.5" customHeight="1">
      <c r="B319" s="173"/>
      <c r="D319" s="188" t="s">
        <v>2225</v>
      </c>
      <c r="E319" s="182" t="s">
        <v>2117</v>
      </c>
      <c r="F319" s="189" t="s">
        <v>2661</v>
      </c>
      <c r="H319" s="190">
        <v>243.005</v>
      </c>
      <c r="I319" s="178"/>
      <c r="L319" s="173"/>
      <c r="M319" s="179"/>
      <c r="N319" s="180"/>
      <c r="O319" s="180"/>
      <c r="P319" s="180"/>
      <c r="Q319" s="180"/>
      <c r="R319" s="180"/>
      <c r="S319" s="180"/>
      <c r="T319" s="181"/>
      <c r="AT319" s="182" t="s">
        <v>2225</v>
      </c>
      <c r="AU319" s="182" t="s">
        <v>2175</v>
      </c>
      <c r="AV319" s="11" t="s">
        <v>2175</v>
      </c>
      <c r="AW319" s="11" t="s">
        <v>2130</v>
      </c>
      <c r="AX319" s="11" t="s">
        <v>2166</v>
      </c>
      <c r="AY319" s="182" t="s">
        <v>2216</v>
      </c>
    </row>
    <row r="320" spans="2:65" s="11" customFormat="1" ht="22.5" customHeight="1">
      <c r="B320" s="173"/>
      <c r="D320" s="188" t="s">
        <v>2225</v>
      </c>
      <c r="E320" s="182" t="s">
        <v>2117</v>
      </c>
      <c r="F320" s="189" t="s">
        <v>2662</v>
      </c>
      <c r="H320" s="190">
        <v>-0.14000000000000001</v>
      </c>
      <c r="I320" s="178"/>
      <c r="L320" s="173"/>
      <c r="M320" s="179"/>
      <c r="N320" s="180"/>
      <c r="O320" s="180"/>
      <c r="P320" s="180"/>
      <c r="Q320" s="180"/>
      <c r="R320" s="180"/>
      <c r="S320" s="180"/>
      <c r="T320" s="181"/>
      <c r="AT320" s="182" t="s">
        <v>2225</v>
      </c>
      <c r="AU320" s="182" t="s">
        <v>2175</v>
      </c>
      <c r="AV320" s="11" t="s">
        <v>2175</v>
      </c>
      <c r="AW320" s="11" t="s">
        <v>2130</v>
      </c>
      <c r="AX320" s="11" t="s">
        <v>2166</v>
      </c>
      <c r="AY320" s="182" t="s">
        <v>2216</v>
      </c>
    </row>
    <row r="321" spans="2:65" s="11" customFormat="1" ht="22.5" customHeight="1">
      <c r="B321" s="173"/>
      <c r="D321" s="188" t="s">
        <v>2225</v>
      </c>
      <c r="E321" s="182" t="s">
        <v>2117</v>
      </c>
      <c r="F321" s="189" t="s">
        <v>2663</v>
      </c>
      <c r="H321" s="190">
        <v>18.59</v>
      </c>
      <c r="I321" s="178"/>
      <c r="L321" s="173"/>
      <c r="M321" s="179"/>
      <c r="N321" s="180"/>
      <c r="O321" s="180"/>
      <c r="P321" s="180"/>
      <c r="Q321" s="180"/>
      <c r="R321" s="180"/>
      <c r="S321" s="180"/>
      <c r="T321" s="181"/>
      <c r="AT321" s="182" t="s">
        <v>2225</v>
      </c>
      <c r="AU321" s="182" t="s">
        <v>2175</v>
      </c>
      <c r="AV321" s="11" t="s">
        <v>2175</v>
      </c>
      <c r="AW321" s="11" t="s">
        <v>2130</v>
      </c>
      <c r="AX321" s="11" t="s">
        <v>2166</v>
      </c>
      <c r="AY321" s="182" t="s">
        <v>2216</v>
      </c>
    </row>
    <row r="322" spans="2:65" s="11" customFormat="1" ht="22.5" customHeight="1">
      <c r="B322" s="173"/>
      <c r="D322" s="188" t="s">
        <v>2225</v>
      </c>
      <c r="E322" s="182" t="s">
        <v>2117</v>
      </c>
      <c r="F322" s="189" t="s">
        <v>2664</v>
      </c>
      <c r="H322" s="190">
        <v>51.2</v>
      </c>
      <c r="I322" s="178"/>
      <c r="L322" s="173"/>
      <c r="M322" s="179"/>
      <c r="N322" s="180"/>
      <c r="O322" s="180"/>
      <c r="P322" s="180"/>
      <c r="Q322" s="180"/>
      <c r="R322" s="180"/>
      <c r="S322" s="180"/>
      <c r="T322" s="181"/>
      <c r="AT322" s="182" t="s">
        <v>2225</v>
      </c>
      <c r="AU322" s="182" t="s">
        <v>2175</v>
      </c>
      <c r="AV322" s="11" t="s">
        <v>2175</v>
      </c>
      <c r="AW322" s="11" t="s">
        <v>2130</v>
      </c>
      <c r="AX322" s="11" t="s">
        <v>2166</v>
      </c>
      <c r="AY322" s="182" t="s">
        <v>2216</v>
      </c>
    </row>
    <row r="323" spans="2:65" s="11" customFormat="1" ht="22.5" customHeight="1">
      <c r="B323" s="173"/>
      <c r="D323" s="188" t="s">
        <v>2225</v>
      </c>
      <c r="E323" s="182" t="s">
        <v>2117</v>
      </c>
      <c r="F323" s="189" t="s">
        <v>2665</v>
      </c>
      <c r="H323" s="190">
        <v>71.201999999999998</v>
      </c>
      <c r="I323" s="178"/>
      <c r="L323" s="173"/>
      <c r="M323" s="179"/>
      <c r="N323" s="180"/>
      <c r="O323" s="180"/>
      <c r="P323" s="180"/>
      <c r="Q323" s="180"/>
      <c r="R323" s="180"/>
      <c r="S323" s="180"/>
      <c r="T323" s="181"/>
      <c r="AT323" s="182" t="s">
        <v>2225</v>
      </c>
      <c r="AU323" s="182" t="s">
        <v>2175</v>
      </c>
      <c r="AV323" s="11" t="s">
        <v>2175</v>
      </c>
      <c r="AW323" s="11" t="s">
        <v>2130</v>
      </c>
      <c r="AX323" s="11" t="s">
        <v>2166</v>
      </c>
      <c r="AY323" s="182" t="s">
        <v>2216</v>
      </c>
    </row>
    <row r="324" spans="2:65" s="11" customFormat="1" ht="22.5" customHeight="1">
      <c r="B324" s="173"/>
      <c r="D324" s="188" t="s">
        <v>2225</v>
      </c>
      <c r="E324" s="182" t="s">
        <v>2117</v>
      </c>
      <c r="F324" s="189" t="s">
        <v>2666</v>
      </c>
      <c r="H324" s="190">
        <v>-26.54</v>
      </c>
      <c r="I324" s="178"/>
      <c r="L324" s="173"/>
      <c r="M324" s="179"/>
      <c r="N324" s="180"/>
      <c r="O324" s="180"/>
      <c r="P324" s="180"/>
      <c r="Q324" s="180"/>
      <c r="R324" s="180"/>
      <c r="S324" s="180"/>
      <c r="T324" s="181"/>
      <c r="AT324" s="182" t="s">
        <v>2225</v>
      </c>
      <c r="AU324" s="182" t="s">
        <v>2175</v>
      </c>
      <c r="AV324" s="11" t="s">
        <v>2175</v>
      </c>
      <c r="AW324" s="11" t="s">
        <v>2130</v>
      </c>
      <c r="AX324" s="11" t="s">
        <v>2166</v>
      </c>
      <c r="AY324" s="182" t="s">
        <v>2216</v>
      </c>
    </row>
    <row r="325" spans="2:65" s="11" customFormat="1" ht="22.5" customHeight="1">
      <c r="B325" s="173"/>
      <c r="D325" s="188" t="s">
        <v>2225</v>
      </c>
      <c r="E325" s="182" t="s">
        <v>2117</v>
      </c>
      <c r="F325" s="189" t="s">
        <v>2667</v>
      </c>
      <c r="H325" s="190">
        <v>13.6</v>
      </c>
      <c r="I325" s="178"/>
      <c r="L325" s="173"/>
      <c r="M325" s="179"/>
      <c r="N325" s="180"/>
      <c r="O325" s="180"/>
      <c r="P325" s="180"/>
      <c r="Q325" s="180"/>
      <c r="R325" s="180"/>
      <c r="S325" s="180"/>
      <c r="T325" s="181"/>
      <c r="AT325" s="182" t="s">
        <v>2225</v>
      </c>
      <c r="AU325" s="182" t="s">
        <v>2175</v>
      </c>
      <c r="AV325" s="11" t="s">
        <v>2175</v>
      </c>
      <c r="AW325" s="11" t="s">
        <v>2130</v>
      </c>
      <c r="AX325" s="11" t="s">
        <v>2166</v>
      </c>
      <c r="AY325" s="182" t="s">
        <v>2216</v>
      </c>
    </row>
    <row r="326" spans="2:65" s="12" customFormat="1" ht="22.5" customHeight="1">
      <c r="B326" s="191"/>
      <c r="D326" s="174" t="s">
        <v>2225</v>
      </c>
      <c r="E326" s="218" t="s">
        <v>2264</v>
      </c>
      <c r="F326" s="219" t="s">
        <v>2317</v>
      </c>
      <c r="H326" s="220">
        <v>370.91699999999997</v>
      </c>
      <c r="I326" s="195"/>
      <c r="L326" s="191"/>
      <c r="M326" s="196"/>
      <c r="N326" s="197"/>
      <c r="O326" s="197"/>
      <c r="P326" s="197"/>
      <c r="Q326" s="197"/>
      <c r="R326" s="197"/>
      <c r="S326" s="197"/>
      <c r="T326" s="198"/>
      <c r="AT326" s="192" t="s">
        <v>2225</v>
      </c>
      <c r="AU326" s="192" t="s">
        <v>2175</v>
      </c>
      <c r="AV326" s="12" t="s">
        <v>2233</v>
      </c>
      <c r="AW326" s="12" t="s">
        <v>2130</v>
      </c>
      <c r="AX326" s="12" t="s">
        <v>2173</v>
      </c>
      <c r="AY326" s="192" t="s">
        <v>2216</v>
      </c>
    </row>
    <row r="327" spans="2:65" s="1" customFormat="1" ht="31.5" customHeight="1">
      <c r="B327" s="160"/>
      <c r="C327" s="161" t="s">
        <v>2668</v>
      </c>
      <c r="D327" s="161" t="s">
        <v>2219</v>
      </c>
      <c r="E327" s="162" t="s">
        <v>2669</v>
      </c>
      <c r="F327" s="163" t="s">
        <v>2670</v>
      </c>
      <c r="G327" s="164" t="s">
        <v>2359</v>
      </c>
      <c r="H327" s="165">
        <v>45.23</v>
      </c>
      <c r="I327" s="166"/>
      <c r="J327" s="167">
        <f>ROUND(I327*H327,2)</f>
        <v>0</v>
      </c>
      <c r="K327" s="163" t="s">
        <v>2117</v>
      </c>
      <c r="L327" s="35"/>
      <c r="M327" s="168" t="s">
        <v>2117</v>
      </c>
      <c r="N327" s="169" t="s">
        <v>2137</v>
      </c>
      <c r="O327" s="36"/>
      <c r="P327" s="170">
        <f>O327*H327</f>
        <v>0</v>
      </c>
      <c r="Q327" s="170">
        <v>2.7E-2</v>
      </c>
      <c r="R327" s="170">
        <f>Q327*H327</f>
        <v>1.2212099999999999</v>
      </c>
      <c r="S327" s="170">
        <v>0</v>
      </c>
      <c r="T327" s="171">
        <f>S327*H327</f>
        <v>0</v>
      </c>
      <c r="AR327" s="18" t="s">
        <v>2237</v>
      </c>
      <c r="AT327" s="18" t="s">
        <v>2219</v>
      </c>
      <c r="AU327" s="18" t="s">
        <v>2175</v>
      </c>
      <c r="AY327" s="18" t="s">
        <v>2216</v>
      </c>
      <c r="BE327" s="172">
        <f>IF(N327="základní",J327,0)</f>
        <v>0</v>
      </c>
      <c r="BF327" s="172">
        <f>IF(N327="snížená",J327,0)</f>
        <v>0</v>
      </c>
      <c r="BG327" s="172">
        <f>IF(N327="zákl. přenesená",J327,0)</f>
        <v>0</v>
      </c>
      <c r="BH327" s="172">
        <f>IF(N327="sníž. přenesená",J327,0)</f>
        <v>0</v>
      </c>
      <c r="BI327" s="172">
        <f>IF(N327="nulová",J327,0)</f>
        <v>0</v>
      </c>
      <c r="BJ327" s="18" t="s">
        <v>2173</v>
      </c>
      <c r="BK327" s="172">
        <f>ROUND(I327*H327,2)</f>
        <v>0</v>
      </c>
      <c r="BL327" s="18" t="s">
        <v>2237</v>
      </c>
      <c r="BM327" s="18" t="s">
        <v>2671</v>
      </c>
    </row>
    <row r="328" spans="2:65" s="11" customFormat="1" ht="22.5" customHeight="1">
      <c r="B328" s="173"/>
      <c r="D328" s="174" t="s">
        <v>2225</v>
      </c>
      <c r="E328" s="175" t="s">
        <v>2117</v>
      </c>
      <c r="F328" s="176" t="s">
        <v>2672</v>
      </c>
      <c r="H328" s="177">
        <v>45.23</v>
      </c>
      <c r="I328" s="178"/>
      <c r="L328" s="173"/>
      <c r="M328" s="179"/>
      <c r="N328" s="180"/>
      <c r="O328" s="180"/>
      <c r="P328" s="180"/>
      <c r="Q328" s="180"/>
      <c r="R328" s="180"/>
      <c r="S328" s="180"/>
      <c r="T328" s="181"/>
      <c r="AT328" s="182" t="s">
        <v>2225</v>
      </c>
      <c r="AU328" s="182" t="s">
        <v>2175</v>
      </c>
      <c r="AV328" s="11" t="s">
        <v>2175</v>
      </c>
      <c r="AW328" s="11" t="s">
        <v>2130</v>
      </c>
      <c r="AX328" s="11" t="s">
        <v>2173</v>
      </c>
      <c r="AY328" s="182" t="s">
        <v>2216</v>
      </c>
    </row>
    <row r="329" spans="2:65" s="1" customFormat="1" ht="22.5" customHeight="1">
      <c r="B329" s="160"/>
      <c r="C329" s="161" t="s">
        <v>2673</v>
      </c>
      <c r="D329" s="161" t="s">
        <v>2219</v>
      </c>
      <c r="E329" s="162" t="s">
        <v>2674</v>
      </c>
      <c r="F329" s="163" t="s">
        <v>2675</v>
      </c>
      <c r="G329" s="164" t="s">
        <v>2359</v>
      </c>
      <c r="H329" s="165">
        <v>61.22</v>
      </c>
      <c r="I329" s="166"/>
      <c r="J329" s="167">
        <f>ROUND(I329*H329,2)</f>
        <v>0</v>
      </c>
      <c r="K329" s="163" t="s">
        <v>2117</v>
      </c>
      <c r="L329" s="35"/>
      <c r="M329" s="168" t="s">
        <v>2117</v>
      </c>
      <c r="N329" s="169" t="s">
        <v>2137</v>
      </c>
      <c r="O329" s="36"/>
      <c r="P329" s="170">
        <f>O329*H329</f>
        <v>0</v>
      </c>
      <c r="Q329" s="170">
        <v>2.7E-2</v>
      </c>
      <c r="R329" s="170">
        <f>Q329*H329</f>
        <v>1.6529399999999999</v>
      </c>
      <c r="S329" s="170">
        <v>0</v>
      </c>
      <c r="T329" s="171">
        <f>S329*H329</f>
        <v>0</v>
      </c>
      <c r="AR329" s="18" t="s">
        <v>2237</v>
      </c>
      <c r="AT329" s="18" t="s">
        <v>2219</v>
      </c>
      <c r="AU329" s="18" t="s">
        <v>2175</v>
      </c>
      <c r="AY329" s="18" t="s">
        <v>2216</v>
      </c>
      <c r="BE329" s="172">
        <f>IF(N329="základní",J329,0)</f>
        <v>0</v>
      </c>
      <c r="BF329" s="172">
        <f>IF(N329="snížená",J329,0)</f>
        <v>0</v>
      </c>
      <c r="BG329" s="172">
        <f>IF(N329="zákl. přenesená",J329,0)</f>
        <v>0</v>
      </c>
      <c r="BH329" s="172">
        <f>IF(N329="sníž. přenesená",J329,0)</f>
        <v>0</v>
      </c>
      <c r="BI329" s="172">
        <f>IF(N329="nulová",J329,0)</f>
        <v>0</v>
      </c>
      <c r="BJ329" s="18" t="s">
        <v>2173</v>
      </c>
      <c r="BK329" s="172">
        <f>ROUND(I329*H329,2)</f>
        <v>0</v>
      </c>
      <c r="BL329" s="18" t="s">
        <v>2237</v>
      </c>
      <c r="BM329" s="18" t="s">
        <v>2676</v>
      </c>
    </row>
    <row r="330" spans="2:65" s="11" customFormat="1" ht="22.5" customHeight="1">
      <c r="B330" s="173"/>
      <c r="D330" s="174" t="s">
        <v>2225</v>
      </c>
      <c r="E330" s="175" t="s">
        <v>2117</v>
      </c>
      <c r="F330" s="176" t="s">
        <v>2677</v>
      </c>
      <c r="H330" s="177">
        <v>61.22</v>
      </c>
      <c r="I330" s="178"/>
      <c r="L330" s="173"/>
      <c r="M330" s="179"/>
      <c r="N330" s="180"/>
      <c r="O330" s="180"/>
      <c r="P330" s="180"/>
      <c r="Q330" s="180"/>
      <c r="R330" s="180"/>
      <c r="S330" s="180"/>
      <c r="T330" s="181"/>
      <c r="AT330" s="182" t="s">
        <v>2225</v>
      </c>
      <c r="AU330" s="182" t="s">
        <v>2175</v>
      </c>
      <c r="AV330" s="11" t="s">
        <v>2175</v>
      </c>
      <c r="AW330" s="11" t="s">
        <v>2130</v>
      </c>
      <c r="AX330" s="11" t="s">
        <v>2173</v>
      </c>
      <c r="AY330" s="182" t="s">
        <v>2216</v>
      </c>
    </row>
    <row r="331" spans="2:65" s="1" customFormat="1" ht="31.5" customHeight="1">
      <c r="B331" s="160"/>
      <c r="C331" s="161" t="s">
        <v>2678</v>
      </c>
      <c r="D331" s="161" t="s">
        <v>2219</v>
      </c>
      <c r="E331" s="162" t="s">
        <v>2679</v>
      </c>
      <c r="F331" s="163" t="s">
        <v>2680</v>
      </c>
      <c r="G331" s="164" t="s">
        <v>2359</v>
      </c>
      <c r="H331" s="165">
        <v>135.80000000000001</v>
      </c>
      <c r="I331" s="166"/>
      <c r="J331" s="167">
        <f>ROUND(I331*H331,2)</f>
        <v>0</v>
      </c>
      <c r="K331" s="163" t="s">
        <v>2117</v>
      </c>
      <c r="L331" s="35"/>
      <c r="M331" s="168" t="s">
        <v>2117</v>
      </c>
      <c r="N331" s="169" t="s">
        <v>2137</v>
      </c>
      <c r="O331" s="36"/>
      <c r="P331" s="170">
        <f>O331*H331</f>
        <v>0</v>
      </c>
      <c r="Q331" s="170">
        <v>2.7E-2</v>
      </c>
      <c r="R331" s="170">
        <f>Q331*H331</f>
        <v>3.6666000000000003</v>
      </c>
      <c r="S331" s="170">
        <v>0</v>
      </c>
      <c r="T331" s="171">
        <f>S331*H331</f>
        <v>0</v>
      </c>
      <c r="AR331" s="18" t="s">
        <v>2237</v>
      </c>
      <c r="AT331" s="18" t="s">
        <v>2219</v>
      </c>
      <c r="AU331" s="18" t="s">
        <v>2175</v>
      </c>
      <c r="AY331" s="18" t="s">
        <v>2216</v>
      </c>
      <c r="BE331" s="172">
        <f>IF(N331="základní",J331,0)</f>
        <v>0</v>
      </c>
      <c r="BF331" s="172">
        <f>IF(N331="snížená",J331,0)</f>
        <v>0</v>
      </c>
      <c r="BG331" s="172">
        <f>IF(N331="zákl. přenesená",J331,0)</f>
        <v>0</v>
      </c>
      <c r="BH331" s="172">
        <f>IF(N331="sníž. přenesená",J331,0)</f>
        <v>0</v>
      </c>
      <c r="BI331" s="172">
        <f>IF(N331="nulová",J331,0)</f>
        <v>0</v>
      </c>
      <c r="BJ331" s="18" t="s">
        <v>2173</v>
      </c>
      <c r="BK331" s="172">
        <f>ROUND(I331*H331,2)</f>
        <v>0</v>
      </c>
      <c r="BL331" s="18" t="s">
        <v>2237</v>
      </c>
      <c r="BM331" s="18" t="s">
        <v>2681</v>
      </c>
    </row>
    <row r="332" spans="2:65" s="1" customFormat="1" ht="22.5" customHeight="1">
      <c r="B332" s="160"/>
      <c r="C332" s="161" t="s">
        <v>2682</v>
      </c>
      <c r="D332" s="161" t="s">
        <v>2219</v>
      </c>
      <c r="E332" s="162" t="s">
        <v>2683</v>
      </c>
      <c r="F332" s="163" t="s">
        <v>2684</v>
      </c>
      <c r="G332" s="164" t="s">
        <v>2359</v>
      </c>
      <c r="H332" s="165">
        <v>12.906000000000001</v>
      </c>
      <c r="I332" s="166"/>
      <c r="J332" s="167">
        <f>ROUND(I332*H332,2)</f>
        <v>0</v>
      </c>
      <c r="K332" s="163" t="s">
        <v>2305</v>
      </c>
      <c r="L332" s="35"/>
      <c r="M332" s="168" t="s">
        <v>2117</v>
      </c>
      <c r="N332" s="169" t="s">
        <v>2137</v>
      </c>
      <c r="O332" s="36"/>
      <c r="P332" s="170">
        <f>O332*H332</f>
        <v>0</v>
      </c>
      <c r="Q332" s="170">
        <v>4.8900000000000002E-3</v>
      </c>
      <c r="R332" s="170">
        <f>Q332*H332</f>
        <v>6.3110340000000001E-2</v>
      </c>
      <c r="S332" s="170">
        <v>0</v>
      </c>
      <c r="T332" s="171">
        <f>S332*H332</f>
        <v>0</v>
      </c>
      <c r="AR332" s="18" t="s">
        <v>2237</v>
      </c>
      <c r="AT332" s="18" t="s">
        <v>2219</v>
      </c>
      <c r="AU332" s="18" t="s">
        <v>2175</v>
      </c>
      <c r="AY332" s="18" t="s">
        <v>2216</v>
      </c>
      <c r="BE332" s="172">
        <f>IF(N332="základní",J332,0)</f>
        <v>0</v>
      </c>
      <c r="BF332" s="172">
        <f>IF(N332="snížená",J332,0)</f>
        <v>0</v>
      </c>
      <c r="BG332" s="172">
        <f>IF(N332="zákl. přenesená",J332,0)</f>
        <v>0</v>
      </c>
      <c r="BH332" s="172">
        <f>IF(N332="sníž. přenesená",J332,0)</f>
        <v>0</v>
      </c>
      <c r="BI332" s="172">
        <f>IF(N332="nulová",J332,0)</f>
        <v>0</v>
      </c>
      <c r="BJ332" s="18" t="s">
        <v>2173</v>
      </c>
      <c r="BK332" s="172">
        <f>ROUND(I332*H332,2)</f>
        <v>0</v>
      </c>
      <c r="BL332" s="18" t="s">
        <v>2237</v>
      </c>
      <c r="BM332" s="18" t="s">
        <v>2685</v>
      </c>
    </row>
    <row r="333" spans="2:65" s="11" customFormat="1" ht="22.5" customHeight="1">
      <c r="B333" s="173"/>
      <c r="D333" s="174" t="s">
        <v>2225</v>
      </c>
      <c r="E333" s="175" t="s">
        <v>2117</v>
      </c>
      <c r="F333" s="176" t="s">
        <v>2686</v>
      </c>
      <c r="H333" s="177">
        <v>12.906000000000001</v>
      </c>
      <c r="I333" s="178"/>
      <c r="L333" s="173"/>
      <c r="M333" s="179"/>
      <c r="N333" s="180"/>
      <c r="O333" s="180"/>
      <c r="P333" s="180"/>
      <c r="Q333" s="180"/>
      <c r="R333" s="180"/>
      <c r="S333" s="180"/>
      <c r="T333" s="181"/>
      <c r="AT333" s="182" t="s">
        <v>2225</v>
      </c>
      <c r="AU333" s="182" t="s">
        <v>2175</v>
      </c>
      <c r="AV333" s="11" t="s">
        <v>2175</v>
      </c>
      <c r="AW333" s="11" t="s">
        <v>2130</v>
      </c>
      <c r="AX333" s="11" t="s">
        <v>2173</v>
      </c>
      <c r="AY333" s="182" t="s">
        <v>2216</v>
      </c>
    </row>
    <row r="334" spans="2:65" s="1" customFormat="1" ht="22.5" customHeight="1">
      <c r="B334" s="160"/>
      <c r="C334" s="161" t="s">
        <v>2687</v>
      </c>
      <c r="D334" s="161" t="s">
        <v>2219</v>
      </c>
      <c r="E334" s="162" t="s">
        <v>2688</v>
      </c>
      <c r="F334" s="163" t="s">
        <v>2689</v>
      </c>
      <c r="G334" s="164" t="s">
        <v>2359</v>
      </c>
      <c r="H334" s="165">
        <v>12.653</v>
      </c>
      <c r="I334" s="166"/>
      <c r="J334" s="167">
        <f>ROUND(I334*H334,2)</f>
        <v>0</v>
      </c>
      <c r="K334" s="163" t="s">
        <v>2305</v>
      </c>
      <c r="L334" s="35"/>
      <c r="M334" s="168" t="s">
        <v>2117</v>
      </c>
      <c r="N334" s="169" t="s">
        <v>2137</v>
      </c>
      <c r="O334" s="36"/>
      <c r="P334" s="170">
        <f>O334*H334</f>
        <v>0</v>
      </c>
      <c r="Q334" s="170">
        <v>8.2500000000000004E-3</v>
      </c>
      <c r="R334" s="170">
        <f>Q334*H334</f>
        <v>0.10438725000000001</v>
      </c>
      <c r="S334" s="170">
        <v>0</v>
      </c>
      <c r="T334" s="171">
        <f>S334*H334</f>
        <v>0</v>
      </c>
      <c r="AR334" s="18" t="s">
        <v>2237</v>
      </c>
      <c r="AT334" s="18" t="s">
        <v>2219</v>
      </c>
      <c r="AU334" s="18" t="s">
        <v>2175</v>
      </c>
      <c r="AY334" s="18" t="s">
        <v>2216</v>
      </c>
      <c r="BE334" s="172">
        <f>IF(N334="základní",J334,0)</f>
        <v>0</v>
      </c>
      <c r="BF334" s="172">
        <f>IF(N334="snížená",J334,0)</f>
        <v>0</v>
      </c>
      <c r="BG334" s="172">
        <f>IF(N334="zákl. přenesená",J334,0)</f>
        <v>0</v>
      </c>
      <c r="BH334" s="172">
        <f>IF(N334="sníž. přenesená",J334,0)</f>
        <v>0</v>
      </c>
      <c r="BI334" s="172">
        <f>IF(N334="nulová",J334,0)</f>
        <v>0</v>
      </c>
      <c r="BJ334" s="18" t="s">
        <v>2173</v>
      </c>
      <c r="BK334" s="172">
        <f>ROUND(I334*H334,2)</f>
        <v>0</v>
      </c>
      <c r="BL334" s="18" t="s">
        <v>2237</v>
      </c>
      <c r="BM334" s="18" t="s">
        <v>2690</v>
      </c>
    </row>
    <row r="335" spans="2:65" s="11" customFormat="1" ht="22.5" customHeight="1">
      <c r="B335" s="173"/>
      <c r="D335" s="174" t="s">
        <v>2225</v>
      </c>
      <c r="E335" s="175" t="s">
        <v>2117</v>
      </c>
      <c r="F335" s="176" t="s">
        <v>2691</v>
      </c>
      <c r="H335" s="177">
        <v>12.653</v>
      </c>
      <c r="I335" s="178"/>
      <c r="L335" s="173"/>
      <c r="M335" s="179"/>
      <c r="N335" s="180"/>
      <c r="O335" s="180"/>
      <c r="P335" s="180"/>
      <c r="Q335" s="180"/>
      <c r="R335" s="180"/>
      <c r="S335" s="180"/>
      <c r="T335" s="181"/>
      <c r="AT335" s="182" t="s">
        <v>2225</v>
      </c>
      <c r="AU335" s="182" t="s">
        <v>2175</v>
      </c>
      <c r="AV335" s="11" t="s">
        <v>2175</v>
      </c>
      <c r="AW335" s="11" t="s">
        <v>2130</v>
      </c>
      <c r="AX335" s="11" t="s">
        <v>2173</v>
      </c>
      <c r="AY335" s="182" t="s">
        <v>2216</v>
      </c>
    </row>
    <row r="336" spans="2:65" s="1" customFormat="1" ht="22.5" customHeight="1">
      <c r="B336" s="160"/>
      <c r="C336" s="208" t="s">
        <v>2692</v>
      </c>
      <c r="D336" s="208" t="s">
        <v>2336</v>
      </c>
      <c r="E336" s="209" t="s">
        <v>2693</v>
      </c>
      <c r="F336" s="210" t="s">
        <v>2694</v>
      </c>
      <c r="G336" s="211" t="s">
        <v>2359</v>
      </c>
      <c r="H336" s="212">
        <v>12.906000000000001</v>
      </c>
      <c r="I336" s="213"/>
      <c r="J336" s="214">
        <f>ROUND(I336*H336,2)</f>
        <v>0</v>
      </c>
      <c r="K336" s="210" t="s">
        <v>2117</v>
      </c>
      <c r="L336" s="215"/>
      <c r="M336" s="216" t="s">
        <v>2117</v>
      </c>
      <c r="N336" s="217" t="s">
        <v>2137</v>
      </c>
      <c r="O336" s="36"/>
      <c r="P336" s="170">
        <f>O336*H336</f>
        <v>0</v>
      </c>
      <c r="Q336" s="170">
        <v>8.4999999999999995E-4</v>
      </c>
      <c r="R336" s="170">
        <f>Q336*H336</f>
        <v>1.09701E-2</v>
      </c>
      <c r="S336" s="170">
        <v>0</v>
      </c>
      <c r="T336" s="171">
        <f>S336*H336</f>
        <v>0</v>
      </c>
      <c r="AR336" s="18" t="s">
        <v>2254</v>
      </c>
      <c r="AT336" s="18" t="s">
        <v>2336</v>
      </c>
      <c r="AU336" s="18" t="s">
        <v>2175</v>
      </c>
      <c r="AY336" s="18" t="s">
        <v>2216</v>
      </c>
      <c r="BE336" s="172">
        <f>IF(N336="základní",J336,0)</f>
        <v>0</v>
      </c>
      <c r="BF336" s="172">
        <f>IF(N336="snížená",J336,0)</f>
        <v>0</v>
      </c>
      <c r="BG336" s="172">
        <f>IF(N336="zákl. přenesená",J336,0)</f>
        <v>0</v>
      </c>
      <c r="BH336" s="172">
        <f>IF(N336="sníž. přenesená",J336,0)</f>
        <v>0</v>
      </c>
      <c r="BI336" s="172">
        <f>IF(N336="nulová",J336,0)</f>
        <v>0</v>
      </c>
      <c r="BJ336" s="18" t="s">
        <v>2173</v>
      </c>
      <c r="BK336" s="172">
        <f>ROUND(I336*H336,2)</f>
        <v>0</v>
      </c>
      <c r="BL336" s="18" t="s">
        <v>2237</v>
      </c>
      <c r="BM336" s="18" t="s">
        <v>2695</v>
      </c>
    </row>
    <row r="337" spans="2:65" s="11" customFormat="1" ht="22.5" customHeight="1">
      <c r="B337" s="173"/>
      <c r="D337" s="174" t="s">
        <v>2225</v>
      </c>
      <c r="F337" s="176" t="s">
        <v>2696</v>
      </c>
      <c r="H337" s="177">
        <v>12.906000000000001</v>
      </c>
      <c r="I337" s="178"/>
      <c r="L337" s="173"/>
      <c r="M337" s="179"/>
      <c r="N337" s="180"/>
      <c r="O337" s="180"/>
      <c r="P337" s="180"/>
      <c r="Q337" s="180"/>
      <c r="R337" s="180"/>
      <c r="S337" s="180"/>
      <c r="T337" s="181"/>
      <c r="AT337" s="182" t="s">
        <v>2225</v>
      </c>
      <c r="AU337" s="182" t="s">
        <v>2175</v>
      </c>
      <c r="AV337" s="11" t="s">
        <v>2175</v>
      </c>
      <c r="AW337" s="11" t="s">
        <v>2099</v>
      </c>
      <c r="AX337" s="11" t="s">
        <v>2173</v>
      </c>
      <c r="AY337" s="182" t="s">
        <v>2216</v>
      </c>
    </row>
    <row r="338" spans="2:65" s="1" customFormat="1" ht="22.5" customHeight="1">
      <c r="B338" s="160"/>
      <c r="C338" s="161" t="s">
        <v>2697</v>
      </c>
      <c r="D338" s="161" t="s">
        <v>2219</v>
      </c>
      <c r="E338" s="162" t="s">
        <v>2698</v>
      </c>
      <c r="F338" s="163" t="s">
        <v>2699</v>
      </c>
      <c r="G338" s="164" t="s">
        <v>2359</v>
      </c>
      <c r="H338" s="165">
        <v>110.96</v>
      </c>
      <c r="I338" s="166"/>
      <c r="J338" s="167">
        <f>ROUND(I338*H338,2)</f>
        <v>0</v>
      </c>
      <c r="K338" s="163" t="s">
        <v>2305</v>
      </c>
      <c r="L338" s="35"/>
      <c r="M338" s="168" t="s">
        <v>2117</v>
      </c>
      <c r="N338" s="169" t="s">
        <v>2137</v>
      </c>
      <c r="O338" s="36"/>
      <c r="P338" s="170">
        <f>O338*H338</f>
        <v>0</v>
      </c>
      <c r="Q338" s="170">
        <v>2.3099999999999999E-2</v>
      </c>
      <c r="R338" s="170">
        <f>Q338*H338</f>
        <v>2.5631759999999999</v>
      </c>
      <c r="S338" s="170">
        <v>0</v>
      </c>
      <c r="T338" s="171">
        <f>S338*H338</f>
        <v>0</v>
      </c>
      <c r="AR338" s="18" t="s">
        <v>2237</v>
      </c>
      <c r="AT338" s="18" t="s">
        <v>2219</v>
      </c>
      <c r="AU338" s="18" t="s">
        <v>2175</v>
      </c>
      <c r="AY338" s="18" t="s">
        <v>2216</v>
      </c>
      <c r="BE338" s="172">
        <f>IF(N338="základní",J338,0)</f>
        <v>0</v>
      </c>
      <c r="BF338" s="172">
        <f>IF(N338="snížená",J338,0)</f>
        <v>0</v>
      </c>
      <c r="BG338" s="172">
        <f>IF(N338="zákl. přenesená",J338,0)</f>
        <v>0</v>
      </c>
      <c r="BH338" s="172">
        <f>IF(N338="sníž. přenesená",J338,0)</f>
        <v>0</v>
      </c>
      <c r="BI338" s="172">
        <f>IF(N338="nulová",J338,0)</f>
        <v>0</v>
      </c>
      <c r="BJ338" s="18" t="s">
        <v>2173</v>
      </c>
      <c r="BK338" s="172">
        <f>ROUND(I338*H338,2)</f>
        <v>0</v>
      </c>
      <c r="BL338" s="18" t="s">
        <v>2237</v>
      </c>
      <c r="BM338" s="18" t="s">
        <v>2700</v>
      </c>
    </row>
    <row r="339" spans="2:65" s="11" customFormat="1" ht="22.5" customHeight="1">
      <c r="B339" s="173"/>
      <c r="D339" s="174" t="s">
        <v>2225</v>
      </c>
      <c r="E339" s="175" t="s">
        <v>2117</v>
      </c>
      <c r="F339" s="176" t="s">
        <v>2701</v>
      </c>
      <c r="H339" s="177">
        <v>110.96</v>
      </c>
      <c r="I339" s="178"/>
      <c r="L339" s="173"/>
      <c r="M339" s="179"/>
      <c r="N339" s="180"/>
      <c r="O339" s="180"/>
      <c r="P339" s="180"/>
      <c r="Q339" s="180"/>
      <c r="R339" s="180"/>
      <c r="S339" s="180"/>
      <c r="T339" s="181"/>
      <c r="AT339" s="182" t="s">
        <v>2225</v>
      </c>
      <c r="AU339" s="182" t="s">
        <v>2175</v>
      </c>
      <c r="AV339" s="11" t="s">
        <v>2175</v>
      </c>
      <c r="AW339" s="11" t="s">
        <v>2130</v>
      </c>
      <c r="AX339" s="11" t="s">
        <v>2173</v>
      </c>
      <c r="AY339" s="182" t="s">
        <v>2216</v>
      </c>
    </row>
    <row r="340" spans="2:65" s="1" customFormat="1" ht="31.5" customHeight="1">
      <c r="B340" s="160"/>
      <c r="C340" s="161" t="s">
        <v>2702</v>
      </c>
      <c r="D340" s="161" t="s">
        <v>2219</v>
      </c>
      <c r="E340" s="162" t="s">
        <v>2703</v>
      </c>
      <c r="F340" s="163" t="s">
        <v>2704</v>
      </c>
      <c r="G340" s="164" t="s">
        <v>2359</v>
      </c>
      <c r="H340" s="165">
        <v>40.04</v>
      </c>
      <c r="I340" s="166"/>
      <c r="J340" s="167">
        <f>ROUND(I340*H340,2)</f>
        <v>0</v>
      </c>
      <c r="K340" s="163" t="s">
        <v>2305</v>
      </c>
      <c r="L340" s="35"/>
      <c r="M340" s="168" t="s">
        <v>2117</v>
      </c>
      <c r="N340" s="169" t="s">
        <v>2137</v>
      </c>
      <c r="O340" s="36"/>
      <c r="P340" s="170">
        <f>O340*H340</f>
        <v>0</v>
      </c>
      <c r="Q340" s="170">
        <v>6.3E-3</v>
      </c>
      <c r="R340" s="170">
        <f>Q340*H340</f>
        <v>0.25225199999999998</v>
      </c>
      <c r="S340" s="170">
        <v>0</v>
      </c>
      <c r="T340" s="171">
        <f>S340*H340</f>
        <v>0</v>
      </c>
      <c r="AR340" s="18" t="s">
        <v>2237</v>
      </c>
      <c r="AT340" s="18" t="s">
        <v>2219</v>
      </c>
      <c r="AU340" s="18" t="s">
        <v>2175</v>
      </c>
      <c r="AY340" s="18" t="s">
        <v>2216</v>
      </c>
      <c r="BE340" s="172">
        <f>IF(N340="základní",J340,0)</f>
        <v>0</v>
      </c>
      <c r="BF340" s="172">
        <f>IF(N340="snížená",J340,0)</f>
        <v>0</v>
      </c>
      <c r="BG340" s="172">
        <f>IF(N340="zákl. přenesená",J340,0)</f>
        <v>0</v>
      </c>
      <c r="BH340" s="172">
        <f>IF(N340="sníž. přenesená",J340,0)</f>
        <v>0</v>
      </c>
      <c r="BI340" s="172">
        <f>IF(N340="nulová",J340,0)</f>
        <v>0</v>
      </c>
      <c r="BJ340" s="18" t="s">
        <v>2173</v>
      </c>
      <c r="BK340" s="172">
        <f>ROUND(I340*H340,2)</f>
        <v>0</v>
      </c>
      <c r="BL340" s="18" t="s">
        <v>2237</v>
      </c>
      <c r="BM340" s="18" t="s">
        <v>2705</v>
      </c>
    </row>
    <row r="341" spans="2:65" s="11" customFormat="1" ht="22.5" customHeight="1">
      <c r="B341" s="173"/>
      <c r="D341" s="174" t="s">
        <v>2225</v>
      </c>
      <c r="E341" s="175" t="s">
        <v>2117</v>
      </c>
      <c r="F341" s="176" t="s">
        <v>2706</v>
      </c>
      <c r="H341" s="177">
        <v>40.04</v>
      </c>
      <c r="I341" s="178"/>
      <c r="L341" s="173"/>
      <c r="M341" s="179"/>
      <c r="N341" s="180"/>
      <c r="O341" s="180"/>
      <c r="P341" s="180"/>
      <c r="Q341" s="180"/>
      <c r="R341" s="180"/>
      <c r="S341" s="180"/>
      <c r="T341" s="181"/>
      <c r="AT341" s="182" t="s">
        <v>2225</v>
      </c>
      <c r="AU341" s="182" t="s">
        <v>2175</v>
      </c>
      <c r="AV341" s="11" t="s">
        <v>2175</v>
      </c>
      <c r="AW341" s="11" t="s">
        <v>2130</v>
      </c>
      <c r="AX341" s="11" t="s">
        <v>2173</v>
      </c>
      <c r="AY341" s="182" t="s">
        <v>2216</v>
      </c>
    </row>
    <row r="342" spans="2:65" s="1" customFormat="1" ht="22.5" customHeight="1">
      <c r="B342" s="160"/>
      <c r="C342" s="161" t="s">
        <v>2707</v>
      </c>
      <c r="D342" s="161" t="s">
        <v>2219</v>
      </c>
      <c r="E342" s="162" t="s">
        <v>2708</v>
      </c>
      <c r="F342" s="163" t="s">
        <v>2709</v>
      </c>
      <c r="G342" s="164" t="s">
        <v>2359</v>
      </c>
      <c r="H342" s="165">
        <v>132.09</v>
      </c>
      <c r="I342" s="166"/>
      <c r="J342" s="167">
        <f>ROUND(I342*H342,2)</f>
        <v>0</v>
      </c>
      <c r="K342" s="163" t="s">
        <v>2117</v>
      </c>
      <c r="L342" s="35"/>
      <c r="M342" s="168" t="s">
        <v>2117</v>
      </c>
      <c r="N342" s="169" t="s">
        <v>2137</v>
      </c>
      <c r="O342" s="36"/>
      <c r="P342" s="170">
        <f>O342*H342</f>
        <v>0</v>
      </c>
      <c r="Q342" s="170">
        <v>2.9999999999999997E-4</v>
      </c>
      <c r="R342" s="170">
        <f>Q342*H342</f>
        <v>3.9626999999999996E-2</v>
      </c>
      <c r="S342" s="170">
        <v>0</v>
      </c>
      <c r="T342" s="171">
        <f>S342*H342</f>
        <v>0</v>
      </c>
      <c r="AR342" s="18" t="s">
        <v>2237</v>
      </c>
      <c r="AT342" s="18" t="s">
        <v>2219</v>
      </c>
      <c r="AU342" s="18" t="s">
        <v>2175</v>
      </c>
      <c r="AY342" s="18" t="s">
        <v>2216</v>
      </c>
      <c r="BE342" s="172">
        <f>IF(N342="základní",J342,0)</f>
        <v>0</v>
      </c>
      <c r="BF342" s="172">
        <f>IF(N342="snížená",J342,0)</f>
        <v>0</v>
      </c>
      <c r="BG342" s="172">
        <f>IF(N342="zákl. přenesená",J342,0)</f>
        <v>0</v>
      </c>
      <c r="BH342" s="172">
        <f>IF(N342="sníž. přenesená",J342,0)</f>
        <v>0</v>
      </c>
      <c r="BI342" s="172">
        <f>IF(N342="nulová",J342,0)</f>
        <v>0</v>
      </c>
      <c r="BJ342" s="18" t="s">
        <v>2173</v>
      </c>
      <c r="BK342" s="172">
        <f>ROUND(I342*H342,2)</f>
        <v>0</v>
      </c>
      <c r="BL342" s="18" t="s">
        <v>2237</v>
      </c>
      <c r="BM342" s="18" t="s">
        <v>2710</v>
      </c>
    </row>
    <row r="343" spans="2:65" s="11" customFormat="1" ht="22.5" customHeight="1">
      <c r="B343" s="173"/>
      <c r="D343" s="188" t="s">
        <v>2225</v>
      </c>
      <c r="E343" s="182" t="s">
        <v>2117</v>
      </c>
      <c r="F343" s="189" t="s">
        <v>2711</v>
      </c>
      <c r="H343" s="190">
        <v>40.04</v>
      </c>
      <c r="I343" s="178"/>
      <c r="L343" s="173"/>
      <c r="M343" s="179"/>
      <c r="N343" s="180"/>
      <c r="O343" s="180"/>
      <c r="P343" s="180"/>
      <c r="Q343" s="180"/>
      <c r="R343" s="180"/>
      <c r="S343" s="180"/>
      <c r="T343" s="181"/>
      <c r="AT343" s="182" t="s">
        <v>2225</v>
      </c>
      <c r="AU343" s="182" t="s">
        <v>2175</v>
      </c>
      <c r="AV343" s="11" t="s">
        <v>2175</v>
      </c>
      <c r="AW343" s="11" t="s">
        <v>2130</v>
      </c>
      <c r="AX343" s="11" t="s">
        <v>2166</v>
      </c>
      <c r="AY343" s="182" t="s">
        <v>2216</v>
      </c>
    </row>
    <row r="344" spans="2:65" s="11" customFormat="1" ht="22.5" customHeight="1">
      <c r="B344" s="173"/>
      <c r="D344" s="188" t="s">
        <v>2225</v>
      </c>
      <c r="E344" s="182" t="s">
        <v>2117</v>
      </c>
      <c r="F344" s="189" t="s">
        <v>2712</v>
      </c>
      <c r="H344" s="190">
        <v>92.05</v>
      </c>
      <c r="I344" s="178"/>
      <c r="L344" s="173"/>
      <c r="M344" s="179"/>
      <c r="N344" s="180"/>
      <c r="O344" s="180"/>
      <c r="P344" s="180"/>
      <c r="Q344" s="180"/>
      <c r="R344" s="180"/>
      <c r="S344" s="180"/>
      <c r="T344" s="181"/>
      <c r="AT344" s="182" t="s">
        <v>2225</v>
      </c>
      <c r="AU344" s="182" t="s">
        <v>2175</v>
      </c>
      <c r="AV344" s="11" t="s">
        <v>2175</v>
      </c>
      <c r="AW344" s="11" t="s">
        <v>2130</v>
      </c>
      <c r="AX344" s="11" t="s">
        <v>2166</v>
      </c>
      <c r="AY344" s="182" t="s">
        <v>2216</v>
      </c>
    </row>
    <row r="345" spans="2:65" s="13" customFormat="1" ht="22.5" customHeight="1">
      <c r="B345" s="199"/>
      <c r="D345" s="174" t="s">
        <v>2225</v>
      </c>
      <c r="E345" s="200" t="s">
        <v>2117</v>
      </c>
      <c r="F345" s="201" t="s">
        <v>2321</v>
      </c>
      <c r="H345" s="202">
        <v>132.09</v>
      </c>
      <c r="I345" s="203"/>
      <c r="L345" s="199"/>
      <c r="M345" s="204"/>
      <c r="N345" s="205"/>
      <c r="O345" s="205"/>
      <c r="P345" s="205"/>
      <c r="Q345" s="205"/>
      <c r="R345" s="205"/>
      <c r="S345" s="205"/>
      <c r="T345" s="206"/>
      <c r="AT345" s="207" t="s">
        <v>2225</v>
      </c>
      <c r="AU345" s="207" t="s">
        <v>2175</v>
      </c>
      <c r="AV345" s="13" t="s">
        <v>2237</v>
      </c>
      <c r="AW345" s="13" t="s">
        <v>2130</v>
      </c>
      <c r="AX345" s="13" t="s">
        <v>2173</v>
      </c>
      <c r="AY345" s="207" t="s">
        <v>2216</v>
      </c>
    </row>
    <row r="346" spans="2:65" s="1" customFormat="1" ht="22.5" customHeight="1">
      <c r="B346" s="160"/>
      <c r="C346" s="161" t="s">
        <v>2713</v>
      </c>
      <c r="D346" s="161" t="s">
        <v>2219</v>
      </c>
      <c r="E346" s="162" t="s">
        <v>2714</v>
      </c>
      <c r="F346" s="163" t="s">
        <v>2715</v>
      </c>
      <c r="G346" s="164" t="s">
        <v>2402</v>
      </c>
      <c r="H346" s="165">
        <v>0.22800000000000001</v>
      </c>
      <c r="I346" s="166"/>
      <c r="J346" s="167">
        <f>ROUND(I346*H346,2)</f>
        <v>0</v>
      </c>
      <c r="K346" s="163" t="s">
        <v>2305</v>
      </c>
      <c r="L346" s="35"/>
      <c r="M346" s="168" t="s">
        <v>2117</v>
      </c>
      <c r="N346" s="169" t="s">
        <v>2137</v>
      </c>
      <c r="O346" s="36"/>
      <c r="P346" s="170">
        <f>O346*H346</f>
        <v>0</v>
      </c>
      <c r="Q346" s="170">
        <v>1.0530600000000001</v>
      </c>
      <c r="R346" s="170">
        <f>Q346*H346</f>
        <v>0.24009768000000004</v>
      </c>
      <c r="S346" s="170">
        <v>0</v>
      </c>
      <c r="T346" s="171">
        <f>S346*H346</f>
        <v>0</v>
      </c>
      <c r="AR346" s="18" t="s">
        <v>2237</v>
      </c>
      <c r="AT346" s="18" t="s">
        <v>2219</v>
      </c>
      <c r="AU346" s="18" t="s">
        <v>2175</v>
      </c>
      <c r="AY346" s="18" t="s">
        <v>2216</v>
      </c>
      <c r="BE346" s="172">
        <f>IF(N346="základní",J346,0)</f>
        <v>0</v>
      </c>
      <c r="BF346" s="172">
        <f>IF(N346="snížená",J346,0)</f>
        <v>0</v>
      </c>
      <c r="BG346" s="172">
        <f>IF(N346="zákl. přenesená",J346,0)</f>
        <v>0</v>
      </c>
      <c r="BH346" s="172">
        <f>IF(N346="sníž. přenesená",J346,0)</f>
        <v>0</v>
      </c>
      <c r="BI346" s="172">
        <f>IF(N346="nulová",J346,0)</f>
        <v>0</v>
      </c>
      <c r="BJ346" s="18" t="s">
        <v>2173</v>
      </c>
      <c r="BK346" s="172">
        <f>ROUND(I346*H346,2)</f>
        <v>0</v>
      </c>
      <c r="BL346" s="18" t="s">
        <v>2237</v>
      </c>
      <c r="BM346" s="18" t="s">
        <v>2716</v>
      </c>
    </row>
    <row r="347" spans="2:65" s="11" customFormat="1" ht="22.5" customHeight="1">
      <c r="B347" s="173"/>
      <c r="D347" s="174" t="s">
        <v>2225</v>
      </c>
      <c r="E347" s="175" t="s">
        <v>2117</v>
      </c>
      <c r="F347" s="176" t="s">
        <v>2717</v>
      </c>
      <c r="H347" s="177">
        <v>0.22800000000000001</v>
      </c>
      <c r="I347" s="178"/>
      <c r="L347" s="173"/>
      <c r="M347" s="179"/>
      <c r="N347" s="180"/>
      <c r="O347" s="180"/>
      <c r="P347" s="180"/>
      <c r="Q347" s="180"/>
      <c r="R347" s="180"/>
      <c r="S347" s="180"/>
      <c r="T347" s="181"/>
      <c r="AT347" s="182" t="s">
        <v>2225</v>
      </c>
      <c r="AU347" s="182" t="s">
        <v>2175</v>
      </c>
      <c r="AV347" s="11" t="s">
        <v>2175</v>
      </c>
      <c r="AW347" s="11" t="s">
        <v>2130</v>
      </c>
      <c r="AX347" s="11" t="s">
        <v>2173</v>
      </c>
      <c r="AY347" s="182" t="s">
        <v>2216</v>
      </c>
    </row>
    <row r="348" spans="2:65" s="1" customFormat="1" ht="22.5" customHeight="1">
      <c r="B348" s="160"/>
      <c r="C348" s="161" t="s">
        <v>2718</v>
      </c>
      <c r="D348" s="161" t="s">
        <v>2219</v>
      </c>
      <c r="E348" s="162" t="s">
        <v>2719</v>
      </c>
      <c r="F348" s="163" t="s">
        <v>2720</v>
      </c>
      <c r="G348" s="164" t="s">
        <v>2359</v>
      </c>
      <c r="H348" s="165">
        <v>7</v>
      </c>
      <c r="I348" s="166"/>
      <c r="J348" s="167">
        <f>ROUND(I348*H348,2)</f>
        <v>0</v>
      </c>
      <c r="K348" s="163" t="s">
        <v>2305</v>
      </c>
      <c r="L348" s="35"/>
      <c r="M348" s="168" t="s">
        <v>2117</v>
      </c>
      <c r="N348" s="169" t="s">
        <v>2137</v>
      </c>
      <c r="O348" s="36"/>
      <c r="P348" s="170">
        <f>O348*H348</f>
        <v>0</v>
      </c>
      <c r="Q348" s="170">
        <v>6.3E-2</v>
      </c>
      <c r="R348" s="170">
        <f>Q348*H348</f>
        <v>0.441</v>
      </c>
      <c r="S348" s="170">
        <v>0</v>
      </c>
      <c r="T348" s="171">
        <f>S348*H348</f>
        <v>0</v>
      </c>
      <c r="AR348" s="18" t="s">
        <v>2237</v>
      </c>
      <c r="AT348" s="18" t="s">
        <v>2219</v>
      </c>
      <c r="AU348" s="18" t="s">
        <v>2175</v>
      </c>
      <c r="AY348" s="18" t="s">
        <v>2216</v>
      </c>
      <c r="BE348" s="172">
        <f>IF(N348="základní",J348,0)</f>
        <v>0</v>
      </c>
      <c r="BF348" s="172">
        <f>IF(N348="snížená",J348,0)</f>
        <v>0</v>
      </c>
      <c r="BG348" s="172">
        <f>IF(N348="zákl. přenesená",J348,0)</f>
        <v>0</v>
      </c>
      <c r="BH348" s="172">
        <f>IF(N348="sníž. přenesená",J348,0)</f>
        <v>0</v>
      </c>
      <c r="BI348" s="172">
        <f>IF(N348="nulová",J348,0)</f>
        <v>0</v>
      </c>
      <c r="BJ348" s="18" t="s">
        <v>2173</v>
      </c>
      <c r="BK348" s="172">
        <f>ROUND(I348*H348,2)</f>
        <v>0</v>
      </c>
      <c r="BL348" s="18" t="s">
        <v>2237</v>
      </c>
      <c r="BM348" s="18" t="s">
        <v>2721</v>
      </c>
    </row>
    <row r="349" spans="2:65" s="11" customFormat="1" ht="22.5" customHeight="1">
      <c r="B349" s="173"/>
      <c r="D349" s="174" t="s">
        <v>2225</v>
      </c>
      <c r="E349" s="175" t="s">
        <v>2117</v>
      </c>
      <c r="F349" s="176" t="s">
        <v>2722</v>
      </c>
      <c r="H349" s="177">
        <v>7</v>
      </c>
      <c r="I349" s="178"/>
      <c r="L349" s="173"/>
      <c r="M349" s="179"/>
      <c r="N349" s="180"/>
      <c r="O349" s="180"/>
      <c r="P349" s="180"/>
      <c r="Q349" s="180"/>
      <c r="R349" s="180"/>
      <c r="S349" s="180"/>
      <c r="T349" s="181"/>
      <c r="AT349" s="182" t="s">
        <v>2225</v>
      </c>
      <c r="AU349" s="182" t="s">
        <v>2175</v>
      </c>
      <c r="AV349" s="11" t="s">
        <v>2175</v>
      </c>
      <c r="AW349" s="11" t="s">
        <v>2130</v>
      </c>
      <c r="AX349" s="11" t="s">
        <v>2173</v>
      </c>
      <c r="AY349" s="182" t="s">
        <v>2216</v>
      </c>
    </row>
    <row r="350" spans="2:65" s="1" customFormat="1" ht="22.5" customHeight="1">
      <c r="B350" s="160"/>
      <c r="C350" s="161" t="s">
        <v>2723</v>
      </c>
      <c r="D350" s="161" t="s">
        <v>2219</v>
      </c>
      <c r="E350" s="162" t="s">
        <v>2724</v>
      </c>
      <c r="F350" s="163" t="s">
        <v>2725</v>
      </c>
      <c r="G350" s="164" t="s">
        <v>2359</v>
      </c>
      <c r="H350" s="165">
        <v>131.58000000000001</v>
      </c>
      <c r="I350" s="166"/>
      <c r="J350" s="167">
        <f>ROUND(I350*H350,2)</f>
        <v>0</v>
      </c>
      <c r="K350" s="163" t="s">
        <v>2305</v>
      </c>
      <c r="L350" s="35"/>
      <c r="M350" s="168" t="s">
        <v>2117</v>
      </c>
      <c r="N350" s="169" t="s">
        <v>2137</v>
      </c>
      <c r="O350" s="36"/>
      <c r="P350" s="170">
        <f>O350*H350</f>
        <v>0</v>
      </c>
      <c r="Q350" s="170">
        <v>6.7019999999999996E-2</v>
      </c>
      <c r="R350" s="170">
        <f>Q350*H350</f>
        <v>8.8184915999999998</v>
      </c>
      <c r="S350" s="170">
        <v>0</v>
      </c>
      <c r="T350" s="171">
        <f>S350*H350</f>
        <v>0</v>
      </c>
      <c r="AR350" s="18" t="s">
        <v>2237</v>
      </c>
      <c r="AT350" s="18" t="s">
        <v>2219</v>
      </c>
      <c r="AU350" s="18" t="s">
        <v>2175</v>
      </c>
      <c r="AY350" s="18" t="s">
        <v>2216</v>
      </c>
      <c r="BE350" s="172">
        <f>IF(N350="základní",J350,0)</f>
        <v>0</v>
      </c>
      <c r="BF350" s="172">
        <f>IF(N350="snížená",J350,0)</f>
        <v>0</v>
      </c>
      <c r="BG350" s="172">
        <f>IF(N350="zákl. přenesená",J350,0)</f>
        <v>0</v>
      </c>
      <c r="BH350" s="172">
        <f>IF(N350="sníž. přenesená",J350,0)</f>
        <v>0</v>
      </c>
      <c r="BI350" s="172">
        <f>IF(N350="nulová",J350,0)</f>
        <v>0</v>
      </c>
      <c r="BJ350" s="18" t="s">
        <v>2173</v>
      </c>
      <c r="BK350" s="172">
        <f>ROUND(I350*H350,2)</f>
        <v>0</v>
      </c>
      <c r="BL350" s="18" t="s">
        <v>2237</v>
      </c>
      <c r="BM350" s="18" t="s">
        <v>2726</v>
      </c>
    </row>
    <row r="351" spans="2:65" s="11" customFormat="1" ht="22.5" customHeight="1">
      <c r="B351" s="173"/>
      <c r="D351" s="174" t="s">
        <v>2225</v>
      </c>
      <c r="E351" s="175" t="s">
        <v>2117</v>
      </c>
      <c r="F351" s="176" t="s">
        <v>2727</v>
      </c>
      <c r="H351" s="177">
        <v>131.58000000000001</v>
      </c>
      <c r="I351" s="178"/>
      <c r="L351" s="173"/>
      <c r="M351" s="179"/>
      <c r="N351" s="180"/>
      <c r="O351" s="180"/>
      <c r="P351" s="180"/>
      <c r="Q351" s="180"/>
      <c r="R351" s="180"/>
      <c r="S351" s="180"/>
      <c r="T351" s="181"/>
      <c r="AT351" s="182" t="s">
        <v>2225</v>
      </c>
      <c r="AU351" s="182" t="s">
        <v>2175</v>
      </c>
      <c r="AV351" s="11" t="s">
        <v>2175</v>
      </c>
      <c r="AW351" s="11" t="s">
        <v>2130</v>
      </c>
      <c r="AX351" s="11" t="s">
        <v>2173</v>
      </c>
      <c r="AY351" s="182" t="s">
        <v>2216</v>
      </c>
    </row>
    <row r="352" spans="2:65" s="1" customFormat="1" ht="22.5" customHeight="1">
      <c r="B352" s="160"/>
      <c r="C352" s="161" t="s">
        <v>2728</v>
      </c>
      <c r="D352" s="161" t="s">
        <v>2219</v>
      </c>
      <c r="E352" s="162" t="s">
        <v>2729</v>
      </c>
      <c r="F352" s="163" t="s">
        <v>2730</v>
      </c>
      <c r="G352" s="164" t="s">
        <v>2359</v>
      </c>
      <c r="H352" s="165">
        <v>106.45</v>
      </c>
      <c r="I352" s="166"/>
      <c r="J352" s="167">
        <f>ROUND(I352*H352,2)</f>
        <v>0</v>
      </c>
      <c r="K352" s="163" t="s">
        <v>2305</v>
      </c>
      <c r="L352" s="35"/>
      <c r="M352" s="168" t="s">
        <v>2117</v>
      </c>
      <c r="N352" s="169" t="s">
        <v>2137</v>
      </c>
      <c r="O352" s="36"/>
      <c r="P352" s="170">
        <f>O352*H352</f>
        <v>0</v>
      </c>
      <c r="Q352" s="170">
        <v>0.11169999999999999</v>
      </c>
      <c r="R352" s="170">
        <f>Q352*H352</f>
        <v>11.890464999999999</v>
      </c>
      <c r="S352" s="170">
        <v>0</v>
      </c>
      <c r="T352" s="171">
        <f>S352*H352</f>
        <v>0</v>
      </c>
      <c r="AR352" s="18" t="s">
        <v>2237</v>
      </c>
      <c r="AT352" s="18" t="s">
        <v>2219</v>
      </c>
      <c r="AU352" s="18" t="s">
        <v>2175</v>
      </c>
      <c r="AY352" s="18" t="s">
        <v>2216</v>
      </c>
      <c r="BE352" s="172">
        <f>IF(N352="základní",J352,0)</f>
        <v>0</v>
      </c>
      <c r="BF352" s="172">
        <f>IF(N352="snížená",J352,0)</f>
        <v>0</v>
      </c>
      <c r="BG352" s="172">
        <f>IF(N352="zákl. přenesená",J352,0)</f>
        <v>0</v>
      </c>
      <c r="BH352" s="172">
        <f>IF(N352="sníž. přenesená",J352,0)</f>
        <v>0</v>
      </c>
      <c r="BI352" s="172">
        <f>IF(N352="nulová",J352,0)</f>
        <v>0</v>
      </c>
      <c r="BJ352" s="18" t="s">
        <v>2173</v>
      </c>
      <c r="BK352" s="172">
        <f>ROUND(I352*H352,2)</f>
        <v>0</v>
      </c>
      <c r="BL352" s="18" t="s">
        <v>2237</v>
      </c>
      <c r="BM352" s="18" t="s">
        <v>2731</v>
      </c>
    </row>
    <row r="353" spans="2:65" s="1" customFormat="1" ht="22.5" customHeight="1">
      <c r="B353" s="160"/>
      <c r="C353" s="161" t="s">
        <v>2732</v>
      </c>
      <c r="D353" s="161" t="s">
        <v>2219</v>
      </c>
      <c r="E353" s="162" t="s">
        <v>2733</v>
      </c>
      <c r="F353" s="163" t="s">
        <v>2734</v>
      </c>
      <c r="G353" s="164" t="s">
        <v>2304</v>
      </c>
      <c r="H353" s="165">
        <v>13.516999999999999</v>
      </c>
      <c r="I353" s="166"/>
      <c r="J353" s="167">
        <f>ROUND(I353*H353,2)</f>
        <v>0</v>
      </c>
      <c r="K353" s="163" t="s">
        <v>2305</v>
      </c>
      <c r="L353" s="35"/>
      <c r="M353" s="168" t="s">
        <v>2117</v>
      </c>
      <c r="N353" s="169" t="s">
        <v>2137</v>
      </c>
      <c r="O353" s="36"/>
      <c r="P353" s="170">
        <f>O353*H353</f>
        <v>0</v>
      </c>
      <c r="Q353" s="170">
        <v>2.16</v>
      </c>
      <c r="R353" s="170">
        <f>Q353*H353</f>
        <v>29.196719999999999</v>
      </c>
      <c r="S353" s="170">
        <v>0</v>
      </c>
      <c r="T353" s="171">
        <f>S353*H353</f>
        <v>0</v>
      </c>
      <c r="AR353" s="18" t="s">
        <v>2237</v>
      </c>
      <c r="AT353" s="18" t="s">
        <v>2219</v>
      </c>
      <c r="AU353" s="18" t="s">
        <v>2175</v>
      </c>
      <c r="AY353" s="18" t="s">
        <v>2216</v>
      </c>
      <c r="BE353" s="172">
        <f>IF(N353="základní",J353,0)</f>
        <v>0</v>
      </c>
      <c r="BF353" s="172">
        <f>IF(N353="snížená",J353,0)</f>
        <v>0</v>
      </c>
      <c r="BG353" s="172">
        <f>IF(N353="zákl. přenesená",J353,0)</f>
        <v>0</v>
      </c>
      <c r="BH353" s="172">
        <f>IF(N353="sníž. přenesená",J353,0)</f>
        <v>0</v>
      </c>
      <c r="BI353" s="172">
        <f>IF(N353="nulová",J353,0)</f>
        <v>0</v>
      </c>
      <c r="BJ353" s="18" t="s">
        <v>2173</v>
      </c>
      <c r="BK353" s="172">
        <f>ROUND(I353*H353,2)</f>
        <v>0</v>
      </c>
      <c r="BL353" s="18" t="s">
        <v>2237</v>
      </c>
      <c r="BM353" s="18" t="s">
        <v>2735</v>
      </c>
    </row>
    <row r="354" spans="2:65" s="11" customFormat="1" ht="22.5" customHeight="1">
      <c r="B354" s="173"/>
      <c r="D354" s="174" t="s">
        <v>2225</v>
      </c>
      <c r="E354" s="175" t="s">
        <v>2117</v>
      </c>
      <c r="F354" s="176" t="s">
        <v>2736</v>
      </c>
      <c r="H354" s="177">
        <v>13.516999999999999</v>
      </c>
      <c r="I354" s="178"/>
      <c r="L354" s="173"/>
      <c r="M354" s="179"/>
      <c r="N354" s="180"/>
      <c r="O354" s="180"/>
      <c r="P354" s="180"/>
      <c r="Q354" s="180"/>
      <c r="R354" s="180"/>
      <c r="S354" s="180"/>
      <c r="T354" s="181"/>
      <c r="AT354" s="182" t="s">
        <v>2225</v>
      </c>
      <c r="AU354" s="182" t="s">
        <v>2175</v>
      </c>
      <c r="AV354" s="11" t="s">
        <v>2175</v>
      </c>
      <c r="AW354" s="11" t="s">
        <v>2130</v>
      </c>
      <c r="AX354" s="11" t="s">
        <v>2173</v>
      </c>
      <c r="AY354" s="182" t="s">
        <v>2216</v>
      </c>
    </row>
    <row r="355" spans="2:65" s="1" customFormat="1" ht="22.5" customHeight="1">
      <c r="B355" s="160"/>
      <c r="C355" s="161" t="s">
        <v>2737</v>
      </c>
      <c r="D355" s="161" t="s">
        <v>2219</v>
      </c>
      <c r="E355" s="162" t="s">
        <v>2738</v>
      </c>
      <c r="F355" s="163" t="s">
        <v>2739</v>
      </c>
      <c r="G355" s="164" t="s">
        <v>2222</v>
      </c>
      <c r="H355" s="165">
        <v>5</v>
      </c>
      <c r="I355" s="166"/>
      <c r="J355" s="167">
        <f>ROUND(I355*H355,2)</f>
        <v>0</v>
      </c>
      <c r="K355" s="163" t="s">
        <v>2305</v>
      </c>
      <c r="L355" s="35"/>
      <c r="M355" s="168" t="s">
        <v>2117</v>
      </c>
      <c r="N355" s="169" t="s">
        <v>2137</v>
      </c>
      <c r="O355" s="36"/>
      <c r="P355" s="170">
        <f>O355*H355</f>
        <v>0</v>
      </c>
      <c r="Q355" s="170">
        <v>1.6979999999999999E-2</v>
      </c>
      <c r="R355" s="170">
        <f>Q355*H355</f>
        <v>8.4899999999999989E-2</v>
      </c>
      <c r="S355" s="170">
        <v>0</v>
      </c>
      <c r="T355" s="171">
        <f>S355*H355</f>
        <v>0</v>
      </c>
      <c r="AR355" s="18" t="s">
        <v>2237</v>
      </c>
      <c r="AT355" s="18" t="s">
        <v>2219</v>
      </c>
      <c r="AU355" s="18" t="s">
        <v>2175</v>
      </c>
      <c r="AY355" s="18" t="s">
        <v>2216</v>
      </c>
      <c r="BE355" s="172">
        <f>IF(N355="základní",J355,0)</f>
        <v>0</v>
      </c>
      <c r="BF355" s="172">
        <f>IF(N355="snížená",J355,0)</f>
        <v>0</v>
      </c>
      <c r="BG355" s="172">
        <f>IF(N355="zákl. přenesená",J355,0)</f>
        <v>0</v>
      </c>
      <c r="BH355" s="172">
        <f>IF(N355="sníž. přenesená",J355,0)</f>
        <v>0</v>
      </c>
      <c r="BI355" s="172">
        <f>IF(N355="nulová",J355,0)</f>
        <v>0</v>
      </c>
      <c r="BJ355" s="18" t="s">
        <v>2173</v>
      </c>
      <c r="BK355" s="172">
        <f>ROUND(I355*H355,2)</f>
        <v>0</v>
      </c>
      <c r="BL355" s="18" t="s">
        <v>2237</v>
      </c>
      <c r="BM355" s="18" t="s">
        <v>2740</v>
      </c>
    </row>
    <row r="356" spans="2:65" s="11" customFormat="1" ht="22.5" customHeight="1">
      <c r="B356" s="173"/>
      <c r="D356" s="174" t="s">
        <v>2225</v>
      </c>
      <c r="E356" s="175" t="s">
        <v>2117</v>
      </c>
      <c r="F356" s="176" t="s">
        <v>2741</v>
      </c>
      <c r="H356" s="177">
        <v>5</v>
      </c>
      <c r="I356" s="178"/>
      <c r="L356" s="173"/>
      <c r="M356" s="179"/>
      <c r="N356" s="180"/>
      <c r="O356" s="180"/>
      <c r="P356" s="180"/>
      <c r="Q356" s="180"/>
      <c r="R356" s="180"/>
      <c r="S356" s="180"/>
      <c r="T356" s="181"/>
      <c r="AT356" s="182" t="s">
        <v>2225</v>
      </c>
      <c r="AU356" s="182" t="s">
        <v>2175</v>
      </c>
      <c r="AV356" s="11" t="s">
        <v>2175</v>
      </c>
      <c r="AW356" s="11" t="s">
        <v>2130</v>
      </c>
      <c r="AX356" s="11" t="s">
        <v>2173</v>
      </c>
      <c r="AY356" s="182" t="s">
        <v>2216</v>
      </c>
    </row>
    <row r="357" spans="2:65" s="1" customFormat="1" ht="22.5" customHeight="1">
      <c r="B357" s="160"/>
      <c r="C357" s="161" t="s">
        <v>2742</v>
      </c>
      <c r="D357" s="161" t="s">
        <v>2219</v>
      </c>
      <c r="E357" s="162" t="s">
        <v>2743</v>
      </c>
      <c r="F357" s="163" t="s">
        <v>2744</v>
      </c>
      <c r="G357" s="164" t="s">
        <v>2222</v>
      </c>
      <c r="H357" s="165">
        <v>7</v>
      </c>
      <c r="I357" s="166"/>
      <c r="J357" s="167">
        <f>ROUND(I357*H357,2)</f>
        <v>0</v>
      </c>
      <c r="K357" s="163" t="s">
        <v>2305</v>
      </c>
      <c r="L357" s="35"/>
      <c r="M357" s="168" t="s">
        <v>2117</v>
      </c>
      <c r="N357" s="169" t="s">
        <v>2137</v>
      </c>
      <c r="O357" s="36"/>
      <c r="P357" s="170">
        <f>O357*H357</f>
        <v>0</v>
      </c>
      <c r="Q357" s="170">
        <v>4.684E-2</v>
      </c>
      <c r="R357" s="170">
        <f>Q357*H357</f>
        <v>0.32788</v>
      </c>
      <c r="S357" s="170">
        <v>0</v>
      </c>
      <c r="T357" s="171">
        <f>S357*H357</f>
        <v>0</v>
      </c>
      <c r="AR357" s="18" t="s">
        <v>2237</v>
      </c>
      <c r="AT357" s="18" t="s">
        <v>2219</v>
      </c>
      <c r="AU357" s="18" t="s">
        <v>2175</v>
      </c>
      <c r="AY357" s="18" t="s">
        <v>2216</v>
      </c>
      <c r="BE357" s="172">
        <f>IF(N357="základní",J357,0)</f>
        <v>0</v>
      </c>
      <c r="BF357" s="172">
        <f>IF(N357="snížená",J357,0)</f>
        <v>0</v>
      </c>
      <c r="BG357" s="172">
        <f>IF(N357="zákl. přenesená",J357,0)</f>
        <v>0</v>
      </c>
      <c r="BH357" s="172">
        <f>IF(N357="sníž. přenesená",J357,0)</f>
        <v>0</v>
      </c>
      <c r="BI357" s="172">
        <f>IF(N357="nulová",J357,0)</f>
        <v>0</v>
      </c>
      <c r="BJ357" s="18" t="s">
        <v>2173</v>
      </c>
      <c r="BK357" s="172">
        <f>ROUND(I357*H357,2)</f>
        <v>0</v>
      </c>
      <c r="BL357" s="18" t="s">
        <v>2237</v>
      </c>
      <c r="BM357" s="18" t="s">
        <v>2745</v>
      </c>
    </row>
    <row r="358" spans="2:65" s="1" customFormat="1" ht="22.5" customHeight="1">
      <c r="B358" s="160"/>
      <c r="C358" s="208" t="s">
        <v>2746</v>
      </c>
      <c r="D358" s="208" t="s">
        <v>2336</v>
      </c>
      <c r="E358" s="209" t="s">
        <v>2747</v>
      </c>
      <c r="F358" s="210" t="s">
        <v>2748</v>
      </c>
      <c r="G358" s="211" t="s">
        <v>2222</v>
      </c>
      <c r="H358" s="212">
        <v>4</v>
      </c>
      <c r="I358" s="213"/>
      <c r="J358" s="214">
        <f>ROUND(I358*H358,2)</f>
        <v>0</v>
      </c>
      <c r="K358" s="210" t="s">
        <v>2117</v>
      </c>
      <c r="L358" s="215"/>
      <c r="M358" s="216" t="s">
        <v>2117</v>
      </c>
      <c r="N358" s="217" t="s">
        <v>2137</v>
      </c>
      <c r="O358" s="36"/>
      <c r="P358" s="170">
        <f>O358*H358</f>
        <v>0</v>
      </c>
      <c r="Q358" s="170">
        <v>1.38E-2</v>
      </c>
      <c r="R358" s="170">
        <f>Q358*H358</f>
        <v>5.5199999999999999E-2</v>
      </c>
      <c r="S358" s="170">
        <v>0</v>
      </c>
      <c r="T358" s="171">
        <f>S358*H358</f>
        <v>0</v>
      </c>
      <c r="AR358" s="18" t="s">
        <v>2254</v>
      </c>
      <c r="AT358" s="18" t="s">
        <v>2336</v>
      </c>
      <c r="AU358" s="18" t="s">
        <v>2175</v>
      </c>
      <c r="AY358" s="18" t="s">
        <v>2216</v>
      </c>
      <c r="BE358" s="172">
        <f>IF(N358="základní",J358,0)</f>
        <v>0</v>
      </c>
      <c r="BF358" s="172">
        <f>IF(N358="snížená",J358,0)</f>
        <v>0</v>
      </c>
      <c r="BG358" s="172">
        <f>IF(N358="zákl. přenesená",J358,0)</f>
        <v>0</v>
      </c>
      <c r="BH358" s="172">
        <f>IF(N358="sníž. přenesená",J358,0)</f>
        <v>0</v>
      </c>
      <c r="BI358" s="172">
        <f>IF(N358="nulová",J358,0)</f>
        <v>0</v>
      </c>
      <c r="BJ358" s="18" t="s">
        <v>2173</v>
      </c>
      <c r="BK358" s="172">
        <f>ROUND(I358*H358,2)</f>
        <v>0</v>
      </c>
      <c r="BL358" s="18" t="s">
        <v>2237</v>
      </c>
      <c r="BM358" s="18" t="s">
        <v>2749</v>
      </c>
    </row>
    <row r="359" spans="2:65" s="11" customFormat="1" ht="22.5" customHeight="1">
      <c r="B359" s="173"/>
      <c r="D359" s="174" t="s">
        <v>2225</v>
      </c>
      <c r="E359" s="175" t="s">
        <v>2117</v>
      </c>
      <c r="F359" s="176" t="s">
        <v>2750</v>
      </c>
      <c r="H359" s="177">
        <v>4</v>
      </c>
      <c r="I359" s="178"/>
      <c r="L359" s="173"/>
      <c r="M359" s="179"/>
      <c r="N359" s="180"/>
      <c r="O359" s="180"/>
      <c r="P359" s="180"/>
      <c r="Q359" s="180"/>
      <c r="R359" s="180"/>
      <c r="S359" s="180"/>
      <c r="T359" s="181"/>
      <c r="AT359" s="182" t="s">
        <v>2225</v>
      </c>
      <c r="AU359" s="182" t="s">
        <v>2175</v>
      </c>
      <c r="AV359" s="11" t="s">
        <v>2175</v>
      </c>
      <c r="AW359" s="11" t="s">
        <v>2130</v>
      </c>
      <c r="AX359" s="11" t="s">
        <v>2173</v>
      </c>
      <c r="AY359" s="182" t="s">
        <v>2216</v>
      </c>
    </row>
    <row r="360" spans="2:65" s="1" customFormat="1" ht="22.5" customHeight="1">
      <c r="B360" s="160"/>
      <c r="C360" s="208" t="s">
        <v>2751</v>
      </c>
      <c r="D360" s="208" t="s">
        <v>2336</v>
      </c>
      <c r="E360" s="209" t="s">
        <v>2752</v>
      </c>
      <c r="F360" s="210" t="s">
        <v>2753</v>
      </c>
      <c r="G360" s="211" t="s">
        <v>2222</v>
      </c>
      <c r="H360" s="212">
        <v>6</v>
      </c>
      <c r="I360" s="213"/>
      <c r="J360" s="214">
        <f>ROUND(I360*H360,2)</f>
        <v>0</v>
      </c>
      <c r="K360" s="210" t="s">
        <v>2117</v>
      </c>
      <c r="L360" s="215"/>
      <c r="M360" s="216" t="s">
        <v>2117</v>
      </c>
      <c r="N360" s="217" t="s">
        <v>2137</v>
      </c>
      <c r="O360" s="36"/>
      <c r="P360" s="170">
        <f>O360*H360</f>
        <v>0</v>
      </c>
      <c r="Q360" s="170">
        <v>1.38E-2</v>
      </c>
      <c r="R360" s="170">
        <f>Q360*H360</f>
        <v>8.2799999999999999E-2</v>
      </c>
      <c r="S360" s="170">
        <v>0</v>
      </c>
      <c r="T360" s="171">
        <f>S360*H360</f>
        <v>0</v>
      </c>
      <c r="AR360" s="18" t="s">
        <v>2254</v>
      </c>
      <c r="AT360" s="18" t="s">
        <v>2336</v>
      </c>
      <c r="AU360" s="18" t="s">
        <v>2175</v>
      </c>
      <c r="AY360" s="18" t="s">
        <v>2216</v>
      </c>
      <c r="BE360" s="172">
        <f>IF(N360="základní",J360,0)</f>
        <v>0</v>
      </c>
      <c r="BF360" s="172">
        <f>IF(N360="snížená",J360,0)</f>
        <v>0</v>
      </c>
      <c r="BG360" s="172">
        <f>IF(N360="zákl. přenesená",J360,0)</f>
        <v>0</v>
      </c>
      <c r="BH360" s="172">
        <f>IF(N360="sníž. přenesená",J360,0)</f>
        <v>0</v>
      </c>
      <c r="BI360" s="172">
        <f>IF(N360="nulová",J360,0)</f>
        <v>0</v>
      </c>
      <c r="BJ360" s="18" t="s">
        <v>2173</v>
      </c>
      <c r="BK360" s="172">
        <f>ROUND(I360*H360,2)</f>
        <v>0</v>
      </c>
      <c r="BL360" s="18" t="s">
        <v>2237</v>
      </c>
      <c r="BM360" s="18" t="s">
        <v>2754</v>
      </c>
    </row>
    <row r="361" spans="2:65" s="11" customFormat="1" ht="22.5" customHeight="1">
      <c r="B361" s="173"/>
      <c r="D361" s="174" t="s">
        <v>2225</v>
      </c>
      <c r="E361" s="175" t="s">
        <v>2117</v>
      </c>
      <c r="F361" s="176" t="s">
        <v>2755</v>
      </c>
      <c r="H361" s="177">
        <v>6</v>
      </c>
      <c r="I361" s="178"/>
      <c r="L361" s="173"/>
      <c r="M361" s="179"/>
      <c r="N361" s="180"/>
      <c r="O361" s="180"/>
      <c r="P361" s="180"/>
      <c r="Q361" s="180"/>
      <c r="R361" s="180"/>
      <c r="S361" s="180"/>
      <c r="T361" s="181"/>
      <c r="AT361" s="182" t="s">
        <v>2225</v>
      </c>
      <c r="AU361" s="182" t="s">
        <v>2175</v>
      </c>
      <c r="AV361" s="11" t="s">
        <v>2175</v>
      </c>
      <c r="AW361" s="11" t="s">
        <v>2130</v>
      </c>
      <c r="AX361" s="11" t="s">
        <v>2173</v>
      </c>
      <c r="AY361" s="182" t="s">
        <v>2216</v>
      </c>
    </row>
    <row r="362" spans="2:65" s="1" customFormat="1" ht="22.5" customHeight="1">
      <c r="B362" s="160"/>
      <c r="C362" s="208" t="s">
        <v>2756</v>
      </c>
      <c r="D362" s="208" t="s">
        <v>2336</v>
      </c>
      <c r="E362" s="209" t="s">
        <v>2757</v>
      </c>
      <c r="F362" s="210" t="s">
        <v>2758</v>
      </c>
      <c r="G362" s="211" t="s">
        <v>2222</v>
      </c>
      <c r="H362" s="212">
        <v>3</v>
      </c>
      <c r="I362" s="213"/>
      <c r="J362" s="214">
        <f>ROUND(I362*H362,2)</f>
        <v>0</v>
      </c>
      <c r="K362" s="210" t="s">
        <v>2117</v>
      </c>
      <c r="L362" s="215"/>
      <c r="M362" s="216" t="s">
        <v>2117</v>
      </c>
      <c r="N362" s="217" t="s">
        <v>2137</v>
      </c>
      <c r="O362" s="36"/>
      <c r="P362" s="170">
        <f>O362*H362</f>
        <v>0</v>
      </c>
      <c r="Q362" s="170">
        <v>1.38E-2</v>
      </c>
      <c r="R362" s="170">
        <f>Q362*H362</f>
        <v>4.1399999999999999E-2</v>
      </c>
      <c r="S362" s="170">
        <v>0</v>
      </c>
      <c r="T362" s="171">
        <f>S362*H362</f>
        <v>0</v>
      </c>
      <c r="AR362" s="18" t="s">
        <v>2254</v>
      </c>
      <c r="AT362" s="18" t="s">
        <v>2336</v>
      </c>
      <c r="AU362" s="18" t="s">
        <v>2175</v>
      </c>
      <c r="AY362" s="18" t="s">
        <v>2216</v>
      </c>
      <c r="BE362" s="172">
        <f>IF(N362="základní",J362,0)</f>
        <v>0</v>
      </c>
      <c r="BF362" s="172">
        <f>IF(N362="snížená",J362,0)</f>
        <v>0</v>
      </c>
      <c r="BG362" s="172">
        <f>IF(N362="zákl. přenesená",J362,0)</f>
        <v>0</v>
      </c>
      <c r="BH362" s="172">
        <f>IF(N362="sníž. přenesená",J362,0)</f>
        <v>0</v>
      </c>
      <c r="BI362" s="172">
        <f>IF(N362="nulová",J362,0)</f>
        <v>0</v>
      </c>
      <c r="BJ362" s="18" t="s">
        <v>2173</v>
      </c>
      <c r="BK362" s="172">
        <f>ROUND(I362*H362,2)</f>
        <v>0</v>
      </c>
      <c r="BL362" s="18" t="s">
        <v>2237</v>
      </c>
      <c r="BM362" s="18" t="s">
        <v>2759</v>
      </c>
    </row>
    <row r="363" spans="2:65" s="10" customFormat="1" ht="29.85" customHeight="1">
      <c r="B363" s="146"/>
      <c r="D363" s="157" t="s">
        <v>2165</v>
      </c>
      <c r="E363" s="158" t="s">
        <v>2254</v>
      </c>
      <c r="F363" s="158" t="s">
        <v>2760</v>
      </c>
      <c r="I363" s="149"/>
      <c r="J363" s="159">
        <f>BK363</f>
        <v>0</v>
      </c>
      <c r="L363" s="146"/>
      <c r="M363" s="151"/>
      <c r="N363" s="152"/>
      <c r="O363" s="152"/>
      <c r="P363" s="153">
        <f>SUM(P364:P369)</f>
        <v>0</v>
      </c>
      <c r="Q363" s="152"/>
      <c r="R363" s="153">
        <f>SUM(R364:R369)</f>
        <v>0.15971999999999997</v>
      </c>
      <c r="S363" s="152"/>
      <c r="T363" s="154">
        <f>SUM(T364:T369)</f>
        <v>0</v>
      </c>
      <c r="AR363" s="147" t="s">
        <v>2173</v>
      </c>
      <c r="AT363" s="155" t="s">
        <v>2165</v>
      </c>
      <c r="AU363" s="155" t="s">
        <v>2173</v>
      </c>
      <c r="AY363" s="147" t="s">
        <v>2216</v>
      </c>
      <c r="BK363" s="156">
        <f>SUM(BK364:BK369)</f>
        <v>0</v>
      </c>
    </row>
    <row r="364" spans="2:65" s="1" customFormat="1" ht="22.5" customHeight="1">
      <c r="B364" s="160"/>
      <c r="C364" s="161" t="s">
        <v>2761</v>
      </c>
      <c r="D364" s="161" t="s">
        <v>2219</v>
      </c>
      <c r="E364" s="162" t="s">
        <v>2762</v>
      </c>
      <c r="F364" s="163" t="s">
        <v>2763</v>
      </c>
      <c r="G364" s="164" t="s">
        <v>2352</v>
      </c>
      <c r="H364" s="165">
        <v>10</v>
      </c>
      <c r="I364" s="166"/>
      <c r="J364" s="167">
        <f>ROUND(I364*H364,2)</f>
        <v>0</v>
      </c>
      <c r="K364" s="163" t="s">
        <v>2305</v>
      </c>
      <c r="L364" s="35"/>
      <c r="M364" s="168" t="s">
        <v>2117</v>
      </c>
      <c r="N364" s="169" t="s">
        <v>2137</v>
      </c>
      <c r="O364" s="36"/>
      <c r="P364" s="170">
        <f>O364*H364</f>
        <v>0</v>
      </c>
      <c r="Q364" s="170">
        <v>1.5900000000000001E-3</v>
      </c>
      <c r="R364" s="170">
        <f>Q364*H364</f>
        <v>1.5900000000000001E-2</v>
      </c>
      <c r="S364" s="170">
        <v>0</v>
      </c>
      <c r="T364" s="171">
        <f>S364*H364</f>
        <v>0</v>
      </c>
      <c r="AR364" s="18" t="s">
        <v>2237</v>
      </c>
      <c r="AT364" s="18" t="s">
        <v>2219</v>
      </c>
      <c r="AU364" s="18" t="s">
        <v>2175</v>
      </c>
      <c r="AY364" s="18" t="s">
        <v>2216</v>
      </c>
      <c r="BE364" s="172">
        <f>IF(N364="základní",J364,0)</f>
        <v>0</v>
      </c>
      <c r="BF364" s="172">
        <f>IF(N364="snížená",J364,0)</f>
        <v>0</v>
      </c>
      <c r="BG364" s="172">
        <f>IF(N364="zákl. přenesená",J364,0)</f>
        <v>0</v>
      </c>
      <c r="BH364" s="172">
        <f>IF(N364="sníž. přenesená",J364,0)</f>
        <v>0</v>
      </c>
      <c r="BI364" s="172">
        <f>IF(N364="nulová",J364,0)</f>
        <v>0</v>
      </c>
      <c r="BJ364" s="18" t="s">
        <v>2173</v>
      </c>
      <c r="BK364" s="172">
        <f>ROUND(I364*H364,2)</f>
        <v>0</v>
      </c>
      <c r="BL364" s="18" t="s">
        <v>2237</v>
      </c>
      <c r="BM364" s="18" t="s">
        <v>2764</v>
      </c>
    </row>
    <row r="365" spans="2:65" s="11" customFormat="1" ht="22.5" customHeight="1">
      <c r="B365" s="173"/>
      <c r="D365" s="188" t="s">
        <v>2225</v>
      </c>
      <c r="E365" s="182" t="s">
        <v>2117</v>
      </c>
      <c r="F365" s="189" t="s">
        <v>2765</v>
      </c>
      <c r="H365" s="190">
        <v>10</v>
      </c>
      <c r="I365" s="178"/>
      <c r="L365" s="173"/>
      <c r="M365" s="179"/>
      <c r="N365" s="180"/>
      <c r="O365" s="180"/>
      <c r="P365" s="180"/>
      <c r="Q365" s="180"/>
      <c r="R365" s="180"/>
      <c r="S365" s="180"/>
      <c r="T365" s="181"/>
      <c r="AT365" s="182" t="s">
        <v>2225</v>
      </c>
      <c r="AU365" s="182" t="s">
        <v>2175</v>
      </c>
      <c r="AV365" s="11" t="s">
        <v>2175</v>
      </c>
      <c r="AW365" s="11" t="s">
        <v>2130</v>
      </c>
      <c r="AX365" s="11" t="s">
        <v>2166</v>
      </c>
      <c r="AY365" s="182" t="s">
        <v>2216</v>
      </c>
    </row>
    <row r="366" spans="2:65" s="12" customFormat="1" ht="22.5" customHeight="1">
      <c r="B366" s="191"/>
      <c r="D366" s="174" t="s">
        <v>2225</v>
      </c>
      <c r="E366" s="218" t="s">
        <v>2766</v>
      </c>
      <c r="F366" s="219" t="s">
        <v>2317</v>
      </c>
      <c r="H366" s="220">
        <v>10</v>
      </c>
      <c r="I366" s="195"/>
      <c r="L366" s="191"/>
      <c r="M366" s="196"/>
      <c r="N366" s="197"/>
      <c r="O366" s="197"/>
      <c r="P366" s="197"/>
      <c r="Q366" s="197"/>
      <c r="R366" s="197"/>
      <c r="S366" s="197"/>
      <c r="T366" s="198"/>
      <c r="AT366" s="192" t="s">
        <v>2225</v>
      </c>
      <c r="AU366" s="192" t="s">
        <v>2175</v>
      </c>
      <c r="AV366" s="12" t="s">
        <v>2233</v>
      </c>
      <c r="AW366" s="12" t="s">
        <v>2130</v>
      </c>
      <c r="AX366" s="12" t="s">
        <v>2173</v>
      </c>
      <c r="AY366" s="192" t="s">
        <v>2216</v>
      </c>
    </row>
    <row r="367" spans="2:65" s="1" customFormat="1" ht="22.5" customHeight="1">
      <c r="B367" s="160"/>
      <c r="C367" s="161" t="s">
        <v>2767</v>
      </c>
      <c r="D367" s="161" t="s">
        <v>2219</v>
      </c>
      <c r="E367" s="162" t="s">
        <v>2768</v>
      </c>
      <c r="F367" s="163" t="s">
        <v>2769</v>
      </c>
      <c r="G367" s="164" t="s">
        <v>2222</v>
      </c>
      <c r="H367" s="165">
        <v>2</v>
      </c>
      <c r="I367" s="166"/>
      <c r="J367" s="167">
        <f>ROUND(I367*H367,2)</f>
        <v>0</v>
      </c>
      <c r="K367" s="163" t="s">
        <v>2117</v>
      </c>
      <c r="L367" s="35"/>
      <c r="M367" s="168" t="s">
        <v>2117</v>
      </c>
      <c r="N367" s="169" t="s">
        <v>2137</v>
      </c>
      <c r="O367" s="36"/>
      <c r="P367" s="170">
        <f>O367*H367</f>
        <v>0</v>
      </c>
      <c r="Q367" s="170">
        <v>1.5900000000000001E-3</v>
      </c>
      <c r="R367" s="170">
        <f>Q367*H367</f>
        <v>3.1800000000000001E-3</v>
      </c>
      <c r="S367" s="170">
        <v>0</v>
      </c>
      <c r="T367" s="171">
        <f>S367*H367</f>
        <v>0</v>
      </c>
      <c r="AR367" s="18" t="s">
        <v>2237</v>
      </c>
      <c r="AT367" s="18" t="s">
        <v>2219</v>
      </c>
      <c r="AU367" s="18" t="s">
        <v>2175</v>
      </c>
      <c r="AY367" s="18" t="s">
        <v>2216</v>
      </c>
      <c r="BE367" s="172">
        <f>IF(N367="základní",J367,0)</f>
        <v>0</v>
      </c>
      <c r="BF367" s="172">
        <f>IF(N367="snížená",J367,0)</f>
        <v>0</v>
      </c>
      <c r="BG367" s="172">
        <f>IF(N367="zákl. přenesená",J367,0)</f>
        <v>0</v>
      </c>
      <c r="BH367" s="172">
        <f>IF(N367="sníž. přenesená",J367,0)</f>
        <v>0</v>
      </c>
      <c r="BI367" s="172">
        <f>IF(N367="nulová",J367,0)</f>
        <v>0</v>
      </c>
      <c r="BJ367" s="18" t="s">
        <v>2173</v>
      </c>
      <c r="BK367" s="172">
        <f>ROUND(I367*H367,2)</f>
        <v>0</v>
      </c>
      <c r="BL367" s="18" t="s">
        <v>2237</v>
      </c>
      <c r="BM367" s="18" t="s">
        <v>2770</v>
      </c>
    </row>
    <row r="368" spans="2:65" s="11" customFormat="1" ht="22.5" customHeight="1">
      <c r="B368" s="173"/>
      <c r="D368" s="174" t="s">
        <v>2225</v>
      </c>
      <c r="E368" s="175" t="s">
        <v>2117</v>
      </c>
      <c r="F368" s="176" t="s">
        <v>2771</v>
      </c>
      <c r="H368" s="177">
        <v>2</v>
      </c>
      <c r="I368" s="178"/>
      <c r="L368" s="173"/>
      <c r="M368" s="179"/>
      <c r="N368" s="180"/>
      <c r="O368" s="180"/>
      <c r="P368" s="180"/>
      <c r="Q368" s="180"/>
      <c r="R368" s="180"/>
      <c r="S368" s="180"/>
      <c r="T368" s="181"/>
      <c r="AT368" s="182" t="s">
        <v>2225</v>
      </c>
      <c r="AU368" s="182" t="s">
        <v>2175</v>
      </c>
      <c r="AV368" s="11" t="s">
        <v>2175</v>
      </c>
      <c r="AW368" s="11" t="s">
        <v>2130</v>
      </c>
      <c r="AX368" s="11" t="s">
        <v>2173</v>
      </c>
      <c r="AY368" s="182" t="s">
        <v>2216</v>
      </c>
    </row>
    <row r="369" spans="2:65" s="1" customFormat="1" ht="31.5" customHeight="1">
      <c r="B369" s="160"/>
      <c r="C369" s="161" t="s">
        <v>2772</v>
      </c>
      <c r="D369" s="161" t="s">
        <v>2219</v>
      </c>
      <c r="E369" s="162" t="s">
        <v>2773</v>
      </c>
      <c r="F369" s="163" t="s">
        <v>2774</v>
      </c>
      <c r="G369" s="164" t="s">
        <v>2775</v>
      </c>
      <c r="H369" s="165">
        <v>4</v>
      </c>
      <c r="I369" s="166"/>
      <c r="J369" s="167">
        <f>ROUND(I369*H369,2)</f>
        <v>0</v>
      </c>
      <c r="K369" s="163" t="s">
        <v>2117</v>
      </c>
      <c r="L369" s="35"/>
      <c r="M369" s="168" t="s">
        <v>2117</v>
      </c>
      <c r="N369" s="169" t="s">
        <v>2137</v>
      </c>
      <c r="O369" s="36"/>
      <c r="P369" s="170">
        <f>O369*H369</f>
        <v>0</v>
      </c>
      <c r="Q369" s="170">
        <v>3.5159999999999997E-2</v>
      </c>
      <c r="R369" s="170">
        <f>Q369*H369</f>
        <v>0.14063999999999999</v>
      </c>
      <c r="S369" s="170">
        <v>0</v>
      </c>
      <c r="T369" s="171">
        <f>S369*H369</f>
        <v>0</v>
      </c>
      <c r="AR369" s="18" t="s">
        <v>2237</v>
      </c>
      <c r="AT369" s="18" t="s">
        <v>2219</v>
      </c>
      <c r="AU369" s="18" t="s">
        <v>2175</v>
      </c>
      <c r="AY369" s="18" t="s">
        <v>2216</v>
      </c>
      <c r="BE369" s="172">
        <f>IF(N369="základní",J369,0)</f>
        <v>0</v>
      </c>
      <c r="BF369" s="172">
        <f>IF(N369="snížená",J369,0)</f>
        <v>0</v>
      </c>
      <c r="BG369" s="172">
        <f>IF(N369="zákl. přenesená",J369,0)</f>
        <v>0</v>
      </c>
      <c r="BH369" s="172">
        <f>IF(N369="sníž. přenesená",J369,0)</f>
        <v>0</v>
      </c>
      <c r="BI369" s="172">
        <f>IF(N369="nulová",J369,0)</f>
        <v>0</v>
      </c>
      <c r="BJ369" s="18" t="s">
        <v>2173</v>
      </c>
      <c r="BK369" s="172">
        <f>ROUND(I369*H369,2)</f>
        <v>0</v>
      </c>
      <c r="BL369" s="18" t="s">
        <v>2237</v>
      </c>
      <c r="BM369" s="18" t="s">
        <v>2776</v>
      </c>
    </row>
    <row r="370" spans="2:65" s="10" customFormat="1" ht="29.85" customHeight="1">
      <c r="B370" s="146"/>
      <c r="D370" s="157" t="s">
        <v>2165</v>
      </c>
      <c r="E370" s="158" t="s">
        <v>2260</v>
      </c>
      <c r="F370" s="158" t="s">
        <v>2777</v>
      </c>
      <c r="I370" s="149"/>
      <c r="J370" s="159">
        <f>BK370</f>
        <v>0</v>
      </c>
      <c r="L370" s="146"/>
      <c r="M370" s="151"/>
      <c r="N370" s="152"/>
      <c r="O370" s="152"/>
      <c r="P370" s="153">
        <f>SUM(P371:P390)</f>
        <v>0</v>
      </c>
      <c r="Q370" s="152"/>
      <c r="R370" s="153">
        <f>SUM(R371:R390)</f>
        <v>74.384512679999986</v>
      </c>
      <c r="S370" s="152"/>
      <c r="T370" s="154">
        <f>SUM(T371:T390)</f>
        <v>1.4040000000000001</v>
      </c>
      <c r="AR370" s="147" t="s">
        <v>2173</v>
      </c>
      <c r="AT370" s="155" t="s">
        <v>2165</v>
      </c>
      <c r="AU370" s="155" t="s">
        <v>2173</v>
      </c>
      <c r="AY370" s="147" t="s">
        <v>2216</v>
      </c>
      <c r="BK370" s="156">
        <f>SUM(BK371:BK390)</f>
        <v>0</v>
      </c>
    </row>
    <row r="371" spans="2:65" s="1" customFormat="1" ht="22.5" customHeight="1">
      <c r="B371" s="160"/>
      <c r="C371" s="161" t="s">
        <v>2778</v>
      </c>
      <c r="D371" s="161" t="s">
        <v>2219</v>
      </c>
      <c r="E371" s="162" t="s">
        <v>2779</v>
      </c>
      <c r="F371" s="163" t="s">
        <v>2780</v>
      </c>
      <c r="G371" s="164" t="s">
        <v>2359</v>
      </c>
      <c r="H371" s="165">
        <v>90.113</v>
      </c>
      <c r="I371" s="166"/>
      <c r="J371" s="167">
        <f>ROUND(I371*H371,2)</f>
        <v>0</v>
      </c>
      <c r="K371" s="163" t="s">
        <v>2305</v>
      </c>
      <c r="L371" s="35"/>
      <c r="M371" s="168" t="s">
        <v>2117</v>
      </c>
      <c r="N371" s="169" t="s">
        <v>2137</v>
      </c>
      <c r="O371" s="36"/>
      <c r="P371" s="170">
        <f>O371*H371</f>
        <v>0</v>
      </c>
      <c r="Q371" s="170">
        <v>3.6000000000000002E-4</v>
      </c>
      <c r="R371" s="170">
        <f>Q371*H371</f>
        <v>3.244068E-2</v>
      </c>
      <c r="S371" s="170">
        <v>0</v>
      </c>
      <c r="T371" s="171">
        <f>S371*H371</f>
        <v>0</v>
      </c>
      <c r="AR371" s="18" t="s">
        <v>2237</v>
      </c>
      <c r="AT371" s="18" t="s">
        <v>2219</v>
      </c>
      <c r="AU371" s="18" t="s">
        <v>2175</v>
      </c>
      <c r="AY371" s="18" t="s">
        <v>2216</v>
      </c>
      <c r="BE371" s="172">
        <f>IF(N371="základní",J371,0)</f>
        <v>0</v>
      </c>
      <c r="BF371" s="172">
        <f>IF(N371="snížená",J371,0)</f>
        <v>0</v>
      </c>
      <c r="BG371" s="172">
        <f>IF(N371="zákl. přenesená",J371,0)</f>
        <v>0</v>
      </c>
      <c r="BH371" s="172">
        <f>IF(N371="sníž. přenesená",J371,0)</f>
        <v>0</v>
      </c>
      <c r="BI371" s="172">
        <f>IF(N371="nulová",J371,0)</f>
        <v>0</v>
      </c>
      <c r="BJ371" s="18" t="s">
        <v>2173</v>
      </c>
      <c r="BK371" s="172">
        <f>ROUND(I371*H371,2)</f>
        <v>0</v>
      </c>
      <c r="BL371" s="18" t="s">
        <v>2237</v>
      </c>
      <c r="BM371" s="18" t="s">
        <v>2781</v>
      </c>
    </row>
    <row r="372" spans="2:65" s="11" customFormat="1" ht="22.5" customHeight="1">
      <c r="B372" s="173"/>
      <c r="D372" s="174" t="s">
        <v>2225</v>
      </c>
      <c r="E372" s="175" t="s">
        <v>2117</v>
      </c>
      <c r="F372" s="176" t="s">
        <v>2782</v>
      </c>
      <c r="H372" s="177">
        <v>90.113</v>
      </c>
      <c r="I372" s="178"/>
      <c r="L372" s="173"/>
      <c r="M372" s="179"/>
      <c r="N372" s="180"/>
      <c r="O372" s="180"/>
      <c r="P372" s="180"/>
      <c r="Q372" s="180"/>
      <c r="R372" s="180"/>
      <c r="S372" s="180"/>
      <c r="T372" s="181"/>
      <c r="AT372" s="182" t="s">
        <v>2225</v>
      </c>
      <c r="AU372" s="182" t="s">
        <v>2175</v>
      </c>
      <c r="AV372" s="11" t="s">
        <v>2175</v>
      </c>
      <c r="AW372" s="11" t="s">
        <v>2130</v>
      </c>
      <c r="AX372" s="11" t="s">
        <v>2173</v>
      </c>
      <c r="AY372" s="182" t="s">
        <v>2216</v>
      </c>
    </row>
    <row r="373" spans="2:65" s="1" customFormat="1" ht="22.5" customHeight="1">
      <c r="B373" s="160"/>
      <c r="C373" s="161" t="s">
        <v>2783</v>
      </c>
      <c r="D373" s="161" t="s">
        <v>2219</v>
      </c>
      <c r="E373" s="162" t="s">
        <v>2784</v>
      </c>
      <c r="F373" s="163" t="s">
        <v>2785</v>
      </c>
      <c r="G373" s="164" t="s">
        <v>2352</v>
      </c>
      <c r="H373" s="165">
        <v>41</v>
      </c>
      <c r="I373" s="166"/>
      <c r="J373" s="167">
        <f t="shared" ref="J373:J379" si="0">ROUND(I373*H373,2)</f>
        <v>0</v>
      </c>
      <c r="K373" s="163" t="s">
        <v>2117</v>
      </c>
      <c r="L373" s="35"/>
      <c r="M373" s="168" t="s">
        <v>2117</v>
      </c>
      <c r="N373" s="169" t="s">
        <v>2137</v>
      </c>
      <c r="O373" s="36"/>
      <c r="P373" s="170">
        <f t="shared" ref="P373:P379" si="1">O373*H373</f>
        <v>0</v>
      </c>
      <c r="Q373" s="170">
        <v>2.0000000000000002E-5</v>
      </c>
      <c r="R373" s="170">
        <f t="shared" ref="R373:R379" si="2">Q373*H373</f>
        <v>8.2000000000000009E-4</v>
      </c>
      <c r="S373" s="170">
        <v>0</v>
      </c>
      <c r="T373" s="171">
        <f t="shared" ref="T373:T379" si="3">S373*H373</f>
        <v>0</v>
      </c>
      <c r="AR373" s="18" t="s">
        <v>2237</v>
      </c>
      <c r="AT373" s="18" t="s">
        <v>2219</v>
      </c>
      <c r="AU373" s="18" t="s">
        <v>2175</v>
      </c>
      <c r="AY373" s="18" t="s">
        <v>2216</v>
      </c>
      <c r="BE373" s="172">
        <f t="shared" ref="BE373:BE379" si="4">IF(N373="základní",J373,0)</f>
        <v>0</v>
      </c>
      <c r="BF373" s="172">
        <f t="shared" ref="BF373:BF379" si="5">IF(N373="snížená",J373,0)</f>
        <v>0</v>
      </c>
      <c r="BG373" s="172">
        <f t="shared" ref="BG373:BG379" si="6">IF(N373="zákl. přenesená",J373,0)</f>
        <v>0</v>
      </c>
      <c r="BH373" s="172">
        <f t="shared" ref="BH373:BH379" si="7">IF(N373="sníž. přenesená",J373,0)</f>
        <v>0</v>
      </c>
      <c r="BI373" s="172">
        <f t="shared" ref="BI373:BI379" si="8">IF(N373="nulová",J373,0)</f>
        <v>0</v>
      </c>
      <c r="BJ373" s="18" t="s">
        <v>2173</v>
      </c>
      <c r="BK373" s="172">
        <f t="shared" ref="BK373:BK379" si="9">ROUND(I373*H373,2)</f>
        <v>0</v>
      </c>
      <c r="BL373" s="18" t="s">
        <v>2237</v>
      </c>
      <c r="BM373" s="18" t="s">
        <v>2786</v>
      </c>
    </row>
    <row r="374" spans="2:65" s="1" customFormat="1" ht="44.25" customHeight="1">
      <c r="B374" s="160"/>
      <c r="C374" s="161" t="s">
        <v>2787</v>
      </c>
      <c r="D374" s="161" t="s">
        <v>2219</v>
      </c>
      <c r="E374" s="162" t="s">
        <v>2788</v>
      </c>
      <c r="F374" s="163" t="s">
        <v>2789</v>
      </c>
      <c r="G374" s="164" t="s">
        <v>2222</v>
      </c>
      <c r="H374" s="165">
        <v>1</v>
      </c>
      <c r="I374" s="166"/>
      <c r="J374" s="167">
        <f t="shared" si="0"/>
        <v>0</v>
      </c>
      <c r="K374" s="163" t="s">
        <v>2117</v>
      </c>
      <c r="L374" s="35"/>
      <c r="M374" s="168" t="s">
        <v>2117</v>
      </c>
      <c r="N374" s="169" t="s">
        <v>2137</v>
      </c>
      <c r="O374" s="36"/>
      <c r="P374" s="170">
        <f t="shared" si="1"/>
        <v>0</v>
      </c>
      <c r="Q374" s="170">
        <v>31.92</v>
      </c>
      <c r="R374" s="170">
        <f t="shared" si="2"/>
        <v>31.92</v>
      </c>
      <c r="S374" s="170">
        <v>0</v>
      </c>
      <c r="T374" s="171">
        <f t="shared" si="3"/>
        <v>0</v>
      </c>
      <c r="AR374" s="18" t="s">
        <v>2237</v>
      </c>
      <c r="AT374" s="18" t="s">
        <v>2219</v>
      </c>
      <c r="AU374" s="18" t="s">
        <v>2175</v>
      </c>
      <c r="AY374" s="18" t="s">
        <v>2216</v>
      </c>
      <c r="BE374" s="172">
        <f t="shared" si="4"/>
        <v>0</v>
      </c>
      <c r="BF374" s="172">
        <f t="shared" si="5"/>
        <v>0</v>
      </c>
      <c r="BG374" s="172">
        <f t="shared" si="6"/>
        <v>0</v>
      </c>
      <c r="BH374" s="172">
        <f t="shared" si="7"/>
        <v>0</v>
      </c>
      <c r="BI374" s="172">
        <f t="shared" si="8"/>
        <v>0</v>
      </c>
      <c r="BJ374" s="18" t="s">
        <v>2173</v>
      </c>
      <c r="BK374" s="172">
        <f t="shared" si="9"/>
        <v>0</v>
      </c>
      <c r="BL374" s="18" t="s">
        <v>2237</v>
      </c>
      <c r="BM374" s="18" t="s">
        <v>2790</v>
      </c>
    </row>
    <row r="375" spans="2:65" s="1" customFormat="1" ht="44.25" customHeight="1">
      <c r="B375" s="160"/>
      <c r="C375" s="161" t="s">
        <v>2791</v>
      </c>
      <c r="D375" s="161" t="s">
        <v>2219</v>
      </c>
      <c r="E375" s="162" t="s">
        <v>2792</v>
      </c>
      <c r="F375" s="163" t="s">
        <v>2793</v>
      </c>
      <c r="G375" s="164" t="s">
        <v>2222</v>
      </c>
      <c r="H375" s="165">
        <v>2</v>
      </c>
      <c r="I375" s="166"/>
      <c r="J375" s="167">
        <f t="shared" si="0"/>
        <v>0</v>
      </c>
      <c r="K375" s="163" t="s">
        <v>2117</v>
      </c>
      <c r="L375" s="35"/>
      <c r="M375" s="168" t="s">
        <v>2117</v>
      </c>
      <c r="N375" s="169" t="s">
        <v>2137</v>
      </c>
      <c r="O375" s="36"/>
      <c r="P375" s="170">
        <f t="shared" si="1"/>
        <v>0</v>
      </c>
      <c r="Q375" s="170">
        <v>8.9</v>
      </c>
      <c r="R375" s="170">
        <f t="shared" si="2"/>
        <v>17.8</v>
      </c>
      <c r="S375" s="170">
        <v>0</v>
      </c>
      <c r="T375" s="171">
        <f t="shared" si="3"/>
        <v>0</v>
      </c>
      <c r="AR375" s="18" t="s">
        <v>2237</v>
      </c>
      <c r="AT375" s="18" t="s">
        <v>2219</v>
      </c>
      <c r="AU375" s="18" t="s">
        <v>2175</v>
      </c>
      <c r="AY375" s="18" t="s">
        <v>2216</v>
      </c>
      <c r="BE375" s="172">
        <f t="shared" si="4"/>
        <v>0</v>
      </c>
      <c r="BF375" s="172">
        <f t="shared" si="5"/>
        <v>0</v>
      </c>
      <c r="BG375" s="172">
        <f t="shared" si="6"/>
        <v>0</v>
      </c>
      <c r="BH375" s="172">
        <f t="shared" si="7"/>
        <v>0</v>
      </c>
      <c r="BI375" s="172">
        <f t="shared" si="8"/>
        <v>0</v>
      </c>
      <c r="BJ375" s="18" t="s">
        <v>2173</v>
      </c>
      <c r="BK375" s="172">
        <f t="shared" si="9"/>
        <v>0</v>
      </c>
      <c r="BL375" s="18" t="s">
        <v>2237</v>
      </c>
      <c r="BM375" s="18" t="s">
        <v>2794</v>
      </c>
    </row>
    <row r="376" spans="2:65" s="1" customFormat="1" ht="44.25" customHeight="1">
      <c r="B376" s="160"/>
      <c r="C376" s="161" t="s">
        <v>2795</v>
      </c>
      <c r="D376" s="161" t="s">
        <v>2219</v>
      </c>
      <c r="E376" s="162" t="s">
        <v>2796</v>
      </c>
      <c r="F376" s="163" t="s">
        <v>2797</v>
      </c>
      <c r="G376" s="164" t="s">
        <v>2222</v>
      </c>
      <c r="H376" s="165">
        <v>1</v>
      </c>
      <c r="I376" s="166"/>
      <c r="J376" s="167">
        <f t="shared" si="0"/>
        <v>0</v>
      </c>
      <c r="K376" s="163" t="s">
        <v>2117</v>
      </c>
      <c r="L376" s="35"/>
      <c r="M376" s="168" t="s">
        <v>2117</v>
      </c>
      <c r="N376" s="169" t="s">
        <v>2137</v>
      </c>
      <c r="O376" s="36"/>
      <c r="P376" s="170">
        <f t="shared" si="1"/>
        <v>0</v>
      </c>
      <c r="Q376" s="170">
        <v>2.23</v>
      </c>
      <c r="R376" s="170">
        <f t="shared" si="2"/>
        <v>2.23</v>
      </c>
      <c r="S376" s="170">
        <v>0</v>
      </c>
      <c r="T376" s="171">
        <f t="shared" si="3"/>
        <v>0</v>
      </c>
      <c r="AR376" s="18" t="s">
        <v>2237</v>
      </c>
      <c r="AT376" s="18" t="s">
        <v>2219</v>
      </c>
      <c r="AU376" s="18" t="s">
        <v>2175</v>
      </c>
      <c r="AY376" s="18" t="s">
        <v>2216</v>
      </c>
      <c r="BE376" s="172">
        <f t="shared" si="4"/>
        <v>0</v>
      </c>
      <c r="BF376" s="172">
        <f t="shared" si="5"/>
        <v>0</v>
      </c>
      <c r="BG376" s="172">
        <f t="shared" si="6"/>
        <v>0</v>
      </c>
      <c r="BH376" s="172">
        <f t="shared" si="7"/>
        <v>0</v>
      </c>
      <c r="BI376" s="172">
        <f t="shared" si="8"/>
        <v>0</v>
      </c>
      <c r="BJ376" s="18" t="s">
        <v>2173</v>
      </c>
      <c r="BK376" s="172">
        <f t="shared" si="9"/>
        <v>0</v>
      </c>
      <c r="BL376" s="18" t="s">
        <v>2237</v>
      </c>
      <c r="BM376" s="18" t="s">
        <v>2798</v>
      </c>
    </row>
    <row r="377" spans="2:65" s="1" customFormat="1" ht="44.25" customHeight="1">
      <c r="B377" s="160"/>
      <c r="C377" s="161" t="s">
        <v>2799</v>
      </c>
      <c r="D377" s="161" t="s">
        <v>2219</v>
      </c>
      <c r="E377" s="162" t="s">
        <v>2800</v>
      </c>
      <c r="F377" s="163" t="s">
        <v>2801</v>
      </c>
      <c r="G377" s="164" t="s">
        <v>2222</v>
      </c>
      <c r="H377" s="165">
        <v>2</v>
      </c>
      <c r="I377" s="166"/>
      <c r="J377" s="167">
        <f t="shared" si="0"/>
        <v>0</v>
      </c>
      <c r="K377" s="163" t="s">
        <v>2117</v>
      </c>
      <c r="L377" s="35"/>
      <c r="M377" s="168" t="s">
        <v>2117</v>
      </c>
      <c r="N377" s="169" t="s">
        <v>2137</v>
      </c>
      <c r="O377" s="36"/>
      <c r="P377" s="170">
        <f t="shared" si="1"/>
        <v>0</v>
      </c>
      <c r="Q377" s="170">
        <v>6.4</v>
      </c>
      <c r="R377" s="170">
        <f t="shared" si="2"/>
        <v>12.8</v>
      </c>
      <c r="S377" s="170">
        <v>0</v>
      </c>
      <c r="T377" s="171">
        <f t="shared" si="3"/>
        <v>0</v>
      </c>
      <c r="AR377" s="18" t="s">
        <v>2237</v>
      </c>
      <c r="AT377" s="18" t="s">
        <v>2219</v>
      </c>
      <c r="AU377" s="18" t="s">
        <v>2175</v>
      </c>
      <c r="AY377" s="18" t="s">
        <v>2216</v>
      </c>
      <c r="BE377" s="172">
        <f t="shared" si="4"/>
        <v>0</v>
      </c>
      <c r="BF377" s="172">
        <f t="shared" si="5"/>
        <v>0</v>
      </c>
      <c r="BG377" s="172">
        <f t="shared" si="6"/>
        <v>0</v>
      </c>
      <c r="BH377" s="172">
        <f t="shared" si="7"/>
        <v>0</v>
      </c>
      <c r="BI377" s="172">
        <f t="shared" si="8"/>
        <v>0</v>
      </c>
      <c r="BJ377" s="18" t="s">
        <v>2173</v>
      </c>
      <c r="BK377" s="172">
        <f t="shared" si="9"/>
        <v>0</v>
      </c>
      <c r="BL377" s="18" t="s">
        <v>2237</v>
      </c>
      <c r="BM377" s="18" t="s">
        <v>2802</v>
      </c>
    </row>
    <row r="378" spans="2:65" s="1" customFormat="1" ht="31.5" customHeight="1">
      <c r="B378" s="160"/>
      <c r="C378" s="161" t="s">
        <v>2803</v>
      </c>
      <c r="D378" s="161" t="s">
        <v>2219</v>
      </c>
      <c r="E378" s="162" t="s">
        <v>2804</v>
      </c>
      <c r="F378" s="163" t="s">
        <v>2805</v>
      </c>
      <c r="G378" s="164" t="s">
        <v>2222</v>
      </c>
      <c r="H378" s="165">
        <v>6</v>
      </c>
      <c r="I378" s="166"/>
      <c r="J378" s="167">
        <f t="shared" si="0"/>
        <v>0</v>
      </c>
      <c r="K378" s="163" t="s">
        <v>2117</v>
      </c>
      <c r="L378" s="35"/>
      <c r="M378" s="168" t="s">
        <v>2117</v>
      </c>
      <c r="N378" s="169" t="s">
        <v>2137</v>
      </c>
      <c r="O378" s="36"/>
      <c r="P378" s="170">
        <f t="shared" si="1"/>
        <v>0</v>
      </c>
      <c r="Q378" s="170">
        <v>1.5</v>
      </c>
      <c r="R378" s="170">
        <f t="shared" si="2"/>
        <v>9</v>
      </c>
      <c r="S378" s="170">
        <v>0</v>
      </c>
      <c r="T378" s="171">
        <f t="shared" si="3"/>
        <v>0</v>
      </c>
      <c r="AR378" s="18" t="s">
        <v>2237</v>
      </c>
      <c r="AT378" s="18" t="s">
        <v>2219</v>
      </c>
      <c r="AU378" s="18" t="s">
        <v>2175</v>
      </c>
      <c r="AY378" s="18" t="s">
        <v>2216</v>
      </c>
      <c r="BE378" s="172">
        <f t="shared" si="4"/>
        <v>0</v>
      </c>
      <c r="BF378" s="172">
        <f t="shared" si="5"/>
        <v>0</v>
      </c>
      <c r="BG378" s="172">
        <f t="shared" si="6"/>
        <v>0</v>
      </c>
      <c r="BH378" s="172">
        <f t="shared" si="7"/>
        <v>0</v>
      </c>
      <c r="BI378" s="172">
        <f t="shared" si="8"/>
        <v>0</v>
      </c>
      <c r="BJ378" s="18" t="s">
        <v>2173</v>
      </c>
      <c r="BK378" s="172">
        <f t="shared" si="9"/>
        <v>0</v>
      </c>
      <c r="BL378" s="18" t="s">
        <v>2237</v>
      </c>
      <c r="BM378" s="18" t="s">
        <v>2806</v>
      </c>
    </row>
    <row r="379" spans="2:65" s="1" customFormat="1" ht="44.25" customHeight="1">
      <c r="B379" s="160"/>
      <c r="C379" s="161" t="s">
        <v>2807</v>
      </c>
      <c r="D379" s="161" t="s">
        <v>2219</v>
      </c>
      <c r="E379" s="162" t="s">
        <v>2808</v>
      </c>
      <c r="F379" s="163" t="s">
        <v>2809</v>
      </c>
      <c r="G379" s="164" t="s">
        <v>2359</v>
      </c>
      <c r="H379" s="165">
        <v>197.4</v>
      </c>
      <c r="I379" s="166"/>
      <c r="J379" s="167">
        <f t="shared" si="0"/>
        <v>0</v>
      </c>
      <c r="K379" s="163" t="s">
        <v>2117</v>
      </c>
      <c r="L379" s="35"/>
      <c r="M379" s="168" t="s">
        <v>2117</v>
      </c>
      <c r="N379" s="169" t="s">
        <v>2137</v>
      </c>
      <c r="O379" s="36"/>
      <c r="P379" s="170">
        <f t="shared" si="1"/>
        <v>0</v>
      </c>
      <c r="Q379" s="170">
        <v>1.2999999999999999E-4</v>
      </c>
      <c r="R379" s="170">
        <f t="shared" si="2"/>
        <v>2.5661999999999997E-2</v>
      </c>
      <c r="S379" s="170">
        <v>0</v>
      </c>
      <c r="T379" s="171">
        <f t="shared" si="3"/>
        <v>0</v>
      </c>
      <c r="AR379" s="18" t="s">
        <v>2237</v>
      </c>
      <c r="AT379" s="18" t="s">
        <v>2219</v>
      </c>
      <c r="AU379" s="18" t="s">
        <v>2175</v>
      </c>
      <c r="AY379" s="18" t="s">
        <v>2216</v>
      </c>
      <c r="BE379" s="172">
        <f t="shared" si="4"/>
        <v>0</v>
      </c>
      <c r="BF379" s="172">
        <f t="shared" si="5"/>
        <v>0</v>
      </c>
      <c r="BG379" s="172">
        <f t="shared" si="6"/>
        <v>0</v>
      </c>
      <c r="BH379" s="172">
        <f t="shared" si="7"/>
        <v>0</v>
      </c>
      <c r="BI379" s="172">
        <f t="shared" si="8"/>
        <v>0</v>
      </c>
      <c r="BJ379" s="18" t="s">
        <v>2173</v>
      </c>
      <c r="BK379" s="172">
        <f t="shared" si="9"/>
        <v>0</v>
      </c>
      <c r="BL379" s="18" t="s">
        <v>2237</v>
      </c>
      <c r="BM379" s="18" t="s">
        <v>2810</v>
      </c>
    </row>
    <row r="380" spans="2:65" s="11" customFormat="1" ht="22.5" customHeight="1">
      <c r="B380" s="173"/>
      <c r="D380" s="174" t="s">
        <v>2225</v>
      </c>
      <c r="E380" s="175" t="s">
        <v>2117</v>
      </c>
      <c r="F380" s="176" t="s">
        <v>2811</v>
      </c>
      <c r="H380" s="177">
        <v>197.4</v>
      </c>
      <c r="I380" s="178"/>
      <c r="L380" s="173"/>
      <c r="M380" s="179"/>
      <c r="N380" s="180"/>
      <c r="O380" s="180"/>
      <c r="P380" s="180"/>
      <c r="Q380" s="180"/>
      <c r="R380" s="180"/>
      <c r="S380" s="180"/>
      <c r="T380" s="181"/>
      <c r="AT380" s="182" t="s">
        <v>2225</v>
      </c>
      <c r="AU380" s="182" t="s">
        <v>2175</v>
      </c>
      <c r="AV380" s="11" t="s">
        <v>2175</v>
      </c>
      <c r="AW380" s="11" t="s">
        <v>2130</v>
      </c>
      <c r="AX380" s="11" t="s">
        <v>2173</v>
      </c>
      <c r="AY380" s="182" t="s">
        <v>2216</v>
      </c>
    </row>
    <row r="381" spans="2:65" s="1" customFormat="1" ht="31.5" customHeight="1">
      <c r="B381" s="160"/>
      <c r="C381" s="161" t="s">
        <v>2812</v>
      </c>
      <c r="D381" s="161" t="s">
        <v>2219</v>
      </c>
      <c r="E381" s="162" t="s">
        <v>2813</v>
      </c>
      <c r="F381" s="163" t="s">
        <v>2814</v>
      </c>
      <c r="G381" s="164" t="s">
        <v>2359</v>
      </c>
      <c r="H381" s="165">
        <v>250</v>
      </c>
      <c r="I381" s="166"/>
      <c r="J381" s="167">
        <f>ROUND(I381*H381,2)</f>
        <v>0</v>
      </c>
      <c r="K381" s="163" t="s">
        <v>2117</v>
      </c>
      <c r="L381" s="35"/>
      <c r="M381" s="168" t="s">
        <v>2117</v>
      </c>
      <c r="N381" s="169" t="s">
        <v>2137</v>
      </c>
      <c r="O381" s="36"/>
      <c r="P381" s="170">
        <f>O381*H381</f>
        <v>0</v>
      </c>
      <c r="Q381" s="170">
        <v>2.1000000000000001E-4</v>
      </c>
      <c r="R381" s="170">
        <f>Q381*H381</f>
        <v>5.2500000000000005E-2</v>
      </c>
      <c r="S381" s="170">
        <v>0</v>
      </c>
      <c r="T381" s="171">
        <f>S381*H381</f>
        <v>0</v>
      </c>
      <c r="AR381" s="18" t="s">
        <v>2237</v>
      </c>
      <c r="AT381" s="18" t="s">
        <v>2219</v>
      </c>
      <c r="AU381" s="18" t="s">
        <v>2175</v>
      </c>
      <c r="AY381" s="18" t="s">
        <v>2216</v>
      </c>
      <c r="BE381" s="172">
        <f>IF(N381="základní",J381,0)</f>
        <v>0</v>
      </c>
      <c r="BF381" s="172">
        <f>IF(N381="snížená",J381,0)</f>
        <v>0</v>
      </c>
      <c r="BG381" s="172">
        <f>IF(N381="zákl. přenesená",J381,0)</f>
        <v>0</v>
      </c>
      <c r="BH381" s="172">
        <f>IF(N381="sníž. přenesená",J381,0)</f>
        <v>0</v>
      </c>
      <c r="BI381" s="172">
        <f>IF(N381="nulová",J381,0)</f>
        <v>0</v>
      </c>
      <c r="BJ381" s="18" t="s">
        <v>2173</v>
      </c>
      <c r="BK381" s="172">
        <f>ROUND(I381*H381,2)</f>
        <v>0</v>
      </c>
      <c r="BL381" s="18" t="s">
        <v>2237</v>
      </c>
      <c r="BM381" s="18" t="s">
        <v>2815</v>
      </c>
    </row>
    <row r="382" spans="2:65" s="11" customFormat="1" ht="22.5" customHeight="1">
      <c r="B382" s="173"/>
      <c r="D382" s="174" t="s">
        <v>2225</v>
      </c>
      <c r="E382" s="175" t="s">
        <v>2117</v>
      </c>
      <c r="F382" s="176" t="s">
        <v>2816</v>
      </c>
      <c r="H382" s="177">
        <v>250</v>
      </c>
      <c r="I382" s="178"/>
      <c r="L382" s="173"/>
      <c r="M382" s="179"/>
      <c r="N382" s="180"/>
      <c r="O382" s="180"/>
      <c r="P382" s="180"/>
      <c r="Q382" s="180"/>
      <c r="R382" s="180"/>
      <c r="S382" s="180"/>
      <c r="T382" s="181"/>
      <c r="AT382" s="182" t="s">
        <v>2225</v>
      </c>
      <c r="AU382" s="182" t="s">
        <v>2175</v>
      </c>
      <c r="AV382" s="11" t="s">
        <v>2175</v>
      </c>
      <c r="AW382" s="11" t="s">
        <v>2130</v>
      </c>
      <c r="AX382" s="11" t="s">
        <v>2173</v>
      </c>
      <c r="AY382" s="182" t="s">
        <v>2216</v>
      </c>
    </row>
    <row r="383" spans="2:65" s="1" customFormat="1" ht="22.5" customHeight="1">
      <c r="B383" s="160"/>
      <c r="C383" s="161" t="s">
        <v>2817</v>
      </c>
      <c r="D383" s="161" t="s">
        <v>2219</v>
      </c>
      <c r="E383" s="162" t="s">
        <v>2818</v>
      </c>
      <c r="F383" s="163" t="s">
        <v>2819</v>
      </c>
      <c r="G383" s="164" t="s">
        <v>2352</v>
      </c>
      <c r="H383" s="165">
        <v>8</v>
      </c>
      <c r="I383" s="166"/>
      <c r="J383" s="167">
        <f>ROUND(I383*H383,2)</f>
        <v>0</v>
      </c>
      <c r="K383" s="163" t="s">
        <v>2117</v>
      </c>
      <c r="L383" s="35"/>
      <c r="M383" s="168" t="s">
        <v>2117</v>
      </c>
      <c r="N383" s="169" t="s">
        <v>2137</v>
      </c>
      <c r="O383" s="36"/>
      <c r="P383" s="170">
        <f>O383*H383</f>
        <v>0</v>
      </c>
      <c r="Q383" s="170">
        <v>5.3E-3</v>
      </c>
      <c r="R383" s="170">
        <f>Q383*H383</f>
        <v>4.24E-2</v>
      </c>
      <c r="S383" s="170">
        <v>0</v>
      </c>
      <c r="T383" s="171">
        <f>S383*H383</f>
        <v>0</v>
      </c>
      <c r="AR383" s="18" t="s">
        <v>2237</v>
      </c>
      <c r="AT383" s="18" t="s">
        <v>2219</v>
      </c>
      <c r="AU383" s="18" t="s">
        <v>2175</v>
      </c>
      <c r="AY383" s="18" t="s">
        <v>2216</v>
      </c>
      <c r="BE383" s="172">
        <f>IF(N383="základní",J383,0)</f>
        <v>0</v>
      </c>
      <c r="BF383" s="172">
        <f>IF(N383="snížená",J383,0)</f>
        <v>0</v>
      </c>
      <c r="BG383" s="172">
        <f>IF(N383="zákl. přenesená",J383,0)</f>
        <v>0</v>
      </c>
      <c r="BH383" s="172">
        <f>IF(N383="sníž. přenesená",J383,0)</f>
        <v>0</v>
      </c>
      <c r="BI383" s="172">
        <f>IF(N383="nulová",J383,0)</f>
        <v>0</v>
      </c>
      <c r="BJ383" s="18" t="s">
        <v>2173</v>
      </c>
      <c r="BK383" s="172">
        <f>ROUND(I383*H383,2)</f>
        <v>0</v>
      </c>
      <c r="BL383" s="18" t="s">
        <v>2237</v>
      </c>
      <c r="BM383" s="18" t="s">
        <v>2820</v>
      </c>
    </row>
    <row r="384" spans="2:65" s="1" customFormat="1" ht="22.5" customHeight="1">
      <c r="B384" s="160"/>
      <c r="C384" s="161" t="s">
        <v>2821</v>
      </c>
      <c r="D384" s="161" t="s">
        <v>2219</v>
      </c>
      <c r="E384" s="162" t="s">
        <v>2822</v>
      </c>
      <c r="F384" s="163" t="s">
        <v>2823</v>
      </c>
      <c r="G384" s="164" t="s">
        <v>2352</v>
      </c>
      <c r="H384" s="165">
        <v>87.3</v>
      </c>
      <c r="I384" s="166"/>
      <c r="J384" s="167">
        <f>ROUND(I384*H384,2)</f>
        <v>0</v>
      </c>
      <c r="K384" s="163" t="s">
        <v>2117</v>
      </c>
      <c r="L384" s="35"/>
      <c r="M384" s="168" t="s">
        <v>2117</v>
      </c>
      <c r="N384" s="169" t="s">
        <v>2137</v>
      </c>
      <c r="O384" s="36"/>
      <c r="P384" s="170">
        <f>O384*H384</f>
        <v>0</v>
      </c>
      <c r="Q384" s="170">
        <v>5.3E-3</v>
      </c>
      <c r="R384" s="170">
        <f>Q384*H384</f>
        <v>0.46268999999999999</v>
      </c>
      <c r="S384" s="170">
        <v>0</v>
      </c>
      <c r="T384" s="171">
        <f>S384*H384</f>
        <v>0</v>
      </c>
      <c r="AR384" s="18" t="s">
        <v>2237</v>
      </c>
      <c r="AT384" s="18" t="s">
        <v>2219</v>
      </c>
      <c r="AU384" s="18" t="s">
        <v>2175</v>
      </c>
      <c r="AY384" s="18" t="s">
        <v>2216</v>
      </c>
      <c r="BE384" s="172">
        <f>IF(N384="základní",J384,0)</f>
        <v>0</v>
      </c>
      <c r="BF384" s="172">
        <f>IF(N384="snížená",J384,0)</f>
        <v>0</v>
      </c>
      <c r="BG384" s="172">
        <f>IF(N384="zákl. přenesená",J384,0)</f>
        <v>0</v>
      </c>
      <c r="BH384" s="172">
        <f>IF(N384="sníž. přenesená",J384,0)</f>
        <v>0</v>
      </c>
      <c r="BI384" s="172">
        <f>IF(N384="nulová",J384,0)</f>
        <v>0</v>
      </c>
      <c r="BJ384" s="18" t="s">
        <v>2173</v>
      </c>
      <c r="BK384" s="172">
        <f>ROUND(I384*H384,2)</f>
        <v>0</v>
      </c>
      <c r="BL384" s="18" t="s">
        <v>2237</v>
      </c>
      <c r="BM384" s="18" t="s">
        <v>2824</v>
      </c>
    </row>
    <row r="385" spans="2:65" s="11" customFormat="1" ht="22.5" customHeight="1">
      <c r="B385" s="173"/>
      <c r="D385" s="188" t="s">
        <v>2225</v>
      </c>
      <c r="E385" s="182" t="s">
        <v>2117</v>
      </c>
      <c r="F385" s="189" t="s">
        <v>2825</v>
      </c>
      <c r="H385" s="190">
        <v>41.1</v>
      </c>
      <c r="I385" s="178"/>
      <c r="L385" s="173"/>
      <c r="M385" s="179"/>
      <c r="N385" s="180"/>
      <c r="O385" s="180"/>
      <c r="P385" s="180"/>
      <c r="Q385" s="180"/>
      <c r="R385" s="180"/>
      <c r="S385" s="180"/>
      <c r="T385" s="181"/>
      <c r="AT385" s="182" t="s">
        <v>2225</v>
      </c>
      <c r="AU385" s="182" t="s">
        <v>2175</v>
      </c>
      <c r="AV385" s="11" t="s">
        <v>2175</v>
      </c>
      <c r="AW385" s="11" t="s">
        <v>2130</v>
      </c>
      <c r="AX385" s="11" t="s">
        <v>2166</v>
      </c>
      <c r="AY385" s="182" t="s">
        <v>2216</v>
      </c>
    </row>
    <row r="386" spans="2:65" s="11" customFormat="1" ht="22.5" customHeight="1">
      <c r="B386" s="173"/>
      <c r="D386" s="188" t="s">
        <v>2225</v>
      </c>
      <c r="E386" s="182" t="s">
        <v>2117</v>
      </c>
      <c r="F386" s="189" t="s">
        <v>2826</v>
      </c>
      <c r="H386" s="190">
        <v>46.2</v>
      </c>
      <c r="I386" s="178"/>
      <c r="L386" s="173"/>
      <c r="M386" s="179"/>
      <c r="N386" s="180"/>
      <c r="O386" s="180"/>
      <c r="P386" s="180"/>
      <c r="Q386" s="180"/>
      <c r="R386" s="180"/>
      <c r="S386" s="180"/>
      <c r="T386" s="181"/>
      <c r="AT386" s="182" t="s">
        <v>2225</v>
      </c>
      <c r="AU386" s="182" t="s">
        <v>2175</v>
      </c>
      <c r="AV386" s="11" t="s">
        <v>2175</v>
      </c>
      <c r="AW386" s="11" t="s">
        <v>2130</v>
      </c>
      <c r="AX386" s="11" t="s">
        <v>2166</v>
      </c>
      <c r="AY386" s="182" t="s">
        <v>2216</v>
      </c>
    </row>
    <row r="387" spans="2:65" s="13" customFormat="1" ht="22.5" customHeight="1">
      <c r="B387" s="199"/>
      <c r="D387" s="174" t="s">
        <v>2225</v>
      </c>
      <c r="E387" s="200" t="s">
        <v>2117</v>
      </c>
      <c r="F387" s="201" t="s">
        <v>2321</v>
      </c>
      <c r="H387" s="202">
        <v>87.3</v>
      </c>
      <c r="I387" s="203"/>
      <c r="L387" s="199"/>
      <c r="M387" s="204"/>
      <c r="N387" s="205"/>
      <c r="O387" s="205"/>
      <c r="P387" s="205"/>
      <c r="Q387" s="205"/>
      <c r="R387" s="205"/>
      <c r="S387" s="205"/>
      <c r="T387" s="206"/>
      <c r="AT387" s="207" t="s">
        <v>2225</v>
      </c>
      <c r="AU387" s="207" t="s">
        <v>2175</v>
      </c>
      <c r="AV387" s="13" t="s">
        <v>2237</v>
      </c>
      <c r="AW387" s="13" t="s">
        <v>2130</v>
      </c>
      <c r="AX387" s="13" t="s">
        <v>2173</v>
      </c>
      <c r="AY387" s="207" t="s">
        <v>2216</v>
      </c>
    </row>
    <row r="388" spans="2:65" s="1" customFormat="1" ht="31.5" customHeight="1">
      <c r="B388" s="160"/>
      <c r="C388" s="161" t="s">
        <v>2827</v>
      </c>
      <c r="D388" s="161" t="s">
        <v>2219</v>
      </c>
      <c r="E388" s="162" t="s">
        <v>2828</v>
      </c>
      <c r="F388" s="163" t="s">
        <v>2829</v>
      </c>
      <c r="G388" s="164" t="s">
        <v>2222</v>
      </c>
      <c r="H388" s="165">
        <v>6</v>
      </c>
      <c r="I388" s="166"/>
      <c r="J388" s="167">
        <f>ROUND(I388*H388,2)</f>
        <v>0</v>
      </c>
      <c r="K388" s="163" t="s">
        <v>2117</v>
      </c>
      <c r="L388" s="35"/>
      <c r="M388" s="168" t="s">
        <v>2117</v>
      </c>
      <c r="N388" s="169" t="s">
        <v>2137</v>
      </c>
      <c r="O388" s="36"/>
      <c r="P388" s="170">
        <f>O388*H388</f>
        <v>0</v>
      </c>
      <c r="Q388" s="170">
        <v>0</v>
      </c>
      <c r="R388" s="170">
        <f>Q388*H388</f>
        <v>0</v>
      </c>
      <c r="S388" s="170">
        <v>0.23400000000000001</v>
      </c>
      <c r="T388" s="171">
        <f>S388*H388</f>
        <v>1.4040000000000001</v>
      </c>
      <c r="AR388" s="18" t="s">
        <v>2237</v>
      </c>
      <c r="AT388" s="18" t="s">
        <v>2219</v>
      </c>
      <c r="AU388" s="18" t="s">
        <v>2175</v>
      </c>
      <c r="AY388" s="18" t="s">
        <v>2216</v>
      </c>
      <c r="BE388" s="172">
        <f>IF(N388="základní",J388,0)</f>
        <v>0</v>
      </c>
      <c r="BF388" s="172">
        <f>IF(N388="snížená",J388,0)</f>
        <v>0</v>
      </c>
      <c r="BG388" s="172">
        <f>IF(N388="zákl. přenesená",J388,0)</f>
        <v>0</v>
      </c>
      <c r="BH388" s="172">
        <f>IF(N388="sníž. přenesená",J388,0)</f>
        <v>0</v>
      </c>
      <c r="BI388" s="172">
        <f>IF(N388="nulová",J388,0)</f>
        <v>0</v>
      </c>
      <c r="BJ388" s="18" t="s">
        <v>2173</v>
      </c>
      <c r="BK388" s="172">
        <f>ROUND(I388*H388,2)</f>
        <v>0</v>
      </c>
      <c r="BL388" s="18" t="s">
        <v>2237</v>
      </c>
      <c r="BM388" s="18" t="s">
        <v>2830</v>
      </c>
    </row>
    <row r="389" spans="2:65" s="1" customFormat="1" ht="22.5" customHeight="1">
      <c r="B389" s="160"/>
      <c r="C389" s="161" t="s">
        <v>2831</v>
      </c>
      <c r="D389" s="161" t="s">
        <v>2219</v>
      </c>
      <c r="E389" s="162" t="s">
        <v>2832</v>
      </c>
      <c r="F389" s="163" t="s">
        <v>2833</v>
      </c>
      <c r="G389" s="164" t="s">
        <v>2222</v>
      </c>
      <c r="H389" s="165">
        <v>2</v>
      </c>
      <c r="I389" s="166"/>
      <c r="J389" s="167">
        <f>ROUND(I389*H389,2)</f>
        <v>0</v>
      </c>
      <c r="K389" s="163" t="s">
        <v>2117</v>
      </c>
      <c r="L389" s="35"/>
      <c r="M389" s="168" t="s">
        <v>2117</v>
      </c>
      <c r="N389" s="169" t="s">
        <v>2137</v>
      </c>
      <c r="O389" s="36"/>
      <c r="P389" s="170">
        <f>O389*H389</f>
        <v>0</v>
      </c>
      <c r="Q389" s="170">
        <v>6.0000000000000001E-3</v>
      </c>
      <c r="R389" s="170">
        <f>Q389*H389</f>
        <v>1.2E-2</v>
      </c>
      <c r="S389" s="170">
        <v>0</v>
      </c>
      <c r="T389" s="171">
        <f>S389*H389</f>
        <v>0</v>
      </c>
      <c r="AR389" s="18" t="s">
        <v>2237</v>
      </c>
      <c r="AT389" s="18" t="s">
        <v>2219</v>
      </c>
      <c r="AU389" s="18" t="s">
        <v>2175</v>
      </c>
      <c r="AY389" s="18" t="s">
        <v>2216</v>
      </c>
      <c r="BE389" s="172">
        <f>IF(N389="základní",J389,0)</f>
        <v>0</v>
      </c>
      <c r="BF389" s="172">
        <f>IF(N389="snížená",J389,0)</f>
        <v>0</v>
      </c>
      <c r="BG389" s="172">
        <f>IF(N389="zákl. přenesená",J389,0)</f>
        <v>0</v>
      </c>
      <c r="BH389" s="172">
        <f>IF(N389="sníž. přenesená",J389,0)</f>
        <v>0</v>
      </c>
      <c r="BI389" s="172">
        <f>IF(N389="nulová",J389,0)</f>
        <v>0</v>
      </c>
      <c r="BJ389" s="18" t="s">
        <v>2173</v>
      </c>
      <c r="BK389" s="172">
        <f>ROUND(I389*H389,2)</f>
        <v>0</v>
      </c>
      <c r="BL389" s="18" t="s">
        <v>2237</v>
      </c>
      <c r="BM389" s="18" t="s">
        <v>2834</v>
      </c>
    </row>
    <row r="390" spans="2:65" s="1" customFormat="1" ht="31.5" customHeight="1">
      <c r="B390" s="160"/>
      <c r="C390" s="161" t="s">
        <v>2835</v>
      </c>
      <c r="D390" s="161" t="s">
        <v>2219</v>
      </c>
      <c r="E390" s="162" t="s">
        <v>2836</v>
      </c>
      <c r="F390" s="163" t="s">
        <v>2837</v>
      </c>
      <c r="G390" s="164" t="s">
        <v>2229</v>
      </c>
      <c r="H390" s="165">
        <v>1</v>
      </c>
      <c r="I390" s="166"/>
      <c r="J390" s="167">
        <f>ROUND(I390*H390,2)</f>
        <v>0</v>
      </c>
      <c r="K390" s="163" t="s">
        <v>2117</v>
      </c>
      <c r="L390" s="35"/>
      <c r="M390" s="168" t="s">
        <v>2117</v>
      </c>
      <c r="N390" s="169" t="s">
        <v>2137</v>
      </c>
      <c r="O390" s="36"/>
      <c r="P390" s="170">
        <f>O390*H390</f>
        <v>0</v>
      </c>
      <c r="Q390" s="170">
        <v>6.0000000000000001E-3</v>
      </c>
      <c r="R390" s="170">
        <f>Q390*H390</f>
        <v>6.0000000000000001E-3</v>
      </c>
      <c r="S390" s="170">
        <v>0</v>
      </c>
      <c r="T390" s="171">
        <f>S390*H390</f>
        <v>0</v>
      </c>
      <c r="AR390" s="18" t="s">
        <v>2838</v>
      </c>
      <c r="AT390" s="18" t="s">
        <v>2219</v>
      </c>
      <c r="AU390" s="18" t="s">
        <v>2175</v>
      </c>
      <c r="AY390" s="18" t="s">
        <v>2216</v>
      </c>
      <c r="BE390" s="172">
        <f>IF(N390="základní",J390,0)</f>
        <v>0</v>
      </c>
      <c r="BF390" s="172">
        <f>IF(N390="snížená",J390,0)</f>
        <v>0</v>
      </c>
      <c r="BG390" s="172">
        <f>IF(N390="zákl. přenesená",J390,0)</f>
        <v>0</v>
      </c>
      <c r="BH390" s="172">
        <f>IF(N390="sníž. přenesená",J390,0)</f>
        <v>0</v>
      </c>
      <c r="BI390" s="172">
        <f>IF(N390="nulová",J390,0)</f>
        <v>0</v>
      </c>
      <c r="BJ390" s="18" t="s">
        <v>2173</v>
      </c>
      <c r="BK390" s="172">
        <f>ROUND(I390*H390,2)</f>
        <v>0</v>
      </c>
      <c r="BL390" s="18" t="s">
        <v>2838</v>
      </c>
      <c r="BM390" s="18" t="s">
        <v>2839</v>
      </c>
    </row>
    <row r="391" spans="2:65" s="10" customFormat="1" ht="29.85" customHeight="1">
      <c r="B391" s="146"/>
      <c r="D391" s="157" t="s">
        <v>2165</v>
      </c>
      <c r="E391" s="158" t="s">
        <v>2840</v>
      </c>
      <c r="F391" s="158" t="s">
        <v>2841</v>
      </c>
      <c r="I391" s="149"/>
      <c r="J391" s="159">
        <f>BK391</f>
        <v>0</v>
      </c>
      <c r="L391" s="146"/>
      <c r="M391" s="151"/>
      <c r="N391" s="152"/>
      <c r="O391" s="152"/>
      <c r="P391" s="153">
        <f>P392</f>
        <v>0</v>
      </c>
      <c r="Q391" s="152"/>
      <c r="R391" s="153">
        <f>R392</f>
        <v>0</v>
      </c>
      <c r="S391" s="152"/>
      <c r="T391" s="154">
        <f>T392</f>
        <v>0</v>
      </c>
      <c r="AR391" s="147" t="s">
        <v>2173</v>
      </c>
      <c r="AT391" s="155" t="s">
        <v>2165</v>
      </c>
      <c r="AU391" s="155" t="s">
        <v>2173</v>
      </c>
      <c r="AY391" s="147" t="s">
        <v>2216</v>
      </c>
      <c r="BK391" s="156">
        <f>BK392</f>
        <v>0</v>
      </c>
    </row>
    <row r="392" spans="2:65" s="1" customFormat="1" ht="22.5" customHeight="1">
      <c r="B392" s="160"/>
      <c r="C392" s="161" t="s">
        <v>2842</v>
      </c>
      <c r="D392" s="161" t="s">
        <v>2219</v>
      </c>
      <c r="E392" s="162" t="s">
        <v>2843</v>
      </c>
      <c r="F392" s="163" t="s">
        <v>2844</v>
      </c>
      <c r="G392" s="164" t="s">
        <v>2402</v>
      </c>
      <c r="H392" s="165">
        <v>572.88400000000001</v>
      </c>
      <c r="I392" s="166"/>
      <c r="J392" s="167">
        <f>ROUND(I392*H392,2)</f>
        <v>0</v>
      </c>
      <c r="K392" s="163" t="s">
        <v>2305</v>
      </c>
      <c r="L392" s="35"/>
      <c r="M392" s="168" t="s">
        <v>2117</v>
      </c>
      <c r="N392" s="169" t="s">
        <v>2137</v>
      </c>
      <c r="O392" s="36"/>
      <c r="P392" s="170">
        <f>O392*H392</f>
        <v>0</v>
      </c>
      <c r="Q392" s="170">
        <v>0</v>
      </c>
      <c r="R392" s="170">
        <f>Q392*H392</f>
        <v>0</v>
      </c>
      <c r="S392" s="170">
        <v>0</v>
      </c>
      <c r="T392" s="171">
        <f>S392*H392</f>
        <v>0</v>
      </c>
      <c r="AR392" s="18" t="s">
        <v>2237</v>
      </c>
      <c r="AT392" s="18" t="s">
        <v>2219</v>
      </c>
      <c r="AU392" s="18" t="s">
        <v>2175</v>
      </c>
      <c r="AY392" s="18" t="s">
        <v>2216</v>
      </c>
      <c r="BE392" s="172">
        <f>IF(N392="základní",J392,0)</f>
        <v>0</v>
      </c>
      <c r="BF392" s="172">
        <f>IF(N392="snížená",J392,0)</f>
        <v>0</v>
      </c>
      <c r="BG392" s="172">
        <f>IF(N392="zákl. přenesená",J392,0)</f>
        <v>0</v>
      </c>
      <c r="BH392" s="172">
        <f>IF(N392="sníž. přenesená",J392,0)</f>
        <v>0</v>
      </c>
      <c r="BI392" s="172">
        <f>IF(N392="nulová",J392,0)</f>
        <v>0</v>
      </c>
      <c r="BJ392" s="18" t="s">
        <v>2173</v>
      </c>
      <c r="BK392" s="172">
        <f>ROUND(I392*H392,2)</f>
        <v>0</v>
      </c>
      <c r="BL392" s="18" t="s">
        <v>2237</v>
      </c>
      <c r="BM392" s="18" t="s">
        <v>2845</v>
      </c>
    </row>
    <row r="393" spans="2:65" s="10" customFormat="1" ht="37.35" customHeight="1">
      <c r="B393" s="146"/>
      <c r="D393" s="147" t="s">
        <v>2165</v>
      </c>
      <c r="E393" s="148" t="s">
        <v>2846</v>
      </c>
      <c r="F393" s="148" t="s">
        <v>2847</v>
      </c>
      <c r="I393" s="149"/>
      <c r="J393" s="150">
        <f>BK393</f>
        <v>0</v>
      </c>
      <c r="L393" s="146"/>
      <c r="M393" s="151"/>
      <c r="N393" s="152"/>
      <c r="O393" s="152"/>
      <c r="P393" s="153">
        <f>P394+P418+P473+P497+P540+P550+P604+P643+P695+P707</f>
        <v>0</v>
      </c>
      <c r="Q393" s="152"/>
      <c r="R393" s="153">
        <f>R394+R418+R473+R497+R540+R550+R604+R643+R695+R707</f>
        <v>25.670447150000001</v>
      </c>
      <c r="S393" s="152"/>
      <c r="T393" s="154">
        <f>T394+T418+T473+T497+T540+T550+T604+T643+T695+T707</f>
        <v>0.17599999999999999</v>
      </c>
      <c r="AR393" s="147" t="s">
        <v>2175</v>
      </c>
      <c r="AT393" s="155" t="s">
        <v>2165</v>
      </c>
      <c r="AU393" s="155" t="s">
        <v>2166</v>
      </c>
      <c r="AY393" s="147" t="s">
        <v>2216</v>
      </c>
      <c r="BK393" s="156">
        <f>BK394+BK418+BK473+BK497+BK540+BK550+BK604+BK643+BK695+BK707</f>
        <v>0</v>
      </c>
    </row>
    <row r="394" spans="2:65" s="10" customFormat="1" ht="19.899999999999999" customHeight="1">
      <c r="B394" s="146"/>
      <c r="D394" s="157" t="s">
        <v>2165</v>
      </c>
      <c r="E394" s="158" t="s">
        <v>2848</v>
      </c>
      <c r="F394" s="158" t="s">
        <v>2849</v>
      </c>
      <c r="I394" s="149"/>
      <c r="J394" s="159">
        <f>BK394</f>
        <v>0</v>
      </c>
      <c r="L394" s="146"/>
      <c r="M394" s="151"/>
      <c r="N394" s="152"/>
      <c r="O394" s="152"/>
      <c r="P394" s="153">
        <f>SUM(P395:P417)</f>
        <v>0</v>
      </c>
      <c r="Q394" s="152"/>
      <c r="R394" s="153">
        <f>SUM(R395:R417)</f>
        <v>2.0579204000000004</v>
      </c>
      <c r="S394" s="152"/>
      <c r="T394" s="154">
        <f>SUM(T395:T417)</f>
        <v>0</v>
      </c>
      <c r="AR394" s="147" t="s">
        <v>2175</v>
      </c>
      <c r="AT394" s="155" t="s">
        <v>2165</v>
      </c>
      <c r="AU394" s="155" t="s">
        <v>2173</v>
      </c>
      <c r="AY394" s="147" t="s">
        <v>2216</v>
      </c>
      <c r="BK394" s="156">
        <f>SUM(BK395:BK417)</f>
        <v>0</v>
      </c>
    </row>
    <row r="395" spans="2:65" s="1" customFormat="1" ht="31.5" customHeight="1">
      <c r="B395" s="160"/>
      <c r="C395" s="161" t="s">
        <v>2850</v>
      </c>
      <c r="D395" s="161" t="s">
        <v>2219</v>
      </c>
      <c r="E395" s="162" t="s">
        <v>2851</v>
      </c>
      <c r="F395" s="163" t="s">
        <v>2852</v>
      </c>
      <c r="G395" s="164" t="s">
        <v>2359</v>
      </c>
      <c r="H395" s="165">
        <v>131.58000000000001</v>
      </c>
      <c r="I395" s="166"/>
      <c r="J395" s="167">
        <f>ROUND(I395*H395,2)</f>
        <v>0</v>
      </c>
      <c r="K395" s="163" t="s">
        <v>2117</v>
      </c>
      <c r="L395" s="35"/>
      <c r="M395" s="168" t="s">
        <v>2117</v>
      </c>
      <c r="N395" s="169" t="s">
        <v>2137</v>
      </c>
      <c r="O395" s="36"/>
      <c r="P395" s="170">
        <f>O395*H395</f>
        <v>0</v>
      </c>
      <c r="Q395" s="170">
        <v>6.4999999999999997E-3</v>
      </c>
      <c r="R395" s="170">
        <f>Q395*H395</f>
        <v>0.85527000000000009</v>
      </c>
      <c r="S395" s="170">
        <v>0</v>
      </c>
      <c r="T395" s="171">
        <f>S395*H395</f>
        <v>0</v>
      </c>
      <c r="AR395" s="18" t="s">
        <v>2385</v>
      </c>
      <c r="AT395" s="18" t="s">
        <v>2219</v>
      </c>
      <c r="AU395" s="18" t="s">
        <v>2175</v>
      </c>
      <c r="AY395" s="18" t="s">
        <v>2216</v>
      </c>
      <c r="BE395" s="172">
        <f>IF(N395="základní",J395,0)</f>
        <v>0</v>
      </c>
      <c r="BF395" s="172">
        <f>IF(N395="snížená",J395,0)</f>
        <v>0</v>
      </c>
      <c r="BG395" s="172">
        <f>IF(N395="zákl. přenesená",J395,0)</f>
        <v>0</v>
      </c>
      <c r="BH395" s="172">
        <f>IF(N395="sníž. přenesená",J395,0)</f>
        <v>0</v>
      </c>
      <c r="BI395" s="172">
        <f>IF(N395="nulová",J395,0)</f>
        <v>0</v>
      </c>
      <c r="BJ395" s="18" t="s">
        <v>2173</v>
      </c>
      <c r="BK395" s="172">
        <f>ROUND(I395*H395,2)</f>
        <v>0</v>
      </c>
      <c r="BL395" s="18" t="s">
        <v>2385</v>
      </c>
      <c r="BM395" s="18" t="s">
        <v>2853</v>
      </c>
    </row>
    <row r="396" spans="2:65" s="11" customFormat="1" ht="22.5" customHeight="1">
      <c r="B396" s="173"/>
      <c r="D396" s="174" t="s">
        <v>2225</v>
      </c>
      <c r="E396" s="175" t="s">
        <v>2117</v>
      </c>
      <c r="F396" s="176" t="s">
        <v>2854</v>
      </c>
      <c r="H396" s="177">
        <v>131.58000000000001</v>
      </c>
      <c r="I396" s="178"/>
      <c r="L396" s="173"/>
      <c r="M396" s="179"/>
      <c r="N396" s="180"/>
      <c r="O396" s="180"/>
      <c r="P396" s="180"/>
      <c r="Q396" s="180"/>
      <c r="R396" s="180"/>
      <c r="S396" s="180"/>
      <c r="T396" s="181"/>
      <c r="AT396" s="182" t="s">
        <v>2225</v>
      </c>
      <c r="AU396" s="182" t="s">
        <v>2175</v>
      </c>
      <c r="AV396" s="11" t="s">
        <v>2175</v>
      </c>
      <c r="AW396" s="11" t="s">
        <v>2130</v>
      </c>
      <c r="AX396" s="11" t="s">
        <v>2173</v>
      </c>
      <c r="AY396" s="182" t="s">
        <v>2216</v>
      </c>
    </row>
    <row r="397" spans="2:65" s="1" customFormat="1" ht="31.5" customHeight="1">
      <c r="B397" s="160"/>
      <c r="C397" s="161" t="s">
        <v>2855</v>
      </c>
      <c r="D397" s="161" t="s">
        <v>2219</v>
      </c>
      <c r="E397" s="162" t="s">
        <v>2856</v>
      </c>
      <c r="F397" s="163" t="s">
        <v>2857</v>
      </c>
      <c r="G397" s="164" t="s">
        <v>2222</v>
      </c>
      <c r="H397" s="165">
        <v>15</v>
      </c>
      <c r="I397" s="166"/>
      <c r="J397" s="167">
        <f>ROUND(I397*H397,2)</f>
        <v>0</v>
      </c>
      <c r="K397" s="163" t="s">
        <v>2117</v>
      </c>
      <c r="L397" s="35"/>
      <c r="M397" s="168" t="s">
        <v>2117</v>
      </c>
      <c r="N397" s="169" t="s">
        <v>2137</v>
      </c>
      <c r="O397" s="36"/>
      <c r="P397" s="170">
        <f>O397*H397</f>
        <v>0</v>
      </c>
      <c r="Q397" s="170">
        <v>6.4999999999999997E-3</v>
      </c>
      <c r="R397" s="170">
        <f>Q397*H397</f>
        <v>9.7499999999999989E-2</v>
      </c>
      <c r="S397" s="170">
        <v>0</v>
      </c>
      <c r="T397" s="171">
        <f>S397*H397</f>
        <v>0</v>
      </c>
      <c r="AR397" s="18" t="s">
        <v>2385</v>
      </c>
      <c r="AT397" s="18" t="s">
        <v>2219</v>
      </c>
      <c r="AU397" s="18" t="s">
        <v>2175</v>
      </c>
      <c r="AY397" s="18" t="s">
        <v>2216</v>
      </c>
      <c r="BE397" s="172">
        <f>IF(N397="základní",J397,0)</f>
        <v>0</v>
      </c>
      <c r="BF397" s="172">
        <f>IF(N397="snížená",J397,0)</f>
        <v>0</v>
      </c>
      <c r="BG397" s="172">
        <f>IF(N397="zákl. přenesená",J397,0)</f>
        <v>0</v>
      </c>
      <c r="BH397" s="172">
        <f>IF(N397="sníž. přenesená",J397,0)</f>
        <v>0</v>
      </c>
      <c r="BI397" s="172">
        <f>IF(N397="nulová",J397,0)</f>
        <v>0</v>
      </c>
      <c r="BJ397" s="18" t="s">
        <v>2173</v>
      </c>
      <c r="BK397" s="172">
        <f>ROUND(I397*H397,2)</f>
        <v>0</v>
      </c>
      <c r="BL397" s="18" t="s">
        <v>2385</v>
      </c>
      <c r="BM397" s="18" t="s">
        <v>2858</v>
      </c>
    </row>
    <row r="398" spans="2:65" s="11" customFormat="1" ht="22.5" customHeight="1">
      <c r="B398" s="173"/>
      <c r="D398" s="188" t="s">
        <v>2225</v>
      </c>
      <c r="E398" s="182" t="s">
        <v>2117</v>
      </c>
      <c r="F398" s="189" t="s">
        <v>2859</v>
      </c>
      <c r="H398" s="190">
        <v>2</v>
      </c>
      <c r="I398" s="178"/>
      <c r="L398" s="173"/>
      <c r="M398" s="179"/>
      <c r="N398" s="180"/>
      <c r="O398" s="180"/>
      <c r="P398" s="180"/>
      <c r="Q398" s="180"/>
      <c r="R398" s="180"/>
      <c r="S398" s="180"/>
      <c r="T398" s="181"/>
      <c r="AT398" s="182" t="s">
        <v>2225</v>
      </c>
      <c r="AU398" s="182" t="s">
        <v>2175</v>
      </c>
      <c r="AV398" s="11" t="s">
        <v>2175</v>
      </c>
      <c r="AW398" s="11" t="s">
        <v>2130</v>
      </c>
      <c r="AX398" s="11" t="s">
        <v>2166</v>
      </c>
      <c r="AY398" s="182" t="s">
        <v>2216</v>
      </c>
    </row>
    <row r="399" spans="2:65" s="11" customFormat="1" ht="22.5" customHeight="1">
      <c r="B399" s="173"/>
      <c r="D399" s="188" t="s">
        <v>2225</v>
      </c>
      <c r="E399" s="182" t="s">
        <v>2117</v>
      </c>
      <c r="F399" s="189" t="s">
        <v>2860</v>
      </c>
      <c r="H399" s="190">
        <v>13</v>
      </c>
      <c r="I399" s="178"/>
      <c r="L399" s="173"/>
      <c r="M399" s="179"/>
      <c r="N399" s="180"/>
      <c r="O399" s="180"/>
      <c r="P399" s="180"/>
      <c r="Q399" s="180"/>
      <c r="R399" s="180"/>
      <c r="S399" s="180"/>
      <c r="T399" s="181"/>
      <c r="AT399" s="182" t="s">
        <v>2225</v>
      </c>
      <c r="AU399" s="182" t="s">
        <v>2175</v>
      </c>
      <c r="AV399" s="11" t="s">
        <v>2175</v>
      </c>
      <c r="AW399" s="11" t="s">
        <v>2130</v>
      </c>
      <c r="AX399" s="11" t="s">
        <v>2166</v>
      </c>
      <c r="AY399" s="182" t="s">
        <v>2216</v>
      </c>
    </row>
    <row r="400" spans="2:65" s="12" customFormat="1" ht="22.5" customHeight="1">
      <c r="B400" s="191"/>
      <c r="D400" s="174" t="s">
        <v>2225</v>
      </c>
      <c r="E400" s="218" t="s">
        <v>2117</v>
      </c>
      <c r="F400" s="219" t="s">
        <v>2317</v>
      </c>
      <c r="H400" s="220">
        <v>15</v>
      </c>
      <c r="I400" s="195"/>
      <c r="L400" s="191"/>
      <c r="M400" s="196"/>
      <c r="N400" s="197"/>
      <c r="O400" s="197"/>
      <c r="P400" s="197"/>
      <c r="Q400" s="197"/>
      <c r="R400" s="197"/>
      <c r="S400" s="197"/>
      <c r="T400" s="198"/>
      <c r="AT400" s="192" t="s">
        <v>2225</v>
      </c>
      <c r="AU400" s="192" t="s">
        <v>2175</v>
      </c>
      <c r="AV400" s="12" t="s">
        <v>2233</v>
      </c>
      <c r="AW400" s="12" t="s">
        <v>2130</v>
      </c>
      <c r="AX400" s="12" t="s">
        <v>2173</v>
      </c>
      <c r="AY400" s="192" t="s">
        <v>2216</v>
      </c>
    </row>
    <row r="401" spans="2:65" s="1" customFormat="1" ht="22.5" customHeight="1">
      <c r="B401" s="160"/>
      <c r="C401" s="161" t="s">
        <v>2861</v>
      </c>
      <c r="D401" s="161" t="s">
        <v>2219</v>
      </c>
      <c r="E401" s="162" t="s">
        <v>2862</v>
      </c>
      <c r="F401" s="163" t="s">
        <v>2863</v>
      </c>
      <c r="G401" s="164" t="s">
        <v>2359</v>
      </c>
      <c r="H401" s="165">
        <v>28.8</v>
      </c>
      <c r="I401" s="166"/>
      <c r="J401" s="167">
        <f>ROUND(I401*H401,2)</f>
        <v>0</v>
      </c>
      <c r="K401" s="163" t="s">
        <v>2117</v>
      </c>
      <c r="L401" s="35"/>
      <c r="M401" s="168" t="s">
        <v>2117</v>
      </c>
      <c r="N401" s="169" t="s">
        <v>2137</v>
      </c>
      <c r="O401" s="36"/>
      <c r="P401" s="170">
        <f>O401*H401</f>
        <v>0</v>
      </c>
      <c r="Q401" s="170">
        <v>6.4999999999999997E-3</v>
      </c>
      <c r="R401" s="170">
        <f>Q401*H401</f>
        <v>0.18720000000000001</v>
      </c>
      <c r="S401" s="170">
        <v>0</v>
      </c>
      <c r="T401" s="171">
        <f>S401*H401</f>
        <v>0</v>
      </c>
      <c r="AR401" s="18" t="s">
        <v>2385</v>
      </c>
      <c r="AT401" s="18" t="s">
        <v>2219</v>
      </c>
      <c r="AU401" s="18" t="s">
        <v>2175</v>
      </c>
      <c r="AY401" s="18" t="s">
        <v>2216</v>
      </c>
      <c r="BE401" s="172">
        <f>IF(N401="základní",J401,0)</f>
        <v>0</v>
      </c>
      <c r="BF401" s="172">
        <f>IF(N401="snížená",J401,0)</f>
        <v>0</v>
      </c>
      <c r="BG401" s="172">
        <f>IF(N401="zákl. přenesená",J401,0)</f>
        <v>0</v>
      </c>
      <c r="BH401" s="172">
        <f>IF(N401="sníž. přenesená",J401,0)</f>
        <v>0</v>
      </c>
      <c r="BI401" s="172">
        <f>IF(N401="nulová",J401,0)</f>
        <v>0</v>
      </c>
      <c r="BJ401" s="18" t="s">
        <v>2173</v>
      </c>
      <c r="BK401" s="172">
        <f>ROUND(I401*H401,2)</f>
        <v>0</v>
      </c>
      <c r="BL401" s="18" t="s">
        <v>2385</v>
      </c>
      <c r="BM401" s="18" t="s">
        <v>2864</v>
      </c>
    </row>
    <row r="402" spans="2:65" s="11" customFormat="1" ht="22.5" customHeight="1">
      <c r="B402" s="173"/>
      <c r="D402" s="174" t="s">
        <v>2225</v>
      </c>
      <c r="E402" s="175" t="s">
        <v>2117</v>
      </c>
      <c r="F402" s="176" t="s">
        <v>2865</v>
      </c>
      <c r="H402" s="177">
        <v>28.8</v>
      </c>
      <c r="I402" s="178"/>
      <c r="L402" s="173"/>
      <c r="M402" s="179"/>
      <c r="N402" s="180"/>
      <c r="O402" s="180"/>
      <c r="P402" s="180"/>
      <c r="Q402" s="180"/>
      <c r="R402" s="180"/>
      <c r="S402" s="180"/>
      <c r="T402" s="181"/>
      <c r="AT402" s="182" t="s">
        <v>2225</v>
      </c>
      <c r="AU402" s="182" t="s">
        <v>2175</v>
      </c>
      <c r="AV402" s="11" t="s">
        <v>2175</v>
      </c>
      <c r="AW402" s="11" t="s">
        <v>2130</v>
      </c>
      <c r="AX402" s="11" t="s">
        <v>2173</v>
      </c>
      <c r="AY402" s="182" t="s">
        <v>2216</v>
      </c>
    </row>
    <row r="403" spans="2:65" s="1" customFormat="1" ht="22.5" customHeight="1">
      <c r="B403" s="160"/>
      <c r="C403" s="161" t="s">
        <v>2866</v>
      </c>
      <c r="D403" s="161" t="s">
        <v>2219</v>
      </c>
      <c r="E403" s="162" t="s">
        <v>2867</v>
      </c>
      <c r="F403" s="163" t="s">
        <v>2868</v>
      </c>
      <c r="G403" s="164" t="s">
        <v>2352</v>
      </c>
      <c r="H403" s="165">
        <v>57.4</v>
      </c>
      <c r="I403" s="166"/>
      <c r="J403" s="167">
        <f>ROUND(I403*H403,2)</f>
        <v>0</v>
      </c>
      <c r="K403" s="163" t="s">
        <v>2117</v>
      </c>
      <c r="L403" s="35"/>
      <c r="M403" s="168" t="s">
        <v>2117</v>
      </c>
      <c r="N403" s="169" t="s">
        <v>2137</v>
      </c>
      <c r="O403" s="36"/>
      <c r="P403" s="170">
        <f>O403*H403</f>
        <v>0</v>
      </c>
      <c r="Q403" s="170">
        <v>6.4999999999999997E-3</v>
      </c>
      <c r="R403" s="170">
        <f>Q403*H403</f>
        <v>0.37309999999999999</v>
      </c>
      <c r="S403" s="170">
        <v>0</v>
      </c>
      <c r="T403" s="171">
        <f>S403*H403</f>
        <v>0</v>
      </c>
      <c r="AR403" s="18" t="s">
        <v>2385</v>
      </c>
      <c r="AT403" s="18" t="s">
        <v>2219</v>
      </c>
      <c r="AU403" s="18" t="s">
        <v>2175</v>
      </c>
      <c r="AY403" s="18" t="s">
        <v>2216</v>
      </c>
      <c r="BE403" s="172">
        <f>IF(N403="základní",J403,0)</f>
        <v>0</v>
      </c>
      <c r="BF403" s="172">
        <f>IF(N403="snížená",J403,0)</f>
        <v>0</v>
      </c>
      <c r="BG403" s="172">
        <f>IF(N403="zákl. přenesená",J403,0)</f>
        <v>0</v>
      </c>
      <c r="BH403" s="172">
        <f>IF(N403="sníž. přenesená",J403,0)</f>
        <v>0</v>
      </c>
      <c r="BI403" s="172">
        <f>IF(N403="nulová",J403,0)</f>
        <v>0</v>
      </c>
      <c r="BJ403" s="18" t="s">
        <v>2173</v>
      </c>
      <c r="BK403" s="172">
        <f>ROUND(I403*H403,2)</f>
        <v>0</v>
      </c>
      <c r="BL403" s="18" t="s">
        <v>2385</v>
      </c>
      <c r="BM403" s="18" t="s">
        <v>2869</v>
      </c>
    </row>
    <row r="404" spans="2:65" s="11" customFormat="1" ht="22.5" customHeight="1">
      <c r="B404" s="173"/>
      <c r="D404" s="174" t="s">
        <v>2225</v>
      </c>
      <c r="E404" s="175" t="s">
        <v>2117</v>
      </c>
      <c r="F404" s="176" t="s">
        <v>2870</v>
      </c>
      <c r="H404" s="177">
        <v>57.4</v>
      </c>
      <c r="I404" s="178"/>
      <c r="L404" s="173"/>
      <c r="M404" s="179"/>
      <c r="N404" s="180"/>
      <c r="O404" s="180"/>
      <c r="P404" s="180"/>
      <c r="Q404" s="180"/>
      <c r="R404" s="180"/>
      <c r="S404" s="180"/>
      <c r="T404" s="181"/>
      <c r="AT404" s="182" t="s">
        <v>2225</v>
      </c>
      <c r="AU404" s="182" t="s">
        <v>2175</v>
      </c>
      <c r="AV404" s="11" t="s">
        <v>2175</v>
      </c>
      <c r="AW404" s="11" t="s">
        <v>2130</v>
      </c>
      <c r="AX404" s="11" t="s">
        <v>2173</v>
      </c>
      <c r="AY404" s="182" t="s">
        <v>2216</v>
      </c>
    </row>
    <row r="405" spans="2:65" s="1" customFormat="1" ht="22.5" customHeight="1">
      <c r="B405" s="160"/>
      <c r="C405" s="161" t="s">
        <v>2871</v>
      </c>
      <c r="D405" s="161" t="s">
        <v>2219</v>
      </c>
      <c r="E405" s="162" t="s">
        <v>2872</v>
      </c>
      <c r="F405" s="163" t="s">
        <v>2873</v>
      </c>
      <c r="G405" s="164" t="s">
        <v>2352</v>
      </c>
      <c r="H405" s="165">
        <v>50.4</v>
      </c>
      <c r="I405" s="166"/>
      <c r="J405" s="167">
        <f>ROUND(I405*H405,2)</f>
        <v>0</v>
      </c>
      <c r="K405" s="163" t="s">
        <v>2117</v>
      </c>
      <c r="L405" s="35"/>
      <c r="M405" s="168" t="s">
        <v>2117</v>
      </c>
      <c r="N405" s="169" t="s">
        <v>2137</v>
      </c>
      <c r="O405" s="36"/>
      <c r="P405" s="170">
        <f>O405*H405</f>
        <v>0</v>
      </c>
      <c r="Q405" s="170">
        <v>6.4999999999999997E-3</v>
      </c>
      <c r="R405" s="170">
        <f>Q405*H405</f>
        <v>0.3276</v>
      </c>
      <c r="S405" s="170">
        <v>0</v>
      </c>
      <c r="T405" s="171">
        <f>S405*H405</f>
        <v>0</v>
      </c>
      <c r="AR405" s="18" t="s">
        <v>2385</v>
      </c>
      <c r="AT405" s="18" t="s">
        <v>2219</v>
      </c>
      <c r="AU405" s="18" t="s">
        <v>2175</v>
      </c>
      <c r="AY405" s="18" t="s">
        <v>2216</v>
      </c>
      <c r="BE405" s="172">
        <f>IF(N405="základní",J405,0)</f>
        <v>0</v>
      </c>
      <c r="BF405" s="172">
        <f>IF(N405="snížená",J405,0)</f>
        <v>0</v>
      </c>
      <c r="BG405" s="172">
        <f>IF(N405="zákl. přenesená",J405,0)</f>
        <v>0</v>
      </c>
      <c r="BH405" s="172">
        <f>IF(N405="sníž. přenesená",J405,0)</f>
        <v>0</v>
      </c>
      <c r="BI405" s="172">
        <f>IF(N405="nulová",J405,0)</f>
        <v>0</v>
      </c>
      <c r="BJ405" s="18" t="s">
        <v>2173</v>
      </c>
      <c r="BK405" s="172">
        <f>ROUND(I405*H405,2)</f>
        <v>0</v>
      </c>
      <c r="BL405" s="18" t="s">
        <v>2385</v>
      </c>
      <c r="BM405" s="18" t="s">
        <v>2874</v>
      </c>
    </row>
    <row r="406" spans="2:65" s="11" customFormat="1" ht="22.5" customHeight="1">
      <c r="B406" s="173"/>
      <c r="D406" s="174" t="s">
        <v>2225</v>
      </c>
      <c r="E406" s="175" t="s">
        <v>2117</v>
      </c>
      <c r="F406" s="176" t="s">
        <v>2875</v>
      </c>
      <c r="H406" s="177">
        <v>50.4</v>
      </c>
      <c r="I406" s="178"/>
      <c r="L406" s="173"/>
      <c r="M406" s="179"/>
      <c r="N406" s="180"/>
      <c r="O406" s="180"/>
      <c r="P406" s="180"/>
      <c r="Q406" s="180"/>
      <c r="R406" s="180"/>
      <c r="S406" s="180"/>
      <c r="T406" s="181"/>
      <c r="AT406" s="182" t="s">
        <v>2225</v>
      </c>
      <c r="AU406" s="182" t="s">
        <v>2175</v>
      </c>
      <c r="AV406" s="11" t="s">
        <v>2175</v>
      </c>
      <c r="AW406" s="11" t="s">
        <v>2130</v>
      </c>
      <c r="AX406" s="11" t="s">
        <v>2173</v>
      </c>
      <c r="AY406" s="182" t="s">
        <v>2216</v>
      </c>
    </row>
    <row r="407" spans="2:65" s="1" customFormat="1" ht="22.5" customHeight="1">
      <c r="B407" s="160"/>
      <c r="C407" s="161" t="s">
        <v>2876</v>
      </c>
      <c r="D407" s="161" t="s">
        <v>2219</v>
      </c>
      <c r="E407" s="162" t="s">
        <v>2877</v>
      </c>
      <c r="F407" s="163" t="s">
        <v>2878</v>
      </c>
      <c r="G407" s="164" t="s">
        <v>2359</v>
      </c>
      <c r="H407" s="165">
        <v>27.38</v>
      </c>
      <c r="I407" s="166"/>
      <c r="J407" s="167">
        <f>ROUND(I407*H407,2)</f>
        <v>0</v>
      </c>
      <c r="K407" s="163" t="s">
        <v>2117</v>
      </c>
      <c r="L407" s="35"/>
      <c r="M407" s="168" t="s">
        <v>2117</v>
      </c>
      <c r="N407" s="169" t="s">
        <v>2137</v>
      </c>
      <c r="O407" s="36"/>
      <c r="P407" s="170">
        <f>O407*H407</f>
        <v>0</v>
      </c>
      <c r="Q407" s="170">
        <v>4.5799999999999999E-3</v>
      </c>
      <c r="R407" s="170">
        <f>Q407*H407</f>
        <v>0.1254004</v>
      </c>
      <c r="S407" s="170">
        <v>0</v>
      </c>
      <c r="T407" s="171">
        <f>S407*H407</f>
        <v>0</v>
      </c>
      <c r="AR407" s="18" t="s">
        <v>2385</v>
      </c>
      <c r="AT407" s="18" t="s">
        <v>2219</v>
      </c>
      <c r="AU407" s="18" t="s">
        <v>2175</v>
      </c>
      <c r="AY407" s="18" t="s">
        <v>2216</v>
      </c>
      <c r="BE407" s="172">
        <f>IF(N407="základní",J407,0)</f>
        <v>0</v>
      </c>
      <c r="BF407" s="172">
        <f>IF(N407="snížená",J407,0)</f>
        <v>0</v>
      </c>
      <c r="BG407" s="172">
        <f>IF(N407="zákl. přenesená",J407,0)</f>
        <v>0</v>
      </c>
      <c r="BH407" s="172">
        <f>IF(N407="sníž. přenesená",J407,0)</f>
        <v>0</v>
      </c>
      <c r="BI407" s="172">
        <f>IF(N407="nulová",J407,0)</f>
        <v>0</v>
      </c>
      <c r="BJ407" s="18" t="s">
        <v>2173</v>
      </c>
      <c r="BK407" s="172">
        <f>ROUND(I407*H407,2)</f>
        <v>0</v>
      </c>
      <c r="BL407" s="18" t="s">
        <v>2385</v>
      </c>
      <c r="BM407" s="18" t="s">
        <v>2879</v>
      </c>
    </row>
    <row r="408" spans="2:65" s="11" customFormat="1" ht="22.5" customHeight="1">
      <c r="B408" s="173"/>
      <c r="D408" s="174" t="s">
        <v>2225</v>
      </c>
      <c r="E408" s="175" t="s">
        <v>2117</v>
      </c>
      <c r="F408" s="176" t="s">
        <v>2880</v>
      </c>
      <c r="H408" s="177">
        <v>27.38</v>
      </c>
      <c r="I408" s="178"/>
      <c r="L408" s="173"/>
      <c r="M408" s="179"/>
      <c r="N408" s="180"/>
      <c r="O408" s="180"/>
      <c r="P408" s="180"/>
      <c r="Q408" s="180"/>
      <c r="R408" s="180"/>
      <c r="S408" s="180"/>
      <c r="T408" s="181"/>
      <c r="AT408" s="182" t="s">
        <v>2225</v>
      </c>
      <c r="AU408" s="182" t="s">
        <v>2175</v>
      </c>
      <c r="AV408" s="11" t="s">
        <v>2175</v>
      </c>
      <c r="AW408" s="11" t="s">
        <v>2130</v>
      </c>
      <c r="AX408" s="11" t="s">
        <v>2173</v>
      </c>
      <c r="AY408" s="182" t="s">
        <v>2216</v>
      </c>
    </row>
    <row r="409" spans="2:65" s="1" customFormat="1" ht="31.5" customHeight="1">
      <c r="B409" s="160"/>
      <c r="C409" s="161" t="s">
        <v>2881</v>
      </c>
      <c r="D409" s="161" t="s">
        <v>2219</v>
      </c>
      <c r="E409" s="162" t="s">
        <v>2882</v>
      </c>
      <c r="F409" s="163" t="s">
        <v>2883</v>
      </c>
      <c r="G409" s="164" t="s">
        <v>2359</v>
      </c>
      <c r="H409" s="165">
        <v>18.37</v>
      </c>
      <c r="I409" s="166"/>
      <c r="J409" s="167">
        <f>ROUND(I409*H409,2)</f>
        <v>0</v>
      </c>
      <c r="K409" s="163" t="s">
        <v>2117</v>
      </c>
      <c r="L409" s="35"/>
      <c r="M409" s="168" t="s">
        <v>2117</v>
      </c>
      <c r="N409" s="169" t="s">
        <v>2137</v>
      </c>
      <c r="O409" s="36"/>
      <c r="P409" s="170">
        <f>O409*H409</f>
        <v>0</v>
      </c>
      <c r="Q409" s="170">
        <v>5.0000000000000001E-3</v>
      </c>
      <c r="R409" s="170">
        <f>Q409*H409</f>
        <v>9.1850000000000001E-2</v>
      </c>
      <c r="S409" s="170">
        <v>0</v>
      </c>
      <c r="T409" s="171">
        <f>S409*H409</f>
        <v>0</v>
      </c>
      <c r="AR409" s="18" t="s">
        <v>2385</v>
      </c>
      <c r="AT409" s="18" t="s">
        <v>2219</v>
      </c>
      <c r="AU409" s="18" t="s">
        <v>2175</v>
      </c>
      <c r="AY409" s="18" t="s">
        <v>2216</v>
      </c>
      <c r="BE409" s="172">
        <f>IF(N409="základní",J409,0)</f>
        <v>0</v>
      </c>
      <c r="BF409" s="172">
        <f>IF(N409="snížená",J409,0)</f>
        <v>0</v>
      </c>
      <c r="BG409" s="172">
        <f>IF(N409="zákl. přenesená",J409,0)</f>
        <v>0</v>
      </c>
      <c r="BH409" s="172">
        <f>IF(N409="sníž. přenesená",J409,0)</f>
        <v>0</v>
      </c>
      <c r="BI409" s="172">
        <f>IF(N409="nulová",J409,0)</f>
        <v>0</v>
      </c>
      <c r="BJ409" s="18" t="s">
        <v>2173</v>
      </c>
      <c r="BK409" s="172">
        <f>ROUND(I409*H409,2)</f>
        <v>0</v>
      </c>
      <c r="BL409" s="18" t="s">
        <v>2385</v>
      </c>
      <c r="BM409" s="18" t="s">
        <v>2884</v>
      </c>
    </row>
    <row r="410" spans="2:65" s="11" customFormat="1" ht="22.5" customHeight="1">
      <c r="B410" s="173"/>
      <c r="D410" s="188" t="s">
        <v>2225</v>
      </c>
      <c r="E410" s="182" t="s">
        <v>2117</v>
      </c>
      <c r="F410" s="189" t="s">
        <v>2885</v>
      </c>
      <c r="H410" s="190">
        <v>12.97</v>
      </c>
      <c r="I410" s="178"/>
      <c r="L410" s="173"/>
      <c r="M410" s="179"/>
      <c r="N410" s="180"/>
      <c r="O410" s="180"/>
      <c r="P410" s="180"/>
      <c r="Q410" s="180"/>
      <c r="R410" s="180"/>
      <c r="S410" s="180"/>
      <c r="T410" s="181"/>
      <c r="AT410" s="182" t="s">
        <v>2225</v>
      </c>
      <c r="AU410" s="182" t="s">
        <v>2175</v>
      </c>
      <c r="AV410" s="11" t="s">
        <v>2175</v>
      </c>
      <c r="AW410" s="11" t="s">
        <v>2130</v>
      </c>
      <c r="AX410" s="11" t="s">
        <v>2166</v>
      </c>
      <c r="AY410" s="182" t="s">
        <v>2216</v>
      </c>
    </row>
    <row r="411" spans="2:65" s="11" customFormat="1" ht="22.5" customHeight="1">
      <c r="B411" s="173"/>
      <c r="D411" s="188" t="s">
        <v>2225</v>
      </c>
      <c r="E411" s="182" t="s">
        <v>2117</v>
      </c>
      <c r="F411" s="189" t="s">
        <v>2886</v>
      </c>
      <c r="H411" s="190">
        <v>5.4</v>
      </c>
      <c r="I411" s="178"/>
      <c r="L411" s="173"/>
      <c r="M411" s="179"/>
      <c r="N411" s="180"/>
      <c r="O411" s="180"/>
      <c r="P411" s="180"/>
      <c r="Q411" s="180"/>
      <c r="R411" s="180"/>
      <c r="S411" s="180"/>
      <c r="T411" s="181"/>
      <c r="AT411" s="182" t="s">
        <v>2225</v>
      </c>
      <c r="AU411" s="182" t="s">
        <v>2175</v>
      </c>
      <c r="AV411" s="11" t="s">
        <v>2175</v>
      </c>
      <c r="AW411" s="11" t="s">
        <v>2130</v>
      </c>
      <c r="AX411" s="11" t="s">
        <v>2166</v>
      </c>
      <c r="AY411" s="182" t="s">
        <v>2216</v>
      </c>
    </row>
    <row r="412" spans="2:65" s="12" customFormat="1" ht="22.5" customHeight="1">
      <c r="B412" s="191"/>
      <c r="D412" s="174" t="s">
        <v>2225</v>
      </c>
      <c r="E412" s="218" t="s">
        <v>2117</v>
      </c>
      <c r="F412" s="219" t="s">
        <v>2317</v>
      </c>
      <c r="H412" s="220">
        <v>18.37</v>
      </c>
      <c r="I412" s="195"/>
      <c r="L412" s="191"/>
      <c r="M412" s="196"/>
      <c r="N412" s="197"/>
      <c r="O412" s="197"/>
      <c r="P412" s="197"/>
      <c r="Q412" s="197"/>
      <c r="R412" s="197"/>
      <c r="S412" s="197"/>
      <c r="T412" s="198"/>
      <c r="AT412" s="192" t="s">
        <v>2225</v>
      </c>
      <c r="AU412" s="192" t="s">
        <v>2175</v>
      </c>
      <c r="AV412" s="12" t="s">
        <v>2233</v>
      </c>
      <c r="AW412" s="12" t="s">
        <v>2130</v>
      </c>
      <c r="AX412" s="12" t="s">
        <v>2173</v>
      </c>
      <c r="AY412" s="192" t="s">
        <v>2216</v>
      </c>
    </row>
    <row r="413" spans="2:65" s="1" customFormat="1" ht="22.5" customHeight="1">
      <c r="B413" s="160"/>
      <c r="C413" s="161" t="s">
        <v>2887</v>
      </c>
      <c r="D413" s="161" t="s">
        <v>2219</v>
      </c>
      <c r="E413" s="162" t="s">
        <v>2888</v>
      </c>
      <c r="F413" s="163" t="s">
        <v>2889</v>
      </c>
      <c r="G413" s="164" t="s">
        <v>2352</v>
      </c>
      <c r="H413" s="165">
        <v>49.3</v>
      </c>
      <c r="I413" s="166"/>
      <c r="J413" s="167">
        <f>ROUND(I413*H413,2)</f>
        <v>0</v>
      </c>
      <c r="K413" s="163" t="s">
        <v>2117</v>
      </c>
      <c r="L413" s="35"/>
      <c r="M413" s="168" t="s">
        <v>2117</v>
      </c>
      <c r="N413" s="169" t="s">
        <v>2137</v>
      </c>
      <c r="O413" s="36"/>
      <c r="P413" s="170">
        <f>O413*H413</f>
        <v>0</v>
      </c>
      <c r="Q413" s="170">
        <v>0</v>
      </c>
      <c r="R413" s="170">
        <f>Q413*H413</f>
        <v>0</v>
      </c>
      <c r="S413" s="170">
        <v>0</v>
      </c>
      <c r="T413" s="171">
        <f>S413*H413</f>
        <v>0</v>
      </c>
      <c r="AR413" s="18" t="s">
        <v>2385</v>
      </c>
      <c r="AT413" s="18" t="s">
        <v>2219</v>
      </c>
      <c r="AU413" s="18" t="s">
        <v>2175</v>
      </c>
      <c r="AY413" s="18" t="s">
        <v>2216</v>
      </c>
      <c r="BE413" s="172">
        <f>IF(N413="základní",J413,0)</f>
        <v>0</v>
      </c>
      <c r="BF413" s="172">
        <f>IF(N413="snížená",J413,0)</f>
        <v>0</v>
      </c>
      <c r="BG413" s="172">
        <f>IF(N413="zákl. přenesená",J413,0)</f>
        <v>0</v>
      </c>
      <c r="BH413" s="172">
        <f>IF(N413="sníž. přenesená",J413,0)</f>
        <v>0</v>
      </c>
      <c r="BI413" s="172">
        <f>IF(N413="nulová",J413,0)</f>
        <v>0</v>
      </c>
      <c r="BJ413" s="18" t="s">
        <v>2173</v>
      </c>
      <c r="BK413" s="172">
        <f>ROUND(I413*H413,2)</f>
        <v>0</v>
      </c>
      <c r="BL413" s="18" t="s">
        <v>2385</v>
      </c>
      <c r="BM413" s="18" t="s">
        <v>2890</v>
      </c>
    </row>
    <row r="414" spans="2:65" s="11" customFormat="1" ht="22.5" customHeight="1">
      <c r="B414" s="173"/>
      <c r="D414" s="174" t="s">
        <v>2225</v>
      </c>
      <c r="E414" s="175" t="s">
        <v>2117</v>
      </c>
      <c r="F414" s="176" t="s">
        <v>2891</v>
      </c>
      <c r="H414" s="177">
        <v>49.3</v>
      </c>
      <c r="I414" s="178"/>
      <c r="L414" s="173"/>
      <c r="M414" s="179"/>
      <c r="N414" s="180"/>
      <c r="O414" s="180"/>
      <c r="P414" s="180"/>
      <c r="Q414" s="180"/>
      <c r="R414" s="180"/>
      <c r="S414" s="180"/>
      <c r="T414" s="181"/>
      <c r="AT414" s="182" t="s">
        <v>2225</v>
      </c>
      <c r="AU414" s="182" t="s">
        <v>2175</v>
      </c>
      <c r="AV414" s="11" t="s">
        <v>2175</v>
      </c>
      <c r="AW414" s="11" t="s">
        <v>2130</v>
      </c>
      <c r="AX414" s="11" t="s">
        <v>2173</v>
      </c>
      <c r="AY414" s="182" t="s">
        <v>2216</v>
      </c>
    </row>
    <row r="415" spans="2:65" s="1" customFormat="1" ht="22.5" customHeight="1">
      <c r="B415" s="160"/>
      <c r="C415" s="161" t="s">
        <v>2892</v>
      </c>
      <c r="D415" s="161" t="s">
        <v>2219</v>
      </c>
      <c r="E415" s="162" t="s">
        <v>2893</v>
      </c>
      <c r="F415" s="163" t="s">
        <v>2894</v>
      </c>
      <c r="G415" s="164" t="s">
        <v>2222</v>
      </c>
      <c r="H415" s="165">
        <v>3</v>
      </c>
      <c r="I415" s="166"/>
      <c r="J415" s="167">
        <f>ROUND(I415*H415,2)</f>
        <v>0</v>
      </c>
      <c r="K415" s="163" t="s">
        <v>2117</v>
      </c>
      <c r="L415" s="35"/>
      <c r="M415" s="168" t="s">
        <v>2117</v>
      </c>
      <c r="N415" s="169" t="s">
        <v>2137</v>
      </c>
      <c r="O415" s="36"/>
      <c r="P415" s="170">
        <f>O415*H415</f>
        <v>0</v>
      </c>
      <c r="Q415" s="170">
        <v>0</v>
      </c>
      <c r="R415" s="170">
        <f>Q415*H415</f>
        <v>0</v>
      </c>
      <c r="S415" s="170">
        <v>0</v>
      </c>
      <c r="T415" s="171">
        <f>S415*H415</f>
        <v>0</v>
      </c>
      <c r="AR415" s="18" t="s">
        <v>2385</v>
      </c>
      <c r="AT415" s="18" t="s">
        <v>2219</v>
      </c>
      <c r="AU415" s="18" t="s">
        <v>2175</v>
      </c>
      <c r="AY415" s="18" t="s">
        <v>2216</v>
      </c>
      <c r="BE415" s="172">
        <f>IF(N415="základní",J415,0)</f>
        <v>0</v>
      </c>
      <c r="BF415" s="172">
        <f>IF(N415="snížená",J415,0)</f>
        <v>0</v>
      </c>
      <c r="BG415" s="172">
        <f>IF(N415="zákl. přenesená",J415,0)</f>
        <v>0</v>
      </c>
      <c r="BH415" s="172">
        <f>IF(N415="sníž. přenesená",J415,0)</f>
        <v>0</v>
      </c>
      <c r="BI415" s="172">
        <f>IF(N415="nulová",J415,0)</f>
        <v>0</v>
      </c>
      <c r="BJ415" s="18" t="s">
        <v>2173</v>
      </c>
      <c r="BK415" s="172">
        <f>ROUND(I415*H415,2)</f>
        <v>0</v>
      </c>
      <c r="BL415" s="18" t="s">
        <v>2385</v>
      </c>
      <c r="BM415" s="18" t="s">
        <v>2895</v>
      </c>
    </row>
    <row r="416" spans="2:65" s="1" customFormat="1" ht="22.5" customHeight="1">
      <c r="B416" s="160"/>
      <c r="C416" s="161" t="s">
        <v>2896</v>
      </c>
      <c r="D416" s="161" t="s">
        <v>2219</v>
      </c>
      <c r="E416" s="162" t="s">
        <v>2897</v>
      </c>
      <c r="F416" s="163" t="s">
        <v>2898</v>
      </c>
      <c r="G416" s="164" t="s">
        <v>2222</v>
      </c>
      <c r="H416" s="165">
        <v>2</v>
      </c>
      <c r="I416" s="166"/>
      <c r="J416" s="167">
        <f>ROUND(I416*H416,2)</f>
        <v>0</v>
      </c>
      <c r="K416" s="163" t="s">
        <v>2117</v>
      </c>
      <c r="L416" s="35"/>
      <c r="M416" s="168" t="s">
        <v>2117</v>
      </c>
      <c r="N416" s="169" t="s">
        <v>2137</v>
      </c>
      <c r="O416" s="36"/>
      <c r="P416" s="170">
        <f>O416*H416</f>
        <v>0</v>
      </c>
      <c r="Q416" s="170">
        <v>0</v>
      </c>
      <c r="R416" s="170">
        <f>Q416*H416</f>
        <v>0</v>
      </c>
      <c r="S416" s="170">
        <v>0</v>
      </c>
      <c r="T416" s="171">
        <f>S416*H416</f>
        <v>0</v>
      </c>
      <c r="AR416" s="18" t="s">
        <v>2385</v>
      </c>
      <c r="AT416" s="18" t="s">
        <v>2219</v>
      </c>
      <c r="AU416" s="18" t="s">
        <v>2175</v>
      </c>
      <c r="AY416" s="18" t="s">
        <v>2216</v>
      </c>
      <c r="BE416" s="172">
        <f>IF(N416="základní",J416,0)</f>
        <v>0</v>
      </c>
      <c r="BF416" s="172">
        <f>IF(N416="snížená",J416,0)</f>
        <v>0</v>
      </c>
      <c r="BG416" s="172">
        <f>IF(N416="zákl. přenesená",J416,0)</f>
        <v>0</v>
      </c>
      <c r="BH416" s="172">
        <f>IF(N416="sníž. přenesená",J416,0)</f>
        <v>0</v>
      </c>
      <c r="BI416" s="172">
        <f>IF(N416="nulová",J416,0)</f>
        <v>0</v>
      </c>
      <c r="BJ416" s="18" t="s">
        <v>2173</v>
      </c>
      <c r="BK416" s="172">
        <f>ROUND(I416*H416,2)</f>
        <v>0</v>
      </c>
      <c r="BL416" s="18" t="s">
        <v>2385</v>
      </c>
      <c r="BM416" s="18" t="s">
        <v>2899</v>
      </c>
    </row>
    <row r="417" spans="2:65" s="1" customFormat="1" ht="22.5" customHeight="1">
      <c r="B417" s="160"/>
      <c r="C417" s="161" t="s">
        <v>2900</v>
      </c>
      <c r="D417" s="161" t="s">
        <v>2219</v>
      </c>
      <c r="E417" s="162" t="s">
        <v>2901</v>
      </c>
      <c r="F417" s="163" t="s">
        <v>2902</v>
      </c>
      <c r="G417" s="164" t="s">
        <v>2903</v>
      </c>
      <c r="H417" s="232"/>
      <c r="I417" s="166"/>
      <c r="J417" s="167">
        <f>ROUND(I417*H417,2)</f>
        <v>0</v>
      </c>
      <c r="K417" s="163" t="s">
        <v>2305</v>
      </c>
      <c r="L417" s="35"/>
      <c r="M417" s="168" t="s">
        <v>2117</v>
      </c>
      <c r="N417" s="169" t="s">
        <v>2137</v>
      </c>
      <c r="O417" s="36"/>
      <c r="P417" s="170">
        <f>O417*H417</f>
        <v>0</v>
      </c>
      <c r="Q417" s="170">
        <v>0</v>
      </c>
      <c r="R417" s="170">
        <f>Q417*H417</f>
        <v>0</v>
      </c>
      <c r="S417" s="170">
        <v>0</v>
      </c>
      <c r="T417" s="171">
        <f>S417*H417</f>
        <v>0</v>
      </c>
      <c r="AR417" s="18" t="s">
        <v>2385</v>
      </c>
      <c r="AT417" s="18" t="s">
        <v>2219</v>
      </c>
      <c r="AU417" s="18" t="s">
        <v>2175</v>
      </c>
      <c r="AY417" s="18" t="s">
        <v>2216</v>
      </c>
      <c r="BE417" s="172">
        <f>IF(N417="základní",J417,0)</f>
        <v>0</v>
      </c>
      <c r="BF417" s="172">
        <f>IF(N417="snížená",J417,0)</f>
        <v>0</v>
      </c>
      <c r="BG417" s="172">
        <f>IF(N417="zákl. přenesená",J417,0)</f>
        <v>0</v>
      </c>
      <c r="BH417" s="172">
        <f>IF(N417="sníž. přenesená",J417,0)</f>
        <v>0</v>
      </c>
      <c r="BI417" s="172">
        <f>IF(N417="nulová",J417,0)</f>
        <v>0</v>
      </c>
      <c r="BJ417" s="18" t="s">
        <v>2173</v>
      </c>
      <c r="BK417" s="172">
        <f>ROUND(I417*H417,2)</f>
        <v>0</v>
      </c>
      <c r="BL417" s="18" t="s">
        <v>2385</v>
      </c>
      <c r="BM417" s="18" t="s">
        <v>2904</v>
      </c>
    </row>
    <row r="418" spans="2:65" s="10" customFormat="1" ht="29.85" customHeight="1">
      <c r="B418" s="146"/>
      <c r="D418" s="157" t="s">
        <v>2165</v>
      </c>
      <c r="E418" s="158" t="s">
        <v>2905</v>
      </c>
      <c r="F418" s="158" t="s">
        <v>2906</v>
      </c>
      <c r="I418" s="149"/>
      <c r="J418" s="159">
        <f>BK418</f>
        <v>0</v>
      </c>
      <c r="L418" s="146"/>
      <c r="M418" s="151"/>
      <c r="N418" s="152"/>
      <c r="O418" s="152"/>
      <c r="P418" s="153">
        <f>SUM(P419:P472)</f>
        <v>0</v>
      </c>
      <c r="Q418" s="152"/>
      <c r="R418" s="153">
        <f>SUM(R419:R472)</f>
        <v>15.008378139999996</v>
      </c>
      <c r="S418" s="152"/>
      <c r="T418" s="154">
        <f>SUM(T419:T472)</f>
        <v>0</v>
      </c>
      <c r="AR418" s="147" t="s">
        <v>2175</v>
      </c>
      <c r="AT418" s="155" t="s">
        <v>2165</v>
      </c>
      <c r="AU418" s="155" t="s">
        <v>2173</v>
      </c>
      <c r="AY418" s="147" t="s">
        <v>2216</v>
      </c>
      <c r="BK418" s="156">
        <f>SUM(BK419:BK472)</f>
        <v>0</v>
      </c>
    </row>
    <row r="419" spans="2:65" s="1" customFormat="1" ht="31.5" customHeight="1">
      <c r="B419" s="160"/>
      <c r="C419" s="161" t="s">
        <v>2907</v>
      </c>
      <c r="D419" s="161" t="s">
        <v>2219</v>
      </c>
      <c r="E419" s="162" t="s">
        <v>2908</v>
      </c>
      <c r="F419" s="163" t="s">
        <v>2909</v>
      </c>
      <c r="G419" s="164" t="s">
        <v>2359</v>
      </c>
      <c r="H419" s="165">
        <v>135.9</v>
      </c>
      <c r="I419" s="166"/>
      <c r="J419" s="167">
        <f>ROUND(I419*H419,2)</f>
        <v>0</v>
      </c>
      <c r="K419" s="163" t="s">
        <v>2305</v>
      </c>
      <c r="L419" s="35"/>
      <c r="M419" s="168" t="s">
        <v>2117</v>
      </c>
      <c r="N419" s="169" t="s">
        <v>2137</v>
      </c>
      <c r="O419" s="36"/>
      <c r="P419" s="170">
        <f>O419*H419</f>
        <v>0</v>
      </c>
      <c r="Q419" s="170">
        <v>0</v>
      </c>
      <c r="R419" s="170">
        <f>Q419*H419</f>
        <v>0</v>
      </c>
      <c r="S419" s="170">
        <v>0</v>
      </c>
      <c r="T419" s="171">
        <f>S419*H419</f>
        <v>0</v>
      </c>
      <c r="AR419" s="18" t="s">
        <v>2385</v>
      </c>
      <c r="AT419" s="18" t="s">
        <v>2219</v>
      </c>
      <c r="AU419" s="18" t="s">
        <v>2175</v>
      </c>
      <c r="AY419" s="18" t="s">
        <v>2216</v>
      </c>
      <c r="BE419" s="172">
        <f>IF(N419="základní",J419,0)</f>
        <v>0</v>
      </c>
      <c r="BF419" s="172">
        <f>IF(N419="snížená",J419,0)</f>
        <v>0</v>
      </c>
      <c r="BG419" s="172">
        <f>IF(N419="zákl. přenesená",J419,0)</f>
        <v>0</v>
      </c>
      <c r="BH419" s="172">
        <f>IF(N419="sníž. přenesená",J419,0)</f>
        <v>0</v>
      </c>
      <c r="BI419" s="172">
        <f>IF(N419="nulová",J419,0)</f>
        <v>0</v>
      </c>
      <c r="BJ419" s="18" t="s">
        <v>2173</v>
      </c>
      <c r="BK419" s="172">
        <f>ROUND(I419*H419,2)</f>
        <v>0</v>
      </c>
      <c r="BL419" s="18" t="s">
        <v>2385</v>
      </c>
      <c r="BM419" s="18" t="s">
        <v>2910</v>
      </c>
    </row>
    <row r="420" spans="2:65" s="1" customFormat="1" ht="22.5" customHeight="1">
      <c r="B420" s="160"/>
      <c r="C420" s="208" t="s">
        <v>2911</v>
      </c>
      <c r="D420" s="208" t="s">
        <v>2336</v>
      </c>
      <c r="E420" s="209" t="s">
        <v>2912</v>
      </c>
      <c r="F420" s="210" t="s">
        <v>2913</v>
      </c>
      <c r="G420" s="211" t="s">
        <v>2402</v>
      </c>
      <c r="H420" s="212">
        <v>4.1000000000000002E-2</v>
      </c>
      <c r="I420" s="213"/>
      <c r="J420" s="214">
        <f>ROUND(I420*H420,2)</f>
        <v>0</v>
      </c>
      <c r="K420" s="210" t="s">
        <v>2305</v>
      </c>
      <c r="L420" s="215"/>
      <c r="M420" s="216" t="s">
        <v>2117</v>
      </c>
      <c r="N420" s="217" t="s">
        <v>2137</v>
      </c>
      <c r="O420" s="36"/>
      <c r="P420" s="170">
        <f>O420*H420</f>
        <v>0</v>
      </c>
      <c r="Q420" s="170">
        <v>1</v>
      </c>
      <c r="R420" s="170">
        <f>Q420*H420</f>
        <v>4.1000000000000002E-2</v>
      </c>
      <c r="S420" s="170">
        <v>0</v>
      </c>
      <c r="T420" s="171">
        <f>S420*H420</f>
        <v>0</v>
      </c>
      <c r="AR420" s="18" t="s">
        <v>2473</v>
      </c>
      <c r="AT420" s="18" t="s">
        <v>2336</v>
      </c>
      <c r="AU420" s="18" t="s">
        <v>2175</v>
      </c>
      <c r="AY420" s="18" t="s">
        <v>2216</v>
      </c>
      <c r="BE420" s="172">
        <f>IF(N420="základní",J420,0)</f>
        <v>0</v>
      </c>
      <c r="BF420" s="172">
        <f>IF(N420="snížená",J420,0)</f>
        <v>0</v>
      </c>
      <c r="BG420" s="172">
        <f>IF(N420="zákl. přenesená",J420,0)</f>
        <v>0</v>
      </c>
      <c r="BH420" s="172">
        <f>IF(N420="sníž. přenesená",J420,0)</f>
        <v>0</v>
      </c>
      <c r="BI420" s="172">
        <f>IF(N420="nulová",J420,0)</f>
        <v>0</v>
      </c>
      <c r="BJ420" s="18" t="s">
        <v>2173</v>
      </c>
      <c r="BK420" s="172">
        <f>ROUND(I420*H420,2)</f>
        <v>0</v>
      </c>
      <c r="BL420" s="18" t="s">
        <v>2385</v>
      </c>
      <c r="BM420" s="18" t="s">
        <v>2914</v>
      </c>
    </row>
    <row r="421" spans="2:65" s="1" customFormat="1" ht="30" customHeight="1">
      <c r="B421" s="35"/>
      <c r="D421" s="188" t="s">
        <v>2915</v>
      </c>
      <c r="F421" s="233" t="s">
        <v>2916</v>
      </c>
      <c r="I421" s="134"/>
      <c r="L421" s="35"/>
      <c r="M421" s="65"/>
      <c r="N421" s="36"/>
      <c r="O421" s="36"/>
      <c r="P421" s="36"/>
      <c r="Q421" s="36"/>
      <c r="R421" s="36"/>
      <c r="S421" s="36"/>
      <c r="T421" s="66"/>
      <c r="AT421" s="18" t="s">
        <v>2915</v>
      </c>
      <c r="AU421" s="18" t="s">
        <v>2175</v>
      </c>
    </row>
    <row r="422" spans="2:65" s="11" customFormat="1" ht="22.5" customHeight="1">
      <c r="B422" s="173"/>
      <c r="D422" s="174" t="s">
        <v>2225</v>
      </c>
      <c r="F422" s="176" t="s">
        <v>2917</v>
      </c>
      <c r="H422" s="177">
        <v>4.1000000000000002E-2</v>
      </c>
      <c r="I422" s="178"/>
      <c r="L422" s="173"/>
      <c r="M422" s="179"/>
      <c r="N422" s="180"/>
      <c r="O422" s="180"/>
      <c r="P422" s="180"/>
      <c r="Q422" s="180"/>
      <c r="R422" s="180"/>
      <c r="S422" s="180"/>
      <c r="T422" s="181"/>
      <c r="AT422" s="182" t="s">
        <v>2225</v>
      </c>
      <c r="AU422" s="182" t="s">
        <v>2175</v>
      </c>
      <c r="AV422" s="11" t="s">
        <v>2175</v>
      </c>
      <c r="AW422" s="11" t="s">
        <v>2099</v>
      </c>
      <c r="AX422" s="11" t="s">
        <v>2173</v>
      </c>
      <c r="AY422" s="182" t="s">
        <v>2216</v>
      </c>
    </row>
    <row r="423" spans="2:65" s="1" customFormat="1" ht="22.5" customHeight="1">
      <c r="B423" s="160"/>
      <c r="C423" s="161" t="s">
        <v>2918</v>
      </c>
      <c r="D423" s="161" t="s">
        <v>2219</v>
      </c>
      <c r="E423" s="162" t="s">
        <v>2919</v>
      </c>
      <c r="F423" s="163" t="s">
        <v>2920</v>
      </c>
      <c r="G423" s="164" t="s">
        <v>2359</v>
      </c>
      <c r="H423" s="165">
        <v>135.9</v>
      </c>
      <c r="I423" s="166"/>
      <c r="J423" s="167">
        <f>ROUND(I423*H423,2)</f>
        <v>0</v>
      </c>
      <c r="K423" s="163" t="s">
        <v>2305</v>
      </c>
      <c r="L423" s="35"/>
      <c r="M423" s="168" t="s">
        <v>2117</v>
      </c>
      <c r="N423" s="169" t="s">
        <v>2137</v>
      </c>
      <c r="O423" s="36"/>
      <c r="P423" s="170">
        <f>O423*H423</f>
        <v>0</v>
      </c>
      <c r="Q423" s="170">
        <v>8.8000000000000003E-4</v>
      </c>
      <c r="R423" s="170">
        <f>Q423*H423</f>
        <v>0.119592</v>
      </c>
      <c r="S423" s="170">
        <v>0</v>
      </c>
      <c r="T423" s="171">
        <f>S423*H423</f>
        <v>0</v>
      </c>
      <c r="AR423" s="18" t="s">
        <v>2385</v>
      </c>
      <c r="AT423" s="18" t="s">
        <v>2219</v>
      </c>
      <c r="AU423" s="18" t="s">
        <v>2175</v>
      </c>
      <c r="AY423" s="18" t="s">
        <v>2216</v>
      </c>
      <c r="BE423" s="172">
        <f>IF(N423="základní",J423,0)</f>
        <v>0</v>
      </c>
      <c r="BF423" s="172">
        <f>IF(N423="snížená",J423,0)</f>
        <v>0</v>
      </c>
      <c r="BG423" s="172">
        <f>IF(N423="zákl. přenesená",J423,0)</f>
        <v>0</v>
      </c>
      <c r="BH423" s="172">
        <f>IF(N423="sníž. přenesená",J423,0)</f>
        <v>0</v>
      </c>
      <c r="BI423" s="172">
        <f>IF(N423="nulová",J423,0)</f>
        <v>0</v>
      </c>
      <c r="BJ423" s="18" t="s">
        <v>2173</v>
      </c>
      <c r="BK423" s="172">
        <f>ROUND(I423*H423,2)</f>
        <v>0</v>
      </c>
      <c r="BL423" s="18" t="s">
        <v>2385</v>
      </c>
      <c r="BM423" s="18" t="s">
        <v>2921</v>
      </c>
    </row>
    <row r="424" spans="2:65" s="11" customFormat="1" ht="22.5" customHeight="1">
      <c r="B424" s="173"/>
      <c r="D424" s="188" t="s">
        <v>2225</v>
      </c>
      <c r="E424" s="182" t="s">
        <v>2117</v>
      </c>
      <c r="F424" s="189" t="s">
        <v>2922</v>
      </c>
      <c r="H424" s="190">
        <v>120.8</v>
      </c>
      <c r="I424" s="178"/>
      <c r="L424" s="173"/>
      <c r="M424" s="179"/>
      <c r="N424" s="180"/>
      <c r="O424" s="180"/>
      <c r="P424" s="180"/>
      <c r="Q424" s="180"/>
      <c r="R424" s="180"/>
      <c r="S424" s="180"/>
      <c r="T424" s="181"/>
      <c r="AT424" s="182" t="s">
        <v>2225</v>
      </c>
      <c r="AU424" s="182" t="s">
        <v>2175</v>
      </c>
      <c r="AV424" s="11" t="s">
        <v>2175</v>
      </c>
      <c r="AW424" s="11" t="s">
        <v>2130</v>
      </c>
      <c r="AX424" s="11" t="s">
        <v>2166</v>
      </c>
      <c r="AY424" s="182" t="s">
        <v>2216</v>
      </c>
    </row>
    <row r="425" spans="2:65" s="11" customFormat="1" ht="22.5" customHeight="1">
      <c r="B425" s="173"/>
      <c r="D425" s="188" t="s">
        <v>2225</v>
      </c>
      <c r="E425" s="182" t="s">
        <v>2117</v>
      </c>
      <c r="F425" s="189" t="s">
        <v>2923</v>
      </c>
      <c r="H425" s="190">
        <v>15.1</v>
      </c>
      <c r="I425" s="178"/>
      <c r="L425" s="173"/>
      <c r="M425" s="179"/>
      <c r="N425" s="180"/>
      <c r="O425" s="180"/>
      <c r="P425" s="180"/>
      <c r="Q425" s="180"/>
      <c r="R425" s="180"/>
      <c r="S425" s="180"/>
      <c r="T425" s="181"/>
      <c r="AT425" s="182" t="s">
        <v>2225</v>
      </c>
      <c r="AU425" s="182" t="s">
        <v>2175</v>
      </c>
      <c r="AV425" s="11" t="s">
        <v>2175</v>
      </c>
      <c r="AW425" s="11" t="s">
        <v>2130</v>
      </c>
      <c r="AX425" s="11" t="s">
        <v>2166</v>
      </c>
      <c r="AY425" s="182" t="s">
        <v>2216</v>
      </c>
    </row>
    <row r="426" spans="2:65" s="13" customFormat="1" ht="22.5" customHeight="1">
      <c r="B426" s="199"/>
      <c r="D426" s="174" t="s">
        <v>2225</v>
      </c>
      <c r="E426" s="200" t="s">
        <v>2117</v>
      </c>
      <c r="F426" s="201" t="s">
        <v>2321</v>
      </c>
      <c r="H426" s="202">
        <v>135.9</v>
      </c>
      <c r="I426" s="203"/>
      <c r="L426" s="199"/>
      <c r="M426" s="204"/>
      <c r="N426" s="205"/>
      <c r="O426" s="205"/>
      <c r="P426" s="205"/>
      <c r="Q426" s="205"/>
      <c r="R426" s="205"/>
      <c r="S426" s="205"/>
      <c r="T426" s="206"/>
      <c r="AT426" s="207" t="s">
        <v>2225</v>
      </c>
      <c r="AU426" s="207" t="s">
        <v>2175</v>
      </c>
      <c r="AV426" s="13" t="s">
        <v>2237</v>
      </c>
      <c r="AW426" s="13" t="s">
        <v>2130</v>
      </c>
      <c r="AX426" s="13" t="s">
        <v>2173</v>
      </c>
      <c r="AY426" s="207" t="s">
        <v>2216</v>
      </c>
    </row>
    <row r="427" spans="2:65" s="1" customFormat="1" ht="22.5" customHeight="1">
      <c r="B427" s="160"/>
      <c r="C427" s="208" t="s">
        <v>2924</v>
      </c>
      <c r="D427" s="208" t="s">
        <v>2336</v>
      </c>
      <c r="E427" s="209" t="s">
        <v>2925</v>
      </c>
      <c r="F427" s="210" t="s">
        <v>2926</v>
      </c>
      <c r="G427" s="211" t="s">
        <v>2359</v>
      </c>
      <c r="H427" s="212">
        <v>163.08000000000001</v>
      </c>
      <c r="I427" s="213"/>
      <c r="J427" s="214">
        <f>ROUND(I427*H427,2)</f>
        <v>0</v>
      </c>
      <c r="K427" s="210" t="s">
        <v>2117</v>
      </c>
      <c r="L427" s="215"/>
      <c r="M427" s="216" t="s">
        <v>2117</v>
      </c>
      <c r="N427" s="217" t="s">
        <v>2137</v>
      </c>
      <c r="O427" s="36"/>
      <c r="P427" s="170">
        <f>O427*H427</f>
        <v>0</v>
      </c>
      <c r="Q427" s="170">
        <v>4.4999999999999997E-3</v>
      </c>
      <c r="R427" s="170">
        <f>Q427*H427</f>
        <v>0.73385999999999996</v>
      </c>
      <c r="S427" s="170">
        <v>0</v>
      </c>
      <c r="T427" s="171">
        <f>S427*H427</f>
        <v>0</v>
      </c>
      <c r="AR427" s="18" t="s">
        <v>2473</v>
      </c>
      <c r="AT427" s="18" t="s">
        <v>2336</v>
      </c>
      <c r="AU427" s="18" t="s">
        <v>2175</v>
      </c>
      <c r="AY427" s="18" t="s">
        <v>2216</v>
      </c>
      <c r="BE427" s="172">
        <f>IF(N427="základní",J427,0)</f>
        <v>0</v>
      </c>
      <c r="BF427" s="172">
        <f>IF(N427="snížená",J427,0)</f>
        <v>0</v>
      </c>
      <c r="BG427" s="172">
        <f>IF(N427="zákl. přenesená",J427,0)</f>
        <v>0</v>
      </c>
      <c r="BH427" s="172">
        <f>IF(N427="sníž. přenesená",J427,0)</f>
        <v>0</v>
      </c>
      <c r="BI427" s="172">
        <f>IF(N427="nulová",J427,0)</f>
        <v>0</v>
      </c>
      <c r="BJ427" s="18" t="s">
        <v>2173</v>
      </c>
      <c r="BK427" s="172">
        <f>ROUND(I427*H427,2)</f>
        <v>0</v>
      </c>
      <c r="BL427" s="18" t="s">
        <v>2385</v>
      </c>
      <c r="BM427" s="18" t="s">
        <v>2927</v>
      </c>
    </row>
    <row r="428" spans="2:65" s="11" customFormat="1" ht="22.5" customHeight="1">
      <c r="B428" s="173"/>
      <c r="D428" s="174" t="s">
        <v>2225</v>
      </c>
      <c r="F428" s="176" t="s">
        <v>2928</v>
      </c>
      <c r="H428" s="177">
        <v>163.08000000000001</v>
      </c>
      <c r="I428" s="178"/>
      <c r="L428" s="173"/>
      <c r="M428" s="179"/>
      <c r="N428" s="180"/>
      <c r="O428" s="180"/>
      <c r="P428" s="180"/>
      <c r="Q428" s="180"/>
      <c r="R428" s="180"/>
      <c r="S428" s="180"/>
      <c r="T428" s="181"/>
      <c r="AT428" s="182" t="s">
        <v>2225</v>
      </c>
      <c r="AU428" s="182" t="s">
        <v>2175</v>
      </c>
      <c r="AV428" s="11" t="s">
        <v>2175</v>
      </c>
      <c r="AW428" s="11" t="s">
        <v>2099</v>
      </c>
      <c r="AX428" s="11" t="s">
        <v>2173</v>
      </c>
      <c r="AY428" s="182" t="s">
        <v>2216</v>
      </c>
    </row>
    <row r="429" spans="2:65" s="1" customFormat="1" ht="22.5" customHeight="1">
      <c r="B429" s="160"/>
      <c r="C429" s="161" t="s">
        <v>2929</v>
      </c>
      <c r="D429" s="161" t="s">
        <v>2219</v>
      </c>
      <c r="E429" s="162" t="s">
        <v>2930</v>
      </c>
      <c r="F429" s="163" t="s">
        <v>2931</v>
      </c>
      <c r="G429" s="164" t="s">
        <v>2359</v>
      </c>
      <c r="H429" s="165">
        <v>6.0750000000000002</v>
      </c>
      <c r="I429" s="166"/>
      <c r="J429" s="167">
        <f>ROUND(I429*H429,2)</f>
        <v>0</v>
      </c>
      <c r="K429" s="163" t="s">
        <v>2305</v>
      </c>
      <c r="L429" s="35"/>
      <c r="M429" s="168" t="s">
        <v>2117</v>
      </c>
      <c r="N429" s="169" t="s">
        <v>2137</v>
      </c>
      <c r="O429" s="36"/>
      <c r="P429" s="170">
        <f>O429*H429</f>
        <v>0</v>
      </c>
      <c r="Q429" s="170">
        <v>0</v>
      </c>
      <c r="R429" s="170">
        <f>Q429*H429</f>
        <v>0</v>
      </c>
      <c r="S429" s="170">
        <v>0</v>
      </c>
      <c r="T429" s="171">
        <f>S429*H429</f>
        <v>0</v>
      </c>
      <c r="AR429" s="18" t="s">
        <v>2385</v>
      </c>
      <c r="AT429" s="18" t="s">
        <v>2219</v>
      </c>
      <c r="AU429" s="18" t="s">
        <v>2175</v>
      </c>
      <c r="AY429" s="18" t="s">
        <v>2216</v>
      </c>
      <c r="BE429" s="172">
        <f>IF(N429="základní",J429,0)</f>
        <v>0</v>
      </c>
      <c r="BF429" s="172">
        <f>IF(N429="snížená",J429,0)</f>
        <v>0</v>
      </c>
      <c r="BG429" s="172">
        <f>IF(N429="zákl. přenesená",J429,0)</f>
        <v>0</v>
      </c>
      <c r="BH429" s="172">
        <f>IF(N429="sníž. přenesená",J429,0)</f>
        <v>0</v>
      </c>
      <c r="BI429" s="172">
        <f>IF(N429="nulová",J429,0)</f>
        <v>0</v>
      </c>
      <c r="BJ429" s="18" t="s">
        <v>2173</v>
      </c>
      <c r="BK429" s="172">
        <f>ROUND(I429*H429,2)</f>
        <v>0</v>
      </c>
      <c r="BL429" s="18" t="s">
        <v>2385</v>
      </c>
      <c r="BM429" s="18" t="s">
        <v>2932</v>
      </c>
    </row>
    <row r="430" spans="2:65" s="11" customFormat="1" ht="22.5" customHeight="1">
      <c r="B430" s="173"/>
      <c r="D430" s="174" t="s">
        <v>2225</v>
      </c>
      <c r="E430" s="175" t="s">
        <v>2117</v>
      </c>
      <c r="F430" s="176" t="s">
        <v>2933</v>
      </c>
      <c r="H430" s="177">
        <v>6.0750000000000002</v>
      </c>
      <c r="I430" s="178"/>
      <c r="L430" s="173"/>
      <c r="M430" s="179"/>
      <c r="N430" s="180"/>
      <c r="O430" s="180"/>
      <c r="P430" s="180"/>
      <c r="Q430" s="180"/>
      <c r="R430" s="180"/>
      <c r="S430" s="180"/>
      <c r="T430" s="181"/>
      <c r="AT430" s="182" t="s">
        <v>2225</v>
      </c>
      <c r="AU430" s="182" t="s">
        <v>2175</v>
      </c>
      <c r="AV430" s="11" t="s">
        <v>2175</v>
      </c>
      <c r="AW430" s="11" t="s">
        <v>2130</v>
      </c>
      <c r="AX430" s="11" t="s">
        <v>2173</v>
      </c>
      <c r="AY430" s="182" t="s">
        <v>2216</v>
      </c>
    </row>
    <row r="431" spans="2:65" s="1" customFormat="1" ht="22.5" customHeight="1">
      <c r="B431" s="160"/>
      <c r="C431" s="161" t="s">
        <v>2934</v>
      </c>
      <c r="D431" s="161" t="s">
        <v>2219</v>
      </c>
      <c r="E431" s="162" t="s">
        <v>2935</v>
      </c>
      <c r="F431" s="163" t="s">
        <v>2936</v>
      </c>
      <c r="G431" s="164" t="s">
        <v>2359</v>
      </c>
      <c r="H431" s="165">
        <v>85.644000000000005</v>
      </c>
      <c r="I431" s="166"/>
      <c r="J431" s="167">
        <f>ROUND(I431*H431,2)</f>
        <v>0</v>
      </c>
      <c r="K431" s="163" t="s">
        <v>2305</v>
      </c>
      <c r="L431" s="35"/>
      <c r="M431" s="168" t="s">
        <v>2117</v>
      </c>
      <c r="N431" s="169" t="s">
        <v>2137</v>
      </c>
      <c r="O431" s="36"/>
      <c r="P431" s="170">
        <f>O431*H431</f>
        <v>0</v>
      </c>
      <c r="Q431" s="170">
        <v>0</v>
      </c>
      <c r="R431" s="170">
        <f>Q431*H431</f>
        <v>0</v>
      </c>
      <c r="S431" s="170">
        <v>0</v>
      </c>
      <c r="T431" s="171">
        <f>S431*H431</f>
        <v>0</v>
      </c>
      <c r="AR431" s="18" t="s">
        <v>2385</v>
      </c>
      <c r="AT431" s="18" t="s">
        <v>2219</v>
      </c>
      <c r="AU431" s="18" t="s">
        <v>2175</v>
      </c>
      <c r="AY431" s="18" t="s">
        <v>2216</v>
      </c>
      <c r="BE431" s="172">
        <f>IF(N431="základní",J431,0)</f>
        <v>0</v>
      </c>
      <c r="BF431" s="172">
        <f>IF(N431="snížená",J431,0)</f>
        <v>0</v>
      </c>
      <c r="BG431" s="172">
        <f>IF(N431="zákl. přenesená",J431,0)</f>
        <v>0</v>
      </c>
      <c r="BH431" s="172">
        <f>IF(N431="sníž. přenesená",J431,0)</f>
        <v>0</v>
      </c>
      <c r="BI431" s="172">
        <f>IF(N431="nulová",J431,0)</f>
        <v>0</v>
      </c>
      <c r="BJ431" s="18" t="s">
        <v>2173</v>
      </c>
      <c r="BK431" s="172">
        <f>ROUND(I431*H431,2)</f>
        <v>0</v>
      </c>
      <c r="BL431" s="18" t="s">
        <v>2385</v>
      </c>
      <c r="BM431" s="18" t="s">
        <v>2937</v>
      </c>
    </row>
    <row r="432" spans="2:65" s="11" customFormat="1" ht="22.5" customHeight="1">
      <c r="B432" s="173"/>
      <c r="D432" s="188" t="s">
        <v>2225</v>
      </c>
      <c r="E432" s="182" t="s">
        <v>2117</v>
      </c>
      <c r="F432" s="189" t="s">
        <v>2938</v>
      </c>
      <c r="H432" s="190">
        <v>28.547999999999998</v>
      </c>
      <c r="I432" s="178"/>
      <c r="L432" s="173"/>
      <c r="M432" s="179"/>
      <c r="N432" s="180"/>
      <c r="O432" s="180"/>
      <c r="P432" s="180"/>
      <c r="Q432" s="180"/>
      <c r="R432" s="180"/>
      <c r="S432" s="180"/>
      <c r="T432" s="181"/>
      <c r="AT432" s="182" t="s">
        <v>2225</v>
      </c>
      <c r="AU432" s="182" t="s">
        <v>2175</v>
      </c>
      <c r="AV432" s="11" t="s">
        <v>2175</v>
      </c>
      <c r="AW432" s="11" t="s">
        <v>2130</v>
      </c>
      <c r="AX432" s="11" t="s">
        <v>2166</v>
      </c>
      <c r="AY432" s="182" t="s">
        <v>2216</v>
      </c>
    </row>
    <row r="433" spans="2:65" s="12" customFormat="1" ht="22.5" customHeight="1">
      <c r="B433" s="191"/>
      <c r="D433" s="188" t="s">
        <v>2225</v>
      </c>
      <c r="E433" s="192" t="s">
        <v>2266</v>
      </c>
      <c r="F433" s="193" t="s">
        <v>2317</v>
      </c>
      <c r="H433" s="194">
        <v>28.547999999999998</v>
      </c>
      <c r="I433" s="195"/>
      <c r="L433" s="191"/>
      <c r="M433" s="196"/>
      <c r="N433" s="197"/>
      <c r="O433" s="197"/>
      <c r="P433" s="197"/>
      <c r="Q433" s="197"/>
      <c r="R433" s="197"/>
      <c r="S433" s="197"/>
      <c r="T433" s="198"/>
      <c r="AT433" s="192" t="s">
        <v>2225</v>
      </c>
      <c r="AU433" s="192" t="s">
        <v>2175</v>
      </c>
      <c r="AV433" s="12" t="s">
        <v>2233</v>
      </c>
      <c r="AW433" s="12" t="s">
        <v>2130</v>
      </c>
      <c r="AX433" s="12" t="s">
        <v>2166</v>
      </c>
      <c r="AY433" s="192" t="s">
        <v>2216</v>
      </c>
    </row>
    <row r="434" spans="2:65" s="11" customFormat="1" ht="22.5" customHeight="1">
      <c r="B434" s="173"/>
      <c r="D434" s="174" t="s">
        <v>2225</v>
      </c>
      <c r="E434" s="175" t="s">
        <v>2117</v>
      </c>
      <c r="F434" s="176" t="s">
        <v>2939</v>
      </c>
      <c r="H434" s="177">
        <v>85.644000000000005</v>
      </c>
      <c r="I434" s="178"/>
      <c r="L434" s="173"/>
      <c r="M434" s="179"/>
      <c r="N434" s="180"/>
      <c r="O434" s="180"/>
      <c r="P434" s="180"/>
      <c r="Q434" s="180"/>
      <c r="R434" s="180"/>
      <c r="S434" s="180"/>
      <c r="T434" s="181"/>
      <c r="AT434" s="182" t="s">
        <v>2225</v>
      </c>
      <c r="AU434" s="182" t="s">
        <v>2175</v>
      </c>
      <c r="AV434" s="11" t="s">
        <v>2175</v>
      </c>
      <c r="AW434" s="11" t="s">
        <v>2130</v>
      </c>
      <c r="AX434" s="11" t="s">
        <v>2173</v>
      </c>
      <c r="AY434" s="182" t="s">
        <v>2216</v>
      </c>
    </row>
    <row r="435" spans="2:65" s="1" customFormat="1" ht="22.5" customHeight="1">
      <c r="B435" s="160"/>
      <c r="C435" s="208" t="s">
        <v>2940</v>
      </c>
      <c r="D435" s="208" t="s">
        <v>2336</v>
      </c>
      <c r="E435" s="209" t="s">
        <v>2941</v>
      </c>
      <c r="F435" s="210" t="s">
        <v>2942</v>
      </c>
      <c r="G435" s="211" t="s">
        <v>2304</v>
      </c>
      <c r="H435" s="212">
        <v>8.359</v>
      </c>
      <c r="I435" s="213"/>
      <c r="J435" s="214">
        <f>ROUND(I435*H435,2)</f>
        <v>0</v>
      </c>
      <c r="K435" s="210" t="s">
        <v>2117</v>
      </c>
      <c r="L435" s="215"/>
      <c r="M435" s="216" t="s">
        <v>2117</v>
      </c>
      <c r="N435" s="217" t="s">
        <v>2137</v>
      </c>
      <c r="O435" s="36"/>
      <c r="P435" s="170">
        <f>O435*H435</f>
        <v>0</v>
      </c>
      <c r="Q435" s="170">
        <v>1.65</v>
      </c>
      <c r="R435" s="170">
        <f>Q435*H435</f>
        <v>13.792349999999999</v>
      </c>
      <c r="S435" s="170">
        <v>0</v>
      </c>
      <c r="T435" s="171">
        <f>S435*H435</f>
        <v>0</v>
      </c>
      <c r="AR435" s="18" t="s">
        <v>2473</v>
      </c>
      <c r="AT435" s="18" t="s">
        <v>2336</v>
      </c>
      <c r="AU435" s="18" t="s">
        <v>2175</v>
      </c>
      <c r="AY435" s="18" t="s">
        <v>2216</v>
      </c>
      <c r="BE435" s="172">
        <f>IF(N435="základní",J435,0)</f>
        <v>0</v>
      </c>
      <c r="BF435" s="172">
        <f>IF(N435="snížená",J435,0)</f>
        <v>0</v>
      </c>
      <c r="BG435" s="172">
        <f>IF(N435="zákl. přenesená",J435,0)</f>
        <v>0</v>
      </c>
      <c r="BH435" s="172">
        <f>IF(N435="sníž. přenesená",J435,0)</f>
        <v>0</v>
      </c>
      <c r="BI435" s="172">
        <f>IF(N435="nulová",J435,0)</f>
        <v>0</v>
      </c>
      <c r="BJ435" s="18" t="s">
        <v>2173</v>
      </c>
      <c r="BK435" s="172">
        <f>ROUND(I435*H435,2)</f>
        <v>0</v>
      </c>
      <c r="BL435" s="18" t="s">
        <v>2385</v>
      </c>
      <c r="BM435" s="18" t="s">
        <v>2943</v>
      </c>
    </row>
    <row r="436" spans="2:65" s="11" customFormat="1" ht="22.5" customHeight="1">
      <c r="B436" s="173"/>
      <c r="D436" s="174" t="s">
        <v>2225</v>
      </c>
      <c r="E436" s="175" t="s">
        <v>2117</v>
      </c>
      <c r="F436" s="176" t="s">
        <v>2944</v>
      </c>
      <c r="H436" s="177">
        <v>8.359</v>
      </c>
      <c r="I436" s="178"/>
      <c r="L436" s="173"/>
      <c r="M436" s="179"/>
      <c r="N436" s="180"/>
      <c r="O436" s="180"/>
      <c r="P436" s="180"/>
      <c r="Q436" s="180"/>
      <c r="R436" s="180"/>
      <c r="S436" s="180"/>
      <c r="T436" s="181"/>
      <c r="AT436" s="182" t="s">
        <v>2225</v>
      </c>
      <c r="AU436" s="182" t="s">
        <v>2175</v>
      </c>
      <c r="AV436" s="11" t="s">
        <v>2175</v>
      </c>
      <c r="AW436" s="11" t="s">
        <v>2130</v>
      </c>
      <c r="AX436" s="11" t="s">
        <v>2173</v>
      </c>
      <c r="AY436" s="182" t="s">
        <v>2216</v>
      </c>
    </row>
    <row r="437" spans="2:65" s="1" customFormat="1" ht="31.5" customHeight="1">
      <c r="B437" s="160"/>
      <c r="C437" s="161" t="s">
        <v>2945</v>
      </c>
      <c r="D437" s="161" t="s">
        <v>2219</v>
      </c>
      <c r="E437" s="162" t="s">
        <v>2946</v>
      </c>
      <c r="F437" s="163" t="s">
        <v>2947</v>
      </c>
      <c r="G437" s="164" t="s">
        <v>2359</v>
      </c>
      <c r="H437" s="165">
        <v>120</v>
      </c>
      <c r="I437" s="166"/>
      <c r="J437" s="167">
        <f>ROUND(I437*H437,2)</f>
        <v>0</v>
      </c>
      <c r="K437" s="163" t="s">
        <v>2117</v>
      </c>
      <c r="L437" s="35"/>
      <c r="M437" s="168" t="s">
        <v>2117</v>
      </c>
      <c r="N437" s="169" t="s">
        <v>2137</v>
      </c>
      <c r="O437" s="36"/>
      <c r="P437" s="170">
        <f>O437*H437</f>
        <v>0</v>
      </c>
      <c r="Q437" s="170">
        <v>1.9000000000000001E-4</v>
      </c>
      <c r="R437" s="170">
        <f>Q437*H437</f>
        <v>2.2800000000000001E-2</v>
      </c>
      <c r="S437" s="170">
        <v>0</v>
      </c>
      <c r="T437" s="171">
        <f>S437*H437</f>
        <v>0</v>
      </c>
      <c r="AR437" s="18" t="s">
        <v>2385</v>
      </c>
      <c r="AT437" s="18" t="s">
        <v>2219</v>
      </c>
      <c r="AU437" s="18" t="s">
        <v>2175</v>
      </c>
      <c r="AY437" s="18" t="s">
        <v>2216</v>
      </c>
      <c r="BE437" s="172">
        <f>IF(N437="základní",J437,0)</f>
        <v>0</v>
      </c>
      <c r="BF437" s="172">
        <f>IF(N437="snížená",J437,0)</f>
        <v>0</v>
      </c>
      <c r="BG437" s="172">
        <f>IF(N437="zákl. přenesená",J437,0)</f>
        <v>0</v>
      </c>
      <c r="BH437" s="172">
        <f>IF(N437="sníž. přenesená",J437,0)</f>
        <v>0</v>
      </c>
      <c r="BI437" s="172">
        <f>IF(N437="nulová",J437,0)</f>
        <v>0</v>
      </c>
      <c r="BJ437" s="18" t="s">
        <v>2173</v>
      </c>
      <c r="BK437" s="172">
        <f>ROUND(I437*H437,2)</f>
        <v>0</v>
      </c>
      <c r="BL437" s="18" t="s">
        <v>2385</v>
      </c>
      <c r="BM437" s="18" t="s">
        <v>2948</v>
      </c>
    </row>
    <row r="438" spans="2:65" s="11" customFormat="1" ht="22.5" customHeight="1">
      <c r="B438" s="173"/>
      <c r="D438" s="174" t="s">
        <v>2225</v>
      </c>
      <c r="E438" s="175" t="s">
        <v>2117</v>
      </c>
      <c r="F438" s="176" t="s">
        <v>2949</v>
      </c>
      <c r="H438" s="177">
        <v>120</v>
      </c>
      <c r="I438" s="178"/>
      <c r="L438" s="173"/>
      <c r="M438" s="179"/>
      <c r="N438" s="180"/>
      <c r="O438" s="180"/>
      <c r="P438" s="180"/>
      <c r="Q438" s="180"/>
      <c r="R438" s="180"/>
      <c r="S438" s="180"/>
      <c r="T438" s="181"/>
      <c r="AT438" s="182" t="s">
        <v>2225</v>
      </c>
      <c r="AU438" s="182" t="s">
        <v>2175</v>
      </c>
      <c r="AV438" s="11" t="s">
        <v>2175</v>
      </c>
      <c r="AW438" s="11" t="s">
        <v>2130</v>
      </c>
      <c r="AX438" s="11" t="s">
        <v>2173</v>
      </c>
      <c r="AY438" s="182" t="s">
        <v>2216</v>
      </c>
    </row>
    <row r="439" spans="2:65" s="1" customFormat="1" ht="31.5" customHeight="1">
      <c r="B439" s="160"/>
      <c r="C439" s="161" t="s">
        <v>2950</v>
      </c>
      <c r="D439" s="161" t="s">
        <v>2219</v>
      </c>
      <c r="E439" s="162" t="s">
        <v>2951</v>
      </c>
      <c r="F439" s="163" t="s">
        <v>2952</v>
      </c>
      <c r="G439" s="164" t="s">
        <v>2359</v>
      </c>
      <c r="H439" s="165">
        <v>112.55</v>
      </c>
      <c r="I439" s="166"/>
      <c r="J439" s="167">
        <f>ROUND(I439*H439,2)</f>
        <v>0</v>
      </c>
      <c r="K439" s="163" t="s">
        <v>2117</v>
      </c>
      <c r="L439" s="35"/>
      <c r="M439" s="168" t="s">
        <v>2117</v>
      </c>
      <c r="N439" s="169" t="s">
        <v>2137</v>
      </c>
      <c r="O439" s="36"/>
      <c r="P439" s="170">
        <f>O439*H439</f>
        <v>0</v>
      </c>
      <c r="Q439" s="170">
        <v>1.9000000000000001E-4</v>
      </c>
      <c r="R439" s="170">
        <f>Q439*H439</f>
        <v>2.1384500000000001E-2</v>
      </c>
      <c r="S439" s="170">
        <v>0</v>
      </c>
      <c r="T439" s="171">
        <f>S439*H439</f>
        <v>0</v>
      </c>
      <c r="AR439" s="18" t="s">
        <v>2385</v>
      </c>
      <c r="AT439" s="18" t="s">
        <v>2219</v>
      </c>
      <c r="AU439" s="18" t="s">
        <v>2175</v>
      </c>
      <c r="AY439" s="18" t="s">
        <v>2216</v>
      </c>
      <c r="BE439" s="172">
        <f>IF(N439="základní",J439,0)</f>
        <v>0</v>
      </c>
      <c r="BF439" s="172">
        <f>IF(N439="snížená",J439,0)</f>
        <v>0</v>
      </c>
      <c r="BG439" s="172">
        <f>IF(N439="zákl. přenesená",J439,0)</f>
        <v>0</v>
      </c>
      <c r="BH439" s="172">
        <f>IF(N439="sníž. přenesená",J439,0)</f>
        <v>0</v>
      </c>
      <c r="BI439" s="172">
        <f>IF(N439="nulová",J439,0)</f>
        <v>0</v>
      </c>
      <c r="BJ439" s="18" t="s">
        <v>2173</v>
      </c>
      <c r="BK439" s="172">
        <f>ROUND(I439*H439,2)</f>
        <v>0</v>
      </c>
      <c r="BL439" s="18" t="s">
        <v>2385</v>
      </c>
      <c r="BM439" s="18" t="s">
        <v>2953</v>
      </c>
    </row>
    <row r="440" spans="2:65" s="11" customFormat="1" ht="22.5" customHeight="1">
      <c r="B440" s="173"/>
      <c r="D440" s="188" t="s">
        <v>2225</v>
      </c>
      <c r="E440" s="182" t="s">
        <v>2117</v>
      </c>
      <c r="F440" s="189" t="s">
        <v>2954</v>
      </c>
      <c r="H440" s="190">
        <v>82.4</v>
      </c>
      <c r="I440" s="178"/>
      <c r="L440" s="173"/>
      <c r="M440" s="179"/>
      <c r="N440" s="180"/>
      <c r="O440" s="180"/>
      <c r="P440" s="180"/>
      <c r="Q440" s="180"/>
      <c r="R440" s="180"/>
      <c r="S440" s="180"/>
      <c r="T440" s="181"/>
      <c r="AT440" s="182" t="s">
        <v>2225</v>
      </c>
      <c r="AU440" s="182" t="s">
        <v>2175</v>
      </c>
      <c r="AV440" s="11" t="s">
        <v>2175</v>
      </c>
      <c r="AW440" s="11" t="s">
        <v>2130</v>
      </c>
      <c r="AX440" s="11" t="s">
        <v>2166</v>
      </c>
      <c r="AY440" s="182" t="s">
        <v>2216</v>
      </c>
    </row>
    <row r="441" spans="2:65" s="11" customFormat="1" ht="22.5" customHeight="1">
      <c r="B441" s="173"/>
      <c r="D441" s="188" t="s">
        <v>2225</v>
      </c>
      <c r="E441" s="182" t="s">
        <v>2117</v>
      </c>
      <c r="F441" s="189" t="s">
        <v>2955</v>
      </c>
      <c r="H441" s="190">
        <v>30.15</v>
      </c>
      <c r="I441" s="178"/>
      <c r="L441" s="173"/>
      <c r="M441" s="179"/>
      <c r="N441" s="180"/>
      <c r="O441" s="180"/>
      <c r="P441" s="180"/>
      <c r="Q441" s="180"/>
      <c r="R441" s="180"/>
      <c r="S441" s="180"/>
      <c r="T441" s="181"/>
      <c r="AT441" s="182" t="s">
        <v>2225</v>
      </c>
      <c r="AU441" s="182" t="s">
        <v>2175</v>
      </c>
      <c r="AV441" s="11" t="s">
        <v>2175</v>
      </c>
      <c r="AW441" s="11" t="s">
        <v>2130</v>
      </c>
      <c r="AX441" s="11" t="s">
        <v>2166</v>
      </c>
      <c r="AY441" s="182" t="s">
        <v>2216</v>
      </c>
    </row>
    <row r="442" spans="2:65" s="12" customFormat="1" ht="22.5" customHeight="1">
      <c r="B442" s="191"/>
      <c r="D442" s="174" t="s">
        <v>2225</v>
      </c>
      <c r="E442" s="218" t="s">
        <v>2117</v>
      </c>
      <c r="F442" s="219" t="s">
        <v>2317</v>
      </c>
      <c r="H442" s="220">
        <v>112.55</v>
      </c>
      <c r="I442" s="195"/>
      <c r="L442" s="191"/>
      <c r="M442" s="196"/>
      <c r="N442" s="197"/>
      <c r="O442" s="197"/>
      <c r="P442" s="197"/>
      <c r="Q442" s="197"/>
      <c r="R442" s="197"/>
      <c r="S442" s="197"/>
      <c r="T442" s="198"/>
      <c r="AT442" s="192" t="s">
        <v>2225</v>
      </c>
      <c r="AU442" s="192" t="s">
        <v>2175</v>
      </c>
      <c r="AV442" s="12" t="s">
        <v>2233</v>
      </c>
      <c r="AW442" s="12" t="s">
        <v>2130</v>
      </c>
      <c r="AX442" s="12" t="s">
        <v>2173</v>
      </c>
      <c r="AY442" s="192" t="s">
        <v>2216</v>
      </c>
    </row>
    <row r="443" spans="2:65" s="1" customFormat="1" ht="31.5" customHeight="1">
      <c r="B443" s="160"/>
      <c r="C443" s="161" t="s">
        <v>2956</v>
      </c>
      <c r="D443" s="161" t="s">
        <v>2219</v>
      </c>
      <c r="E443" s="162" t="s">
        <v>2957</v>
      </c>
      <c r="F443" s="163" t="s">
        <v>2958</v>
      </c>
      <c r="G443" s="164" t="s">
        <v>2359</v>
      </c>
      <c r="H443" s="165">
        <v>250</v>
      </c>
      <c r="I443" s="166"/>
      <c r="J443" s="167">
        <f>ROUND(I443*H443,2)</f>
        <v>0</v>
      </c>
      <c r="K443" s="163" t="s">
        <v>2117</v>
      </c>
      <c r="L443" s="35"/>
      <c r="M443" s="168" t="s">
        <v>2117</v>
      </c>
      <c r="N443" s="169" t="s">
        <v>2137</v>
      </c>
      <c r="O443" s="36"/>
      <c r="P443" s="170">
        <f>O443*H443</f>
        <v>0</v>
      </c>
      <c r="Q443" s="170">
        <v>1.9000000000000001E-4</v>
      </c>
      <c r="R443" s="170">
        <f>Q443*H443</f>
        <v>4.7500000000000001E-2</v>
      </c>
      <c r="S443" s="170">
        <v>0</v>
      </c>
      <c r="T443" s="171">
        <f>S443*H443</f>
        <v>0</v>
      </c>
      <c r="AR443" s="18" t="s">
        <v>2385</v>
      </c>
      <c r="AT443" s="18" t="s">
        <v>2219</v>
      </c>
      <c r="AU443" s="18" t="s">
        <v>2175</v>
      </c>
      <c r="AY443" s="18" t="s">
        <v>2216</v>
      </c>
      <c r="BE443" s="172">
        <f>IF(N443="základní",J443,0)</f>
        <v>0</v>
      </c>
      <c r="BF443" s="172">
        <f>IF(N443="snížená",J443,0)</f>
        <v>0</v>
      </c>
      <c r="BG443" s="172">
        <f>IF(N443="zákl. přenesená",J443,0)</f>
        <v>0</v>
      </c>
      <c r="BH443" s="172">
        <f>IF(N443="sníž. přenesená",J443,0)</f>
        <v>0</v>
      </c>
      <c r="BI443" s="172">
        <f>IF(N443="nulová",J443,0)</f>
        <v>0</v>
      </c>
      <c r="BJ443" s="18" t="s">
        <v>2173</v>
      </c>
      <c r="BK443" s="172">
        <f>ROUND(I443*H443,2)</f>
        <v>0</v>
      </c>
      <c r="BL443" s="18" t="s">
        <v>2385</v>
      </c>
      <c r="BM443" s="18" t="s">
        <v>2959</v>
      </c>
    </row>
    <row r="444" spans="2:65" s="11" customFormat="1" ht="22.5" customHeight="1">
      <c r="B444" s="173"/>
      <c r="D444" s="174" t="s">
        <v>2225</v>
      </c>
      <c r="E444" s="175" t="s">
        <v>2117</v>
      </c>
      <c r="F444" s="176" t="s">
        <v>2816</v>
      </c>
      <c r="H444" s="177">
        <v>250</v>
      </c>
      <c r="I444" s="178"/>
      <c r="L444" s="173"/>
      <c r="M444" s="179"/>
      <c r="N444" s="180"/>
      <c r="O444" s="180"/>
      <c r="P444" s="180"/>
      <c r="Q444" s="180"/>
      <c r="R444" s="180"/>
      <c r="S444" s="180"/>
      <c r="T444" s="181"/>
      <c r="AT444" s="182" t="s">
        <v>2225</v>
      </c>
      <c r="AU444" s="182" t="s">
        <v>2175</v>
      </c>
      <c r="AV444" s="11" t="s">
        <v>2175</v>
      </c>
      <c r="AW444" s="11" t="s">
        <v>2130</v>
      </c>
      <c r="AX444" s="11" t="s">
        <v>2173</v>
      </c>
      <c r="AY444" s="182" t="s">
        <v>2216</v>
      </c>
    </row>
    <row r="445" spans="2:65" s="1" customFormat="1" ht="31.5" customHeight="1">
      <c r="B445" s="160"/>
      <c r="C445" s="161" t="s">
        <v>2960</v>
      </c>
      <c r="D445" s="161" t="s">
        <v>2219</v>
      </c>
      <c r="E445" s="162" t="s">
        <v>2961</v>
      </c>
      <c r="F445" s="163" t="s">
        <v>2962</v>
      </c>
      <c r="G445" s="164" t="s">
        <v>2359</v>
      </c>
      <c r="H445" s="165">
        <v>12.432</v>
      </c>
      <c r="I445" s="166"/>
      <c r="J445" s="167">
        <f>ROUND(I445*H445,2)</f>
        <v>0</v>
      </c>
      <c r="K445" s="163" t="s">
        <v>2117</v>
      </c>
      <c r="L445" s="35"/>
      <c r="M445" s="168" t="s">
        <v>2117</v>
      </c>
      <c r="N445" s="169" t="s">
        <v>2137</v>
      </c>
      <c r="O445" s="36"/>
      <c r="P445" s="170">
        <f>O445*H445</f>
        <v>0</v>
      </c>
      <c r="Q445" s="170">
        <v>1.9000000000000001E-4</v>
      </c>
      <c r="R445" s="170">
        <f>Q445*H445</f>
        <v>2.3620800000000003E-3</v>
      </c>
      <c r="S445" s="170">
        <v>0</v>
      </c>
      <c r="T445" s="171">
        <f>S445*H445</f>
        <v>0</v>
      </c>
      <c r="AR445" s="18" t="s">
        <v>2385</v>
      </c>
      <c r="AT445" s="18" t="s">
        <v>2219</v>
      </c>
      <c r="AU445" s="18" t="s">
        <v>2175</v>
      </c>
      <c r="AY445" s="18" t="s">
        <v>2216</v>
      </c>
      <c r="BE445" s="172">
        <f>IF(N445="základní",J445,0)</f>
        <v>0</v>
      </c>
      <c r="BF445" s="172">
        <f>IF(N445="snížená",J445,0)</f>
        <v>0</v>
      </c>
      <c r="BG445" s="172">
        <f>IF(N445="zákl. přenesená",J445,0)</f>
        <v>0</v>
      </c>
      <c r="BH445" s="172">
        <f>IF(N445="sníž. přenesená",J445,0)</f>
        <v>0</v>
      </c>
      <c r="BI445" s="172">
        <f>IF(N445="nulová",J445,0)</f>
        <v>0</v>
      </c>
      <c r="BJ445" s="18" t="s">
        <v>2173</v>
      </c>
      <c r="BK445" s="172">
        <f>ROUND(I445*H445,2)</f>
        <v>0</v>
      </c>
      <c r="BL445" s="18" t="s">
        <v>2385</v>
      </c>
      <c r="BM445" s="18" t="s">
        <v>2963</v>
      </c>
    </row>
    <row r="446" spans="2:65" s="11" customFormat="1" ht="22.5" customHeight="1">
      <c r="B446" s="173"/>
      <c r="D446" s="174" t="s">
        <v>2225</v>
      </c>
      <c r="E446" s="175" t="s">
        <v>2117</v>
      </c>
      <c r="F446" s="176" t="s">
        <v>2964</v>
      </c>
      <c r="H446" s="177">
        <v>12.432</v>
      </c>
      <c r="I446" s="178"/>
      <c r="L446" s="173"/>
      <c r="M446" s="179"/>
      <c r="N446" s="180"/>
      <c r="O446" s="180"/>
      <c r="P446" s="180"/>
      <c r="Q446" s="180"/>
      <c r="R446" s="180"/>
      <c r="S446" s="180"/>
      <c r="T446" s="181"/>
      <c r="AT446" s="182" t="s">
        <v>2225</v>
      </c>
      <c r="AU446" s="182" t="s">
        <v>2175</v>
      </c>
      <c r="AV446" s="11" t="s">
        <v>2175</v>
      </c>
      <c r="AW446" s="11" t="s">
        <v>2130</v>
      </c>
      <c r="AX446" s="11" t="s">
        <v>2173</v>
      </c>
      <c r="AY446" s="182" t="s">
        <v>2216</v>
      </c>
    </row>
    <row r="447" spans="2:65" s="1" customFormat="1" ht="22.5" customHeight="1">
      <c r="B447" s="160"/>
      <c r="C447" s="161" t="s">
        <v>2965</v>
      </c>
      <c r="D447" s="161" t="s">
        <v>2219</v>
      </c>
      <c r="E447" s="162" t="s">
        <v>2966</v>
      </c>
      <c r="F447" s="163" t="s">
        <v>2967</v>
      </c>
      <c r="G447" s="164" t="s">
        <v>2359</v>
      </c>
      <c r="H447" s="165">
        <v>250</v>
      </c>
      <c r="I447" s="166"/>
      <c r="J447" s="167">
        <f>ROUND(I447*H447,2)</f>
        <v>0</v>
      </c>
      <c r="K447" s="163" t="s">
        <v>2117</v>
      </c>
      <c r="L447" s="35"/>
      <c r="M447" s="168" t="s">
        <v>2117</v>
      </c>
      <c r="N447" s="169" t="s">
        <v>2137</v>
      </c>
      <c r="O447" s="36"/>
      <c r="P447" s="170">
        <f>O447*H447</f>
        <v>0</v>
      </c>
      <c r="Q447" s="170">
        <v>1.9000000000000001E-4</v>
      </c>
      <c r="R447" s="170">
        <f>Q447*H447</f>
        <v>4.7500000000000001E-2</v>
      </c>
      <c r="S447" s="170">
        <v>0</v>
      </c>
      <c r="T447" s="171">
        <f>S447*H447</f>
        <v>0</v>
      </c>
      <c r="AR447" s="18" t="s">
        <v>2385</v>
      </c>
      <c r="AT447" s="18" t="s">
        <v>2219</v>
      </c>
      <c r="AU447" s="18" t="s">
        <v>2175</v>
      </c>
      <c r="AY447" s="18" t="s">
        <v>2216</v>
      </c>
      <c r="BE447" s="172">
        <f>IF(N447="základní",J447,0)</f>
        <v>0</v>
      </c>
      <c r="BF447" s="172">
        <f>IF(N447="snížená",J447,0)</f>
        <v>0</v>
      </c>
      <c r="BG447" s="172">
        <f>IF(N447="zákl. přenesená",J447,0)</f>
        <v>0</v>
      </c>
      <c r="BH447" s="172">
        <f>IF(N447="sníž. přenesená",J447,0)</f>
        <v>0</v>
      </c>
      <c r="BI447" s="172">
        <f>IF(N447="nulová",J447,0)</f>
        <v>0</v>
      </c>
      <c r="BJ447" s="18" t="s">
        <v>2173</v>
      </c>
      <c r="BK447" s="172">
        <f>ROUND(I447*H447,2)</f>
        <v>0</v>
      </c>
      <c r="BL447" s="18" t="s">
        <v>2385</v>
      </c>
      <c r="BM447" s="18" t="s">
        <v>2968</v>
      </c>
    </row>
    <row r="448" spans="2:65" s="11" customFormat="1" ht="22.5" customHeight="1">
      <c r="B448" s="173"/>
      <c r="D448" s="174" t="s">
        <v>2225</v>
      </c>
      <c r="E448" s="175" t="s">
        <v>2117</v>
      </c>
      <c r="F448" s="176" t="s">
        <v>2816</v>
      </c>
      <c r="H448" s="177">
        <v>250</v>
      </c>
      <c r="I448" s="178"/>
      <c r="L448" s="173"/>
      <c r="M448" s="179"/>
      <c r="N448" s="180"/>
      <c r="O448" s="180"/>
      <c r="P448" s="180"/>
      <c r="Q448" s="180"/>
      <c r="R448" s="180"/>
      <c r="S448" s="180"/>
      <c r="T448" s="181"/>
      <c r="AT448" s="182" t="s">
        <v>2225</v>
      </c>
      <c r="AU448" s="182" t="s">
        <v>2175</v>
      </c>
      <c r="AV448" s="11" t="s">
        <v>2175</v>
      </c>
      <c r="AW448" s="11" t="s">
        <v>2130</v>
      </c>
      <c r="AX448" s="11" t="s">
        <v>2173</v>
      </c>
      <c r="AY448" s="182" t="s">
        <v>2216</v>
      </c>
    </row>
    <row r="449" spans="2:65" s="1" customFormat="1" ht="22.5" customHeight="1">
      <c r="B449" s="160"/>
      <c r="C449" s="161" t="s">
        <v>2969</v>
      </c>
      <c r="D449" s="161" t="s">
        <v>2219</v>
      </c>
      <c r="E449" s="162" t="s">
        <v>2970</v>
      </c>
      <c r="F449" s="163" t="s">
        <v>2971</v>
      </c>
      <c r="G449" s="164" t="s">
        <v>2359</v>
      </c>
      <c r="H449" s="165">
        <v>209.452</v>
      </c>
      <c r="I449" s="166"/>
      <c r="J449" s="167">
        <f>ROUND(I449*H449,2)</f>
        <v>0</v>
      </c>
      <c r="K449" s="163" t="s">
        <v>2117</v>
      </c>
      <c r="L449" s="35"/>
      <c r="M449" s="168" t="s">
        <v>2117</v>
      </c>
      <c r="N449" s="169" t="s">
        <v>2137</v>
      </c>
      <c r="O449" s="36"/>
      <c r="P449" s="170">
        <f>O449*H449</f>
        <v>0</v>
      </c>
      <c r="Q449" s="170">
        <v>1.9000000000000001E-4</v>
      </c>
      <c r="R449" s="170">
        <f>Q449*H449</f>
        <v>3.9795879999999999E-2</v>
      </c>
      <c r="S449" s="170">
        <v>0</v>
      </c>
      <c r="T449" s="171">
        <f>S449*H449</f>
        <v>0</v>
      </c>
      <c r="AR449" s="18" t="s">
        <v>2385</v>
      </c>
      <c r="AT449" s="18" t="s">
        <v>2219</v>
      </c>
      <c r="AU449" s="18" t="s">
        <v>2175</v>
      </c>
      <c r="AY449" s="18" t="s">
        <v>2216</v>
      </c>
      <c r="BE449" s="172">
        <f>IF(N449="základní",J449,0)</f>
        <v>0</v>
      </c>
      <c r="BF449" s="172">
        <f>IF(N449="snížená",J449,0)</f>
        <v>0</v>
      </c>
      <c r="BG449" s="172">
        <f>IF(N449="zákl. přenesená",J449,0)</f>
        <v>0</v>
      </c>
      <c r="BH449" s="172">
        <f>IF(N449="sníž. přenesená",J449,0)</f>
        <v>0</v>
      </c>
      <c r="BI449" s="172">
        <f>IF(N449="nulová",J449,0)</f>
        <v>0</v>
      </c>
      <c r="BJ449" s="18" t="s">
        <v>2173</v>
      </c>
      <c r="BK449" s="172">
        <f>ROUND(I449*H449,2)</f>
        <v>0</v>
      </c>
      <c r="BL449" s="18" t="s">
        <v>2385</v>
      </c>
      <c r="BM449" s="18" t="s">
        <v>2972</v>
      </c>
    </row>
    <row r="450" spans="2:65" s="11" customFormat="1" ht="22.5" customHeight="1">
      <c r="B450" s="173"/>
      <c r="D450" s="174" t="s">
        <v>2225</v>
      </c>
      <c r="E450" s="175" t="s">
        <v>2117</v>
      </c>
      <c r="F450" s="176" t="s">
        <v>2973</v>
      </c>
      <c r="H450" s="177">
        <v>209.452</v>
      </c>
      <c r="I450" s="178"/>
      <c r="L450" s="173"/>
      <c r="M450" s="179"/>
      <c r="N450" s="180"/>
      <c r="O450" s="180"/>
      <c r="P450" s="180"/>
      <c r="Q450" s="180"/>
      <c r="R450" s="180"/>
      <c r="S450" s="180"/>
      <c r="T450" s="181"/>
      <c r="AT450" s="182" t="s">
        <v>2225</v>
      </c>
      <c r="AU450" s="182" t="s">
        <v>2175</v>
      </c>
      <c r="AV450" s="11" t="s">
        <v>2175</v>
      </c>
      <c r="AW450" s="11" t="s">
        <v>2130</v>
      </c>
      <c r="AX450" s="11" t="s">
        <v>2173</v>
      </c>
      <c r="AY450" s="182" t="s">
        <v>2216</v>
      </c>
    </row>
    <row r="451" spans="2:65" s="1" customFormat="1" ht="22.5" customHeight="1">
      <c r="B451" s="160"/>
      <c r="C451" s="161" t="s">
        <v>2974</v>
      </c>
      <c r="D451" s="161" t="s">
        <v>2219</v>
      </c>
      <c r="E451" s="162" t="s">
        <v>2975</v>
      </c>
      <c r="F451" s="163" t="s">
        <v>2976</v>
      </c>
      <c r="G451" s="164" t="s">
        <v>2359</v>
      </c>
      <c r="H451" s="165">
        <v>209.452</v>
      </c>
      <c r="I451" s="166"/>
      <c r="J451" s="167">
        <f>ROUND(I451*H451,2)</f>
        <v>0</v>
      </c>
      <c r="K451" s="163" t="s">
        <v>2117</v>
      </c>
      <c r="L451" s="35"/>
      <c r="M451" s="168" t="s">
        <v>2117</v>
      </c>
      <c r="N451" s="169" t="s">
        <v>2137</v>
      </c>
      <c r="O451" s="36"/>
      <c r="P451" s="170">
        <f>O451*H451</f>
        <v>0</v>
      </c>
      <c r="Q451" s="170">
        <v>1.9000000000000001E-4</v>
      </c>
      <c r="R451" s="170">
        <f>Q451*H451</f>
        <v>3.9795879999999999E-2</v>
      </c>
      <c r="S451" s="170">
        <v>0</v>
      </c>
      <c r="T451" s="171">
        <f>S451*H451</f>
        <v>0</v>
      </c>
      <c r="AR451" s="18" t="s">
        <v>2385</v>
      </c>
      <c r="AT451" s="18" t="s">
        <v>2219</v>
      </c>
      <c r="AU451" s="18" t="s">
        <v>2175</v>
      </c>
      <c r="AY451" s="18" t="s">
        <v>2216</v>
      </c>
      <c r="BE451" s="172">
        <f>IF(N451="základní",J451,0)</f>
        <v>0</v>
      </c>
      <c r="BF451" s="172">
        <f>IF(N451="snížená",J451,0)</f>
        <v>0</v>
      </c>
      <c r="BG451" s="172">
        <f>IF(N451="zákl. přenesená",J451,0)</f>
        <v>0</v>
      </c>
      <c r="BH451" s="172">
        <f>IF(N451="sníž. přenesená",J451,0)</f>
        <v>0</v>
      </c>
      <c r="BI451" s="172">
        <f>IF(N451="nulová",J451,0)</f>
        <v>0</v>
      </c>
      <c r="BJ451" s="18" t="s">
        <v>2173</v>
      </c>
      <c r="BK451" s="172">
        <f>ROUND(I451*H451,2)</f>
        <v>0</v>
      </c>
      <c r="BL451" s="18" t="s">
        <v>2385</v>
      </c>
      <c r="BM451" s="18" t="s">
        <v>2977</v>
      </c>
    </row>
    <row r="452" spans="2:65" s="11" customFormat="1" ht="22.5" customHeight="1">
      <c r="B452" s="173"/>
      <c r="D452" s="174" t="s">
        <v>2225</v>
      </c>
      <c r="E452" s="175" t="s">
        <v>2117</v>
      </c>
      <c r="F452" s="176" t="s">
        <v>2973</v>
      </c>
      <c r="H452" s="177">
        <v>209.452</v>
      </c>
      <c r="I452" s="178"/>
      <c r="L452" s="173"/>
      <c r="M452" s="179"/>
      <c r="N452" s="180"/>
      <c r="O452" s="180"/>
      <c r="P452" s="180"/>
      <c r="Q452" s="180"/>
      <c r="R452" s="180"/>
      <c r="S452" s="180"/>
      <c r="T452" s="181"/>
      <c r="AT452" s="182" t="s">
        <v>2225</v>
      </c>
      <c r="AU452" s="182" t="s">
        <v>2175</v>
      </c>
      <c r="AV452" s="11" t="s">
        <v>2175</v>
      </c>
      <c r="AW452" s="11" t="s">
        <v>2130</v>
      </c>
      <c r="AX452" s="11" t="s">
        <v>2173</v>
      </c>
      <c r="AY452" s="182" t="s">
        <v>2216</v>
      </c>
    </row>
    <row r="453" spans="2:65" s="1" customFormat="1" ht="22.5" customHeight="1">
      <c r="B453" s="160"/>
      <c r="C453" s="161" t="s">
        <v>2978</v>
      </c>
      <c r="D453" s="161" t="s">
        <v>2219</v>
      </c>
      <c r="E453" s="162" t="s">
        <v>2979</v>
      </c>
      <c r="F453" s="163" t="s">
        <v>2980</v>
      </c>
      <c r="G453" s="164" t="s">
        <v>2352</v>
      </c>
      <c r="H453" s="165">
        <v>315.06</v>
      </c>
      <c r="I453" s="166"/>
      <c r="J453" s="167">
        <f>ROUND(I453*H453,2)</f>
        <v>0</v>
      </c>
      <c r="K453" s="163" t="s">
        <v>2117</v>
      </c>
      <c r="L453" s="35"/>
      <c r="M453" s="168" t="s">
        <v>2117</v>
      </c>
      <c r="N453" s="169" t="s">
        <v>2137</v>
      </c>
      <c r="O453" s="36"/>
      <c r="P453" s="170">
        <f>O453*H453</f>
        <v>0</v>
      </c>
      <c r="Q453" s="170">
        <v>1.9000000000000001E-4</v>
      </c>
      <c r="R453" s="170">
        <f>Q453*H453</f>
        <v>5.9861400000000002E-2</v>
      </c>
      <c r="S453" s="170">
        <v>0</v>
      </c>
      <c r="T453" s="171">
        <f>S453*H453</f>
        <v>0</v>
      </c>
      <c r="AR453" s="18" t="s">
        <v>2385</v>
      </c>
      <c r="AT453" s="18" t="s">
        <v>2219</v>
      </c>
      <c r="AU453" s="18" t="s">
        <v>2175</v>
      </c>
      <c r="AY453" s="18" t="s">
        <v>2216</v>
      </c>
      <c r="BE453" s="172">
        <f>IF(N453="základní",J453,0)</f>
        <v>0</v>
      </c>
      <c r="BF453" s="172">
        <f>IF(N453="snížená",J453,0)</f>
        <v>0</v>
      </c>
      <c r="BG453" s="172">
        <f>IF(N453="zákl. přenesená",J453,0)</f>
        <v>0</v>
      </c>
      <c r="BH453" s="172">
        <f>IF(N453="sníž. přenesená",J453,0)</f>
        <v>0</v>
      </c>
      <c r="BI453" s="172">
        <f>IF(N453="nulová",J453,0)</f>
        <v>0</v>
      </c>
      <c r="BJ453" s="18" t="s">
        <v>2173</v>
      </c>
      <c r="BK453" s="172">
        <f>ROUND(I453*H453,2)</f>
        <v>0</v>
      </c>
      <c r="BL453" s="18" t="s">
        <v>2385</v>
      </c>
      <c r="BM453" s="18" t="s">
        <v>2981</v>
      </c>
    </row>
    <row r="454" spans="2:65" s="11" customFormat="1" ht="22.5" customHeight="1">
      <c r="B454" s="173"/>
      <c r="D454" s="188" t="s">
        <v>2225</v>
      </c>
      <c r="E454" s="182" t="s">
        <v>2117</v>
      </c>
      <c r="F454" s="189" t="s">
        <v>2982</v>
      </c>
      <c r="H454" s="190">
        <v>165.76</v>
      </c>
      <c r="I454" s="178"/>
      <c r="L454" s="173"/>
      <c r="M454" s="179"/>
      <c r="N454" s="180"/>
      <c r="O454" s="180"/>
      <c r="P454" s="180"/>
      <c r="Q454" s="180"/>
      <c r="R454" s="180"/>
      <c r="S454" s="180"/>
      <c r="T454" s="181"/>
      <c r="AT454" s="182" t="s">
        <v>2225</v>
      </c>
      <c r="AU454" s="182" t="s">
        <v>2175</v>
      </c>
      <c r="AV454" s="11" t="s">
        <v>2175</v>
      </c>
      <c r="AW454" s="11" t="s">
        <v>2130</v>
      </c>
      <c r="AX454" s="11" t="s">
        <v>2166</v>
      </c>
      <c r="AY454" s="182" t="s">
        <v>2216</v>
      </c>
    </row>
    <row r="455" spans="2:65" s="11" customFormat="1" ht="22.5" customHeight="1">
      <c r="B455" s="173"/>
      <c r="D455" s="188" t="s">
        <v>2225</v>
      </c>
      <c r="E455" s="182" t="s">
        <v>2117</v>
      </c>
      <c r="F455" s="189" t="s">
        <v>2983</v>
      </c>
      <c r="H455" s="190">
        <v>139</v>
      </c>
      <c r="I455" s="178"/>
      <c r="L455" s="173"/>
      <c r="M455" s="179"/>
      <c r="N455" s="180"/>
      <c r="O455" s="180"/>
      <c r="P455" s="180"/>
      <c r="Q455" s="180"/>
      <c r="R455" s="180"/>
      <c r="S455" s="180"/>
      <c r="T455" s="181"/>
      <c r="AT455" s="182" t="s">
        <v>2225</v>
      </c>
      <c r="AU455" s="182" t="s">
        <v>2175</v>
      </c>
      <c r="AV455" s="11" t="s">
        <v>2175</v>
      </c>
      <c r="AW455" s="11" t="s">
        <v>2130</v>
      </c>
      <c r="AX455" s="11" t="s">
        <v>2166</v>
      </c>
      <c r="AY455" s="182" t="s">
        <v>2216</v>
      </c>
    </row>
    <row r="456" spans="2:65" s="11" customFormat="1" ht="22.5" customHeight="1">
      <c r="B456" s="173"/>
      <c r="D456" s="188" t="s">
        <v>2225</v>
      </c>
      <c r="E456" s="182" t="s">
        <v>2117</v>
      </c>
      <c r="F456" s="189" t="s">
        <v>2984</v>
      </c>
      <c r="H456" s="190">
        <v>10.3</v>
      </c>
      <c r="I456" s="178"/>
      <c r="L456" s="173"/>
      <c r="M456" s="179"/>
      <c r="N456" s="180"/>
      <c r="O456" s="180"/>
      <c r="P456" s="180"/>
      <c r="Q456" s="180"/>
      <c r="R456" s="180"/>
      <c r="S456" s="180"/>
      <c r="T456" s="181"/>
      <c r="AT456" s="182" t="s">
        <v>2225</v>
      </c>
      <c r="AU456" s="182" t="s">
        <v>2175</v>
      </c>
      <c r="AV456" s="11" t="s">
        <v>2175</v>
      </c>
      <c r="AW456" s="11" t="s">
        <v>2130</v>
      </c>
      <c r="AX456" s="11" t="s">
        <v>2166</v>
      </c>
      <c r="AY456" s="182" t="s">
        <v>2216</v>
      </c>
    </row>
    <row r="457" spans="2:65" s="12" customFormat="1" ht="22.5" customHeight="1">
      <c r="B457" s="191"/>
      <c r="D457" s="174" t="s">
        <v>2225</v>
      </c>
      <c r="E457" s="218" t="s">
        <v>2117</v>
      </c>
      <c r="F457" s="219" t="s">
        <v>2317</v>
      </c>
      <c r="H457" s="220">
        <v>315.06</v>
      </c>
      <c r="I457" s="195"/>
      <c r="L457" s="191"/>
      <c r="M457" s="196"/>
      <c r="N457" s="197"/>
      <c r="O457" s="197"/>
      <c r="P457" s="197"/>
      <c r="Q457" s="197"/>
      <c r="R457" s="197"/>
      <c r="S457" s="197"/>
      <c r="T457" s="198"/>
      <c r="AT457" s="192" t="s">
        <v>2225</v>
      </c>
      <c r="AU457" s="192" t="s">
        <v>2175</v>
      </c>
      <c r="AV457" s="12" t="s">
        <v>2233</v>
      </c>
      <c r="AW457" s="12" t="s">
        <v>2130</v>
      </c>
      <c r="AX457" s="12" t="s">
        <v>2173</v>
      </c>
      <c r="AY457" s="192" t="s">
        <v>2216</v>
      </c>
    </row>
    <row r="458" spans="2:65" s="1" customFormat="1" ht="22.5" customHeight="1">
      <c r="B458" s="160"/>
      <c r="C458" s="161" t="s">
        <v>2985</v>
      </c>
      <c r="D458" s="161" t="s">
        <v>2219</v>
      </c>
      <c r="E458" s="162" t="s">
        <v>2986</v>
      </c>
      <c r="F458" s="163" t="s">
        <v>2987</v>
      </c>
      <c r="G458" s="164" t="s">
        <v>2222</v>
      </c>
      <c r="H458" s="165">
        <v>20</v>
      </c>
      <c r="I458" s="166"/>
      <c r="J458" s="167">
        <f>ROUND(I458*H458,2)</f>
        <v>0</v>
      </c>
      <c r="K458" s="163" t="s">
        <v>2117</v>
      </c>
      <c r="L458" s="35"/>
      <c r="M458" s="168" t="s">
        <v>2117</v>
      </c>
      <c r="N458" s="169" t="s">
        <v>2137</v>
      </c>
      <c r="O458" s="36"/>
      <c r="P458" s="170">
        <f>O458*H458</f>
        <v>0</v>
      </c>
      <c r="Q458" s="170">
        <v>1.9000000000000001E-4</v>
      </c>
      <c r="R458" s="170">
        <f>Q458*H458</f>
        <v>3.8000000000000004E-3</v>
      </c>
      <c r="S458" s="170">
        <v>0</v>
      </c>
      <c r="T458" s="171">
        <f>S458*H458</f>
        <v>0</v>
      </c>
      <c r="AR458" s="18" t="s">
        <v>2385</v>
      </c>
      <c r="AT458" s="18" t="s">
        <v>2219</v>
      </c>
      <c r="AU458" s="18" t="s">
        <v>2175</v>
      </c>
      <c r="AY458" s="18" t="s">
        <v>2216</v>
      </c>
      <c r="BE458" s="172">
        <f>IF(N458="základní",J458,0)</f>
        <v>0</v>
      </c>
      <c r="BF458" s="172">
        <f>IF(N458="snížená",J458,0)</f>
        <v>0</v>
      </c>
      <c r="BG458" s="172">
        <f>IF(N458="zákl. přenesená",J458,0)</f>
        <v>0</v>
      </c>
      <c r="BH458" s="172">
        <f>IF(N458="sníž. přenesená",J458,0)</f>
        <v>0</v>
      </c>
      <c r="BI458" s="172">
        <f>IF(N458="nulová",J458,0)</f>
        <v>0</v>
      </c>
      <c r="BJ458" s="18" t="s">
        <v>2173</v>
      </c>
      <c r="BK458" s="172">
        <f>ROUND(I458*H458,2)</f>
        <v>0</v>
      </c>
      <c r="BL458" s="18" t="s">
        <v>2385</v>
      </c>
      <c r="BM458" s="18" t="s">
        <v>2988</v>
      </c>
    </row>
    <row r="459" spans="2:65" s="11" customFormat="1" ht="22.5" customHeight="1">
      <c r="B459" s="173"/>
      <c r="D459" s="188" t="s">
        <v>2225</v>
      </c>
      <c r="E459" s="182" t="s">
        <v>2117</v>
      </c>
      <c r="F459" s="189" t="s">
        <v>2989</v>
      </c>
      <c r="H459" s="190">
        <v>2</v>
      </c>
      <c r="I459" s="178"/>
      <c r="L459" s="173"/>
      <c r="M459" s="179"/>
      <c r="N459" s="180"/>
      <c r="O459" s="180"/>
      <c r="P459" s="180"/>
      <c r="Q459" s="180"/>
      <c r="R459" s="180"/>
      <c r="S459" s="180"/>
      <c r="T459" s="181"/>
      <c r="AT459" s="182" t="s">
        <v>2225</v>
      </c>
      <c r="AU459" s="182" t="s">
        <v>2175</v>
      </c>
      <c r="AV459" s="11" t="s">
        <v>2175</v>
      </c>
      <c r="AW459" s="11" t="s">
        <v>2130</v>
      </c>
      <c r="AX459" s="11" t="s">
        <v>2166</v>
      </c>
      <c r="AY459" s="182" t="s">
        <v>2216</v>
      </c>
    </row>
    <row r="460" spans="2:65" s="11" customFormat="1" ht="22.5" customHeight="1">
      <c r="B460" s="173"/>
      <c r="D460" s="188" t="s">
        <v>2225</v>
      </c>
      <c r="E460" s="182" t="s">
        <v>2117</v>
      </c>
      <c r="F460" s="189" t="s">
        <v>2990</v>
      </c>
      <c r="H460" s="190">
        <v>2</v>
      </c>
      <c r="I460" s="178"/>
      <c r="L460" s="173"/>
      <c r="M460" s="179"/>
      <c r="N460" s="180"/>
      <c r="O460" s="180"/>
      <c r="P460" s="180"/>
      <c r="Q460" s="180"/>
      <c r="R460" s="180"/>
      <c r="S460" s="180"/>
      <c r="T460" s="181"/>
      <c r="AT460" s="182" t="s">
        <v>2225</v>
      </c>
      <c r="AU460" s="182" t="s">
        <v>2175</v>
      </c>
      <c r="AV460" s="11" t="s">
        <v>2175</v>
      </c>
      <c r="AW460" s="11" t="s">
        <v>2130</v>
      </c>
      <c r="AX460" s="11" t="s">
        <v>2166</v>
      </c>
      <c r="AY460" s="182" t="s">
        <v>2216</v>
      </c>
    </row>
    <row r="461" spans="2:65" s="11" customFormat="1" ht="22.5" customHeight="1">
      <c r="B461" s="173"/>
      <c r="D461" s="188" t="s">
        <v>2225</v>
      </c>
      <c r="E461" s="182" t="s">
        <v>2117</v>
      </c>
      <c r="F461" s="189" t="s">
        <v>2991</v>
      </c>
      <c r="H461" s="190">
        <v>4</v>
      </c>
      <c r="I461" s="178"/>
      <c r="L461" s="173"/>
      <c r="M461" s="179"/>
      <c r="N461" s="180"/>
      <c r="O461" s="180"/>
      <c r="P461" s="180"/>
      <c r="Q461" s="180"/>
      <c r="R461" s="180"/>
      <c r="S461" s="180"/>
      <c r="T461" s="181"/>
      <c r="AT461" s="182" t="s">
        <v>2225</v>
      </c>
      <c r="AU461" s="182" t="s">
        <v>2175</v>
      </c>
      <c r="AV461" s="11" t="s">
        <v>2175</v>
      </c>
      <c r="AW461" s="11" t="s">
        <v>2130</v>
      </c>
      <c r="AX461" s="11" t="s">
        <v>2166</v>
      </c>
      <c r="AY461" s="182" t="s">
        <v>2216</v>
      </c>
    </row>
    <row r="462" spans="2:65" s="11" customFormat="1" ht="22.5" customHeight="1">
      <c r="B462" s="173"/>
      <c r="D462" s="188" t="s">
        <v>2225</v>
      </c>
      <c r="E462" s="182" t="s">
        <v>2117</v>
      </c>
      <c r="F462" s="189" t="s">
        <v>2992</v>
      </c>
      <c r="H462" s="190">
        <v>12</v>
      </c>
      <c r="I462" s="178"/>
      <c r="L462" s="173"/>
      <c r="M462" s="179"/>
      <c r="N462" s="180"/>
      <c r="O462" s="180"/>
      <c r="P462" s="180"/>
      <c r="Q462" s="180"/>
      <c r="R462" s="180"/>
      <c r="S462" s="180"/>
      <c r="T462" s="181"/>
      <c r="AT462" s="182" t="s">
        <v>2225</v>
      </c>
      <c r="AU462" s="182" t="s">
        <v>2175</v>
      </c>
      <c r="AV462" s="11" t="s">
        <v>2175</v>
      </c>
      <c r="AW462" s="11" t="s">
        <v>2130</v>
      </c>
      <c r="AX462" s="11" t="s">
        <v>2166</v>
      </c>
      <c r="AY462" s="182" t="s">
        <v>2216</v>
      </c>
    </row>
    <row r="463" spans="2:65" s="13" customFormat="1" ht="22.5" customHeight="1">
      <c r="B463" s="199"/>
      <c r="D463" s="174" t="s">
        <v>2225</v>
      </c>
      <c r="E463" s="200" t="s">
        <v>2117</v>
      </c>
      <c r="F463" s="201" t="s">
        <v>2321</v>
      </c>
      <c r="H463" s="202">
        <v>20</v>
      </c>
      <c r="I463" s="203"/>
      <c r="L463" s="199"/>
      <c r="M463" s="204"/>
      <c r="N463" s="205"/>
      <c r="O463" s="205"/>
      <c r="P463" s="205"/>
      <c r="Q463" s="205"/>
      <c r="R463" s="205"/>
      <c r="S463" s="205"/>
      <c r="T463" s="206"/>
      <c r="AT463" s="207" t="s">
        <v>2225</v>
      </c>
      <c r="AU463" s="207" t="s">
        <v>2175</v>
      </c>
      <c r="AV463" s="13" t="s">
        <v>2237</v>
      </c>
      <c r="AW463" s="13" t="s">
        <v>2130</v>
      </c>
      <c r="AX463" s="13" t="s">
        <v>2173</v>
      </c>
      <c r="AY463" s="207" t="s">
        <v>2216</v>
      </c>
    </row>
    <row r="464" spans="2:65" s="1" customFormat="1" ht="22.5" customHeight="1">
      <c r="B464" s="160"/>
      <c r="C464" s="161" t="s">
        <v>2993</v>
      </c>
      <c r="D464" s="161" t="s">
        <v>2219</v>
      </c>
      <c r="E464" s="162" t="s">
        <v>2994</v>
      </c>
      <c r="F464" s="163" t="s">
        <v>2995</v>
      </c>
      <c r="G464" s="164" t="s">
        <v>2352</v>
      </c>
      <c r="H464" s="165">
        <v>88.28</v>
      </c>
      <c r="I464" s="166"/>
      <c r="J464" s="167">
        <f>ROUND(I464*H464,2)</f>
        <v>0</v>
      </c>
      <c r="K464" s="163" t="s">
        <v>2117</v>
      </c>
      <c r="L464" s="35"/>
      <c r="M464" s="168" t="s">
        <v>2117</v>
      </c>
      <c r="N464" s="169" t="s">
        <v>2137</v>
      </c>
      <c r="O464" s="36"/>
      <c r="P464" s="170">
        <f>O464*H464</f>
        <v>0</v>
      </c>
      <c r="Q464" s="170">
        <v>1.9000000000000001E-4</v>
      </c>
      <c r="R464" s="170">
        <f>Q464*H464</f>
        <v>1.6773200000000002E-2</v>
      </c>
      <c r="S464" s="170">
        <v>0</v>
      </c>
      <c r="T464" s="171">
        <f>S464*H464</f>
        <v>0</v>
      </c>
      <c r="AR464" s="18" t="s">
        <v>2385</v>
      </c>
      <c r="AT464" s="18" t="s">
        <v>2219</v>
      </c>
      <c r="AU464" s="18" t="s">
        <v>2175</v>
      </c>
      <c r="AY464" s="18" t="s">
        <v>2216</v>
      </c>
      <c r="BE464" s="172">
        <f>IF(N464="základní",J464,0)</f>
        <v>0</v>
      </c>
      <c r="BF464" s="172">
        <f>IF(N464="snížená",J464,0)</f>
        <v>0</v>
      </c>
      <c r="BG464" s="172">
        <f>IF(N464="zákl. přenesená",J464,0)</f>
        <v>0</v>
      </c>
      <c r="BH464" s="172">
        <f>IF(N464="sníž. přenesená",J464,0)</f>
        <v>0</v>
      </c>
      <c r="BI464" s="172">
        <f>IF(N464="nulová",J464,0)</f>
        <v>0</v>
      </c>
      <c r="BJ464" s="18" t="s">
        <v>2173</v>
      </c>
      <c r="BK464" s="172">
        <f>ROUND(I464*H464,2)</f>
        <v>0</v>
      </c>
      <c r="BL464" s="18" t="s">
        <v>2385</v>
      </c>
      <c r="BM464" s="18" t="s">
        <v>2996</v>
      </c>
    </row>
    <row r="465" spans="2:65" s="11" customFormat="1" ht="22.5" customHeight="1">
      <c r="B465" s="173"/>
      <c r="D465" s="188" t="s">
        <v>2225</v>
      </c>
      <c r="E465" s="182" t="s">
        <v>2117</v>
      </c>
      <c r="F465" s="189" t="s">
        <v>2997</v>
      </c>
      <c r="H465" s="190">
        <v>88.28</v>
      </c>
      <c r="I465" s="178"/>
      <c r="L465" s="173"/>
      <c r="M465" s="179"/>
      <c r="N465" s="180"/>
      <c r="O465" s="180"/>
      <c r="P465" s="180"/>
      <c r="Q465" s="180"/>
      <c r="R465" s="180"/>
      <c r="S465" s="180"/>
      <c r="T465" s="181"/>
      <c r="AT465" s="182" t="s">
        <v>2225</v>
      </c>
      <c r="AU465" s="182" t="s">
        <v>2175</v>
      </c>
      <c r="AV465" s="11" t="s">
        <v>2175</v>
      </c>
      <c r="AW465" s="11" t="s">
        <v>2130</v>
      </c>
      <c r="AX465" s="11" t="s">
        <v>2166</v>
      </c>
      <c r="AY465" s="182" t="s">
        <v>2216</v>
      </c>
    </row>
    <row r="466" spans="2:65" s="13" customFormat="1" ht="22.5" customHeight="1">
      <c r="B466" s="199"/>
      <c r="D466" s="174" t="s">
        <v>2225</v>
      </c>
      <c r="E466" s="200" t="s">
        <v>2117</v>
      </c>
      <c r="F466" s="201" t="s">
        <v>2321</v>
      </c>
      <c r="H466" s="202">
        <v>88.28</v>
      </c>
      <c r="I466" s="203"/>
      <c r="L466" s="199"/>
      <c r="M466" s="204"/>
      <c r="N466" s="205"/>
      <c r="O466" s="205"/>
      <c r="P466" s="205"/>
      <c r="Q466" s="205"/>
      <c r="R466" s="205"/>
      <c r="S466" s="205"/>
      <c r="T466" s="206"/>
      <c r="AT466" s="207" t="s">
        <v>2225</v>
      </c>
      <c r="AU466" s="207" t="s">
        <v>2175</v>
      </c>
      <c r="AV466" s="13" t="s">
        <v>2237</v>
      </c>
      <c r="AW466" s="13" t="s">
        <v>2130</v>
      </c>
      <c r="AX466" s="13" t="s">
        <v>2173</v>
      </c>
      <c r="AY466" s="207" t="s">
        <v>2216</v>
      </c>
    </row>
    <row r="467" spans="2:65" s="1" customFormat="1" ht="22.5" customHeight="1">
      <c r="B467" s="160"/>
      <c r="C467" s="161" t="s">
        <v>2998</v>
      </c>
      <c r="D467" s="161" t="s">
        <v>2219</v>
      </c>
      <c r="E467" s="162" t="s">
        <v>2999</v>
      </c>
      <c r="F467" s="163" t="s">
        <v>3000</v>
      </c>
      <c r="G467" s="164" t="s">
        <v>2352</v>
      </c>
      <c r="H467" s="165">
        <v>16</v>
      </c>
      <c r="I467" s="166"/>
      <c r="J467" s="167">
        <f>ROUND(I467*H467,2)</f>
        <v>0</v>
      </c>
      <c r="K467" s="163" t="s">
        <v>2117</v>
      </c>
      <c r="L467" s="35"/>
      <c r="M467" s="168" t="s">
        <v>2117</v>
      </c>
      <c r="N467" s="169" t="s">
        <v>2137</v>
      </c>
      <c r="O467" s="36"/>
      <c r="P467" s="170">
        <f>O467*H467</f>
        <v>0</v>
      </c>
      <c r="Q467" s="170">
        <v>1.9000000000000001E-4</v>
      </c>
      <c r="R467" s="170">
        <f>Q467*H467</f>
        <v>3.0400000000000002E-3</v>
      </c>
      <c r="S467" s="170">
        <v>0</v>
      </c>
      <c r="T467" s="171">
        <f>S467*H467</f>
        <v>0</v>
      </c>
      <c r="AR467" s="18" t="s">
        <v>2385</v>
      </c>
      <c r="AT467" s="18" t="s">
        <v>2219</v>
      </c>
      <c r="AU467" s="18" t="s">
        <v>2175</v>
      </c>
      <c r="AY467" s="18" t="s">
        <v>2216</v>
      </c>
      <c r="BE467" s="172">
        <f>IF(N467="základní",J467,0)</f>
        <v>0</v>
      </c>
      <c r="BF467" s="172">
        <f>IF(N467="snížená",J467,0)</f>
        <v>0</v>
      </c>
      <c r="BG467" s="172">
        <f>IF(N467="zákl. přenesená",J467,0)</f>
        <v>0</v>
      </c>
      <c r="BH467" s="172">
        <f>IF(N467="sníž. přenesená",J467,0)</f>
        <v>0</v>
      </c>
      <c r="BI467" s="172">
        <f>IF(N467="nulová",J467,0)</f>
        <v>0</v>
      </c>
      <c r="BJ467" s="18" t="s">
        <v>2173</v>
      </c>
      <c r="BK467" s="172">
        <f>ROUND(I467*H467,2)</f>
        <v>0</v>
      </c>
      <c r="BL467" s="18" t="s">
        <v>2385</v>
      </c>
      <c r="BM467" s="18" t="s">
        <v>3001</v>
      </c>
    </row>
    <row r="468" spans="2:65" s="11" customFormat="1" ht="22.5" customHeight="1">
      <c r="B468" s="173"/>
      <c r="D468" s="174" t="s">
        <v>2225</v>
      </c>
      <c r="E468" s="175" t="s">
        <v>2117</v>
      </c>
      <c r="F468" s="176" t="s">
        <v>3002</v>
      </c>
      <c r="H468" s="177">
        <v>16</v>
      </c>
      <c r="I468" s="178"/>
      <c r="L468" s="173"/>
      <c r="M468" s="179"/>
      <c r="N468" s="180"/>
      <c r="O468" s="180"/>
      <c r="P468" s="180"/>
      <c r="Q468" s="180"/>
      <c r="R468" s="180"/>
      <c r="S468" s="180"/>
      <c r="T468" s="181"/>
      <c r="AT468" s="182" t="s">
        <v>2225</v>
      </c>
      <c r="AU468" s="182" t="s">
        <v>2175</v>
      </c>
      <c r="AV468" s="11" t="s">
        <v>2175</v>
      </c>
      <c r="AW468" s="11" t="s">
        <v>2130</v>
      </c>
      <c r="AX468" s="11" t="s">
        <v>2173</v>
      </c>
      <c r="AY468" s="182" t="s">
        <v>2216</v>
      </c>
    </row>
    <row r="469" spans="2:65" s="1" customFormat="1" ht="22.5" customHeight="1">
      <c r="B469" s="160"/>
      <c r="C469" s="161" t="s">
        <v>3003</v>
      </c>
      <c r="D469" s="161" t="s">
        <v>2219</v>
      </c>
      <c r="E469" s="162" t="s">
        <v>3004</v>
      </c>
      <c r="F469" s="163" t="s">
        <v>3005</v>
      </c>
      <c r="G469" s="164" t="s">
        <v>2222</v>
      </c>
      <c r="H469" s="165">
        <v>1</v>
      </c>
      <c r="I469" s="166"/>
      <c r="J469" s="167">
        <f>ROUND(I469*H469,2)</f>
        <v>0</v>
      </c>
      <c r="K469" s="163" t="s">
        <v>2117</v>
      </c>
      <c r="L469" s="35"/>
      <c r="M469" s="168" t="s">
        <v>2117</v>
      </c>
      <c r="N469" s="169" t="s">
        <v>2137</v>
      </c>
      <c r="O469" s="36"/>
      <c r="P469" s="170">
        <f>O469*H469</f>
        <v>0</v>
      </c>
      <c r="Q469" s="170">
        <v>1.9000000000000001E-4</v>
      </c>
      <c r="R469" s="170">
        <f>Q469*H469</f>
        <v>1.9000000000000001E-4</v>
      </c>
      <c r="S469" s="170">
        <v>0</v>
      </c>
      <c r="T469" s="171">
        <f>S469*H469</f>
        <v>0</v>
      </c>
      <c r="AR469" s="18" t="s">
        <v>2385</v>
      </c>
      <c r="AT469" s="18" t="s">
        <v>2219</v>
      </c>
      <c r="AU469" s="18" t="s">
        <v>2175</v>
      </c>
      <c r="AY469" s="18" t="s">
        <v>2216</v>
      </c>
      <c r="BE469" s="172">
        <f>IF(N469="základní",J469,0)</f>
        <v>0</v>
      </c>
      <c r="BF469" s="172">
        <f>IF(N469="snížená",J469,0)</f>
        <v>0</v>
      </c>
      <c r="BG469" s="172">
        <f>IF(N469="zákl. přenesená",J469,0)</f>
        <v>0</v>
      </c>
      <c r="BH469" s="172">
        <f>IF(N469="sníž. přenesená",J469,0)</f>
        <v>0</v>
      </c>
      <c r="BI469" s="172">
        <f>IF(N469="nulová",J469,0)</f>
        <v>0</v>
      </c>
      <c r="BJ469" s="18" t="s">
        <v>2173</v>
      </c>
      <c r="BK469" s="172">
        <f>ROUND(I469*H469,2)</f>
        <v>0</v>
      </c>
      <c r="BL469" s="18" t="s">
        <v>2385</v>
      </c>
      <c r="BM469" s="18" t="s">
        <v>3006</v>
      </c>
    </row>
    <row r="470" spans="2:65" s="1" customFormat="1" ht="22.5" customHeight="1">
      <c r="B470" s="160"/>
      <c r="C470" s="161" t="s">
        <v>3007</v>
      </c>
      <c r="D470" s="161" t="s">
        <v>2219</v>
      </c>
      <c r="E470" s="162" t="s">
        <v>3008</v>
      </c>
      <c r="F470" s="163" t="s">
        <v>3009</v>
      </c>
      <c r="G470" s="164" t="s">
        <v>2352</v>
      </c>
      <c r="H470" s="165">
        <v>88.28</v>
      </c>
      <c r="I470" s="166"/>
      <c r="J470" s="167">
        <f>ROUND(I470*H470,2)</f>
        <v>0</v>
      </c>
      <c r="K470" s="163" t="s">
        <v>2117</v>
      </c>
      <c r="L470" s="35"/>
      <c r="M470" s="168" t="s">
        <v>2117</v>
      </c>
      <c r="N470" s="169" t="s">
        <v>2137</v>
      </c>
      <c r="O470" s="36"/>
      <c r="P470" s="170">
        <f>O470*H470</f>
        <v>0</v>
      </c>
      <c r="Q470" s="170">
        <v>1.9000000000000001E-4</v>
      </c>
      <c r="R470" s="170">
        <f>Q470*H470</f>
        <v>1.6773200000000002E-2</v>
      </c>
      <c r="S470" s="170">
        <v>0</v>
      </c>
      <c r="T470" s="171">
        <f>S470*H470</f>
        <v>0</v>
      </c>
      <c r="AR470" s="18" t="s">
        <v>2385</v>
      </c>
      <c r="AT470" s="18" t="s">
        <v>2219</v>
      </c>
      <c r="AU470" s="18" t="s">
        <v>2175</v>
      </c>
      <c r="AY470" s="18" t="s">
        <v>2216</v>
      </c>
      <c r="BE470" s="172">
        <f>IF(N470="základní",J470,0)</f>
        <v>0</v>
      </c>
      <c r="BF470" s="172">
        <f>IF(N470="snížená",J470,0)</f>
        <v>0</v>
      </c>
      <c r="BG470" s="172">
        <f>IF(N470="zákl. přenesená",J470,0)</f>
        <v>0</v>
      </c>
      <c r="BH470" s="172">
        <f>IF(N470="sníž. přenesená",J470,0)</f>
        <v>0</v>
      </c>
      <c r="BI470" s="172">
        <f>IF(N470="nulová",J470,0)</f>
        <v>0</v>
      </c>
      <c r="BJ470" s="18" t="s">
        <v>2173</v>
      </c>
      <c r="BK470" s="172">
        <f>ROUND(I470*H470,2)</f>
        <v>0</v>
      </c>
      <c r="BL470" s="18" t="s">
        <v>2385</v>
      </c>
      <c r="BM470" s="18" t="s">
        <v>3010</v>
      </c>
    </row>
    <row r="471" spans="2:65" s="11" customFormat="1" ht="22.5" customHeight="1">
      <c r="B471" s="173"/>
      <c r="D471" s="174" t="s">
        <v>2225</v>
      </c>
      <c r="E471" s="175" t="s">
        <v>2117</v>
      </c>
      <c r="F471" s="176" t="s">
        <v>3011</v>
      </c>
      <c r="H471" s="177">
        <v>88.28</v>
      </c>
      <c r="I471" s="178"/>
      <c r="L471" s="173"/>
      <c r="M471" s="179"/>
      <c r="N471" s="180"/>
      <c r="O471" s="180"/>
      <c r="P471" s="180"/>
      <c r="Q471" s="180"/>
      <c r="R471" s="180"/>
      <c r="S471" s="180"/>
      <c r="T471" s="181"/>
      <c r="AT471" s="182" t="s">
        <v>2225</v>
      </c>
      <c r="AU471" s="182" t="s">
        <v>2175</v>
      </c>
      <c r="AV471" s="11" t="s">
        <v>2175</v>
      </c>
      <c r="AW471" s="11" t="s">
        <v>2130</v>
      </c>
      <c r="AX471" s="11" t="s">
        <v>2173</v>
      </c>
      <c r="AY471" s="182" t="s">
        <v>2216</v>
      </c>
    </row>
    <row r="472" spans="2:65" s="1" customFormat="1" ht="22.5" customHeight="1">
      <c r="B472" s="160"/>
      <c r="C472" s="161" t="s">
        <v>3012</v>
      </c>
      <c r="D472" s="161" t="s">
        <v>2219</v>
      </c>
      <c r="E472" s="162" t="s">
        <v>3013</v>
      </c>
      <c r="F472" s="163" t="s">
        <v>3014</v>
      </c>
      <c r="G472" s="164" t="s">
        <v>2903</v>
      </c>
      <c r="H472" s="232"/>
      <c r="I472" s="166"/>
      <c r="J472" s="167">
        <f>ROUND(I472*H472,2)</f>
        <v>0</v>
      </c>
      <c r="K472" s="163" t="s">
        <v>2305</v>
      </c>
      <c r="L472" s="35"/>
      <c r="M472" s="168" t="s">
        <v>2117</v>
      </c>
      <c r="N472" s="169" t="s">
        <v>2137</v>
      </c>
      <c r="O472" s="36"/>
      <c r="P472" s="170">
        <f>O472*H472</f>
        <v>0</v>
      </c>
      <c r="Q472" s="170">
        <v>0</v>
      </c>
      <c r="R472" s="170">
        <f>Q472*H472</f>
        <v>0</v>
      </c>
      <c r="S472" s="170">
        <v>0</v>
      </c>
      <c r="T472" s="171">
        <f>S472*H472</f>
        <v>0</v>
      </c>
      <c r="AR472" s="18" t="s">
        <v>2385</v>
      </c>
      <c r="AT472" s="18" t="s">
        <v>2219</v>
      </c>
      <c r="AU472" s="18" t="s">
        <v>2175</v>
      </c>
      <c r="AY472" s="18" t="s">
        <v>2216</v>
      </c>
      <c r="BE472" s="172">
        <f>IF(N472="základní",J472,0)</f>
        <v>0</v>
      </c>
      <c r="BF472" s="172">
        <f>IF(N472="snížená",J472,0)</f>
        <v>0</v>
      </c>
      <c r="BG472" s="172">
        <f>IF(N472="zákl. přenesená",J472,0)</f>
        <v>0</v>
      </c>
      <c r="BH472" s="172">
        <f>IF(N472="sníž. přenesená",J472,0)</f>
        <v>0</v>
      </c>
      <c r="BI472" s="172">
        <f>IF(N472="nulová",J472,0)</f>
        <v>0</v>
      </c>
      <c r="BJ472" s="18" t="s">
        <v>2173</v>
      </c>
      <c r="BK472" s="172">
        <f>ROUND(I472*H472,2)</f>
        <v>0</v>
      </c>
      <c r="BL472" s="18" t="s">
        <v>2385</v>
      </c>
      <c r="BM472" s="18" t="s">
        <v>3015</v>
      </c>
    </row>
    <row r="473" spans="2:65" s="10" customFormat="1" ht="29.85" customHeight="1">
      <c r="B473" s="146"/>
      <c r="D473" s="157" t="s">
        <v>2165</v>
      </c>
      <c r="E473" s="158" t="s">
        <v>3016</v>
      </c>
      <c r="F473" s="158" t="s">
        <v>3017</v>
      </c>
      <c r="I473" s="149"/>
      <c r="J473" s="159">
        <f>BK473</f>
        <v>0</v>
      </c>
      <c r="L473" s="146"/>
      <c r="M473" s="151"/>
      <c r="N473" s="152"/>
      <c r="O473" s="152"/>
      <c r="P473" s="153">
        <f>SUM(P474:P496)</f>
        <v>0</v>
      </c>
      <c r="Q473" s="152"/>
      <c r="R473" s="153">
        <f>SUM(R474:R496)</f>
        <v>3.0758739500000001</v>
      </c>
      <c r="S473" s="152"/>
      <c r="T473" s="154">
        <f>SUM(T474:T496)</f>
        <v>0</v>
      </c>
      <c r="AR473" s="147" t="s">
        <v>2175</v>
      </c>
      <c r="AT473" s="155" t="s">
        <v>2165</v>
      </c>
      <c r="AU473" s="155" t="s">
        <v>2173</v>
      </c>
      <c r="AY473" s="147" t="s">
        <v>2216</v>
      </c>
      <c r="BK473" s="156">
        <f>SUM(BK474:BK496)</f>
        <v>0</v>
      </c>
    </row>
    <row r="474" spans="2:65" s="1" customFormat="1" ht="22.5" customHeight="1">
      <c r="B474" s="160"/>
      <c r="C474" s="161" t="s">
        <v>3018</v>
      </c>
      <c r="D474" s="161" t="s">
        <v>2219</v>
      </c>
      <c r="E474" s="162" t="s">
        <v>3019</v>
      </c>
      <c r="F474" s="163" t="s">
        <v>3020</v>
      </c>
      <c r="G474" s="164" t="s">
        <v>2359</v>
      </c>
      <c r="H474" s="165">
        <v>106.45</v>
      </c>
      <c r="I474" s="166"/>
      <c r="J474" s="167">
        <f>ROUND(I474*H474,2)</f>
        <v>0</v>
      </c>
      <c r="K474" s="163" t="s">
        <v>2305</v>
      </c>
      <c r="L474" s="35"/>
      <c r="M474" s="168" t="s">
        <v>2117</v>
      </c>
      <c r="N474" s="169" t="s">
        <v>2137</v>
      </c>
      <c r="O474" s="36"/>
      <c r="P474" s="170">
        <f>O474*H474</f>
        <v>0</v>
      </c>
      <c r="Q474" s="170">
        <v>0</v>
      </c>
      <c r="R474" s="170">
        <f>Q474*H474</f>
        <v>0</v>
      </c>
      <c r="S474" s="170">
        <v>0</v>
      </c>
      <c r="T474" s="171">
        <f>S474*H474</f>
        <v>0</v>
      </c>
      <c r="AR474" s="18" t="s">
        <v>2385</v>
      </c>
      <c r="AT474" s="18" t="s">
        <v>2219</v>
      </c>
      <c r="AU474" s="18" t="s">
        <v>2175</v>
      </c>
      <c r="AY474" s="18" t="s">
        <v>2216</v>
      </c>
      <c r="BE474" s="172">
        <f>IF(N474="základní",J474,0)</f>
        <v>0</v>
      </c>
      <c r="BF474" s="172">
        <f>IF(N474="snížená",J474,0)</f>
        <v>0</v>
      </c>
      <c r="BG474" s="172">
        <f>IF(N474="zákl. přenesená",J474,0)</f>
        <v>0</v>
      </c>
      <c r="BH474" s="172">
        <f>IF(N474="sníž. přenesená",J474,0)</f>
        <v>0</v>
      </c>
      <c r="BI474" s="172">
        <f>IF(N474="nulová",J474,0)</f>
        <v>0</v>
      </c>
      <c r="BJ474" s="18" t="s">
        <v>2173</v>
      </c>
      <c r="BK474" s="172">
        <f>ROUND(I474*H474,2)</f>
        <v>0</v>
      </c>
      <c r="BL474" s="18" t="s">
        <v>2385</v>
      </c>
      <c r="BM474" s="18" t="s">
        <v>3021</v>
      </c>
    </row>
    <row r="475" spans="2:65" s="1" customFormat="1" ht="22.5" customHeight="1">
      <c r="B475" s="160"/>
      <c r="C475" s="208" t="s">
        <v>3022</v>
      </c>
      <c r="D475" s="208" t="s">
        <v>2336</v>
      </c>
      <c r="E475" s="209" t="s">
        <v>3023</v>
      </c>
      <c r="F475" s="210" t="s">
        <v>3024</v>
      </c>
      <c r="G475" s="211" t="s">
        <v>2359</v>
      </c>
      <c r="H475" s="212">
        <v>108.57899999999999</v>
      </c>
      <c r="I475" s="213"/>
      <c r="J475" s="214">
        <f>ROUND(I475*H475,2)</f>
        <v>0</v>
      </c>
      <c r="K475" s="210" t="s">
        <v>2305</v>
      </c>
      <c r="L475" s="215"/>
      <c r="M475" s="216" t="s">
        <v>2117</v>
      </c>
      <c r="N475" s="217" t="s">
        <v>2137</v>
      </c>
      <c r="O475" s="36"/>
      <c r="P475" s="170">
        <f>O475*H475</f>
        <v>0</v>
      </c>
      <c r="Q475" s="170">
        <v>3.0000000000000001E-3</v>
      </c>
      <c r="R475" s="170">
        <f>Q475*H475</f>
        <v>0.325737</v>
      </c>
      <c r="S475" s="170">
        <v>0</v>
      </c>
      <c r="T475" s="171">
        <f>S475*H475</f>
        <v>0</v>
      </c>
      <c r="AR475" s="18" t="s">
        <v>2473</v>
      </c>
      <c r="AT475" s="18" t="s">
        <v>2336</v>
      </c>
      <c r="AU475" s="18" t="s">
        <v>2175</v>
      </c>
      <c r="AY475" s="18" t="s">
        <v>2216</v>
      </c>
      <c r="BE475" s="172">
        <f>IF(N475="základní",J475,0)</f>
        <v>0</v>
      </c>
      <c r="BF475" s="172">
        <f>IF(N475="snížená",J475,0)</f>
        <v>0</v>
      </c>
      <c r="BG475" s="172">
        <f>IF(N475="zákl. přenesená",J475,0)</f>
        <v>0</v>
      </c>
      <c r="BH475" s="172">
        <f>IF(N475="sníž. přenesená",J475,0)</f>
        <v>0</v>
      </c>
      <c r="BI475" s="172">
        <f>IF(N475="nulová",J475,0)</f>
        <v>0</v>
      </c>
      <c r="BJ475" s="18" t="s">
        <v>2173</v>
      </c>
      <c r="BK475" s="172">
        <f>ROUND(I475*H475,2)</f>
        <v>0</v>
      </c>
      <c r="BL475" s="18" t="s">
        <v>2385</v>
      </c>
      <c r="BM475" s="18" t="s">
        <v>3025</v>
      </c>
    </row>
    <row r="476" spans="2:65" s="11" customFormat="1" ht="22.5" customHeight="1">
      <c r="B476" s="173"/>
      <c r="D476" s="174" t="s">
        <v>2225</v>
      </c>
      <c r="F476" s="176" t="s">
        <v>3026</v>
      </c>
      <c r="H476" s="177">
        <v>108.57899999999999</v>
      </c>
      <c r="I476" s="178"/>
      <c r="L476" s="173"/>
      <c r="M476" s="179"/>
      <c r="N476" s="180"/>
      <c r="O476" s="180"/>
      <c r="P476" s="180"/>
      <c r="Q476" s="180"/>
      <c r="R476" s="180"/>
      <c r="S476" s="180"/>
      <c r="T476" s="181"/>
      <c r="AT476" s="182" t="s">
        <v>2225</v>
      </c>
      <c r="AU476" s="182" t="s">
        <v>2175</v>
      </c>
      <c r="AV476" s="11" t="s">
        <v>2175</v>
      </c>
      <c r="AW476" s="11" t="s">
        <v>2099</v>
      </c>
      <c r="AX476" s="11" t="s">
        <v>2173</v>
      </c>
      <c r="AY476" s="182" t="s">
        <v>2216</v>
      </c>
    </row>
    <row r="477" spans="2:65" s="1" customFormat="1" ht="22.5" customHeight="1">
      <c r="B477" s="160"/>
      <c r="C477" s="208" t="s">
        <v>3027</v>
      </c>
      <c r="D477" s="208" t="s">
        <v>2336</v>
      </c>
      <c r="E477" s="209" t="s">
        <v>3028</v>
      </c>
      <c r="F477" s="210" t="s">
        <v>3029</v>
      </c>
      <c r="G477" s="211" t="s">
        <v>2359</v>
      </c>
      <c r="H477" s="212">
        <v>108.57899999999999</v>
      </c>
      <c r="I477" s="213"/>
      <c r="J477" s="214">
        <f>ROUND(I477*H477,2)</f>
        <v>0</v>
      </c>
      <c r="K477" s="210" t="s">
        <v>2305</v>
      </c>
      <c r="L477" s="215"/>
      <c r="M477" s="216" t="s">
        <v>2117</v>
      </c>
      <c r="N477" s="217" t="s">
        <v>2137</v>
      </c>
      <c r="O477" s="36"/>
      <c r="P477" s="170">
        <f>O477*H477</f>
        <v>0</v>
      </c>
      <c r="Q477" s="170">
        <v>1.5E-3</v>
      </c>
      <c r="R477" s="170">
        <f>Q477*H477</f>
        <v>0.1628685</v>
      </c>
      <c r="S477" s="170">
        <v>0</v>
      </c>
      <c r="T477" s="171">
        <f>S477*H477</f>
        <v>0</v>
      </c>
      <c r="AR477" s="18" t="s">
        <v>2473</v>
      </c>
      <c r="AT477" s="18" t="s">
        <v>2336</v>
      </c>
      <c r="AU477" s="18" t="s">
        <v>2175</v>
      </c>
      <c r="AY477" s="18" t="s">
        <v>2216</v>
      </c>
      <c r="BE477" s="172">
        <f>IF(N477="základní",J477,0)</f>
        <v>0</v>
      </c>
      <c r="BF477" s="172">
        <f>IF(N477="snížená",J477,0)</f>
        <v>0</v>
      </c>
      <c r="BG477" s="172">
        <f>IF(N477="zákl. přenesená",J477,0)</f>
        <v>0</v>
      </c>
      <c r="BH477" s="172">
        <f>IF(N477="sníž. přenesená",J477,0)</f>
        <v>0</v>
      </c>
      <c r="BI477" s="172">
        <f>IF(N477="nulová",J477,0)</f>
        <v>0</v>
      </c>
      <c r="BJ477" s="18" t="s">
        <v>2173</v>
      </c>
      <c r="BK477" s="172">
        <f>ROUND(I477*H477,2)</f>
        <v>0</v>
      </c>
      <c r="BL477" s="18" t="s">
        <v>2385</v>
      </c>
      <c r="BM477" s="18" t="s">
        <v>3030</v>
      </c>
    </row>
    <row r="478" spans="2:65" s="11" customFormat="1" ht="22.5" customHeight="1">
      <c r="B478" s="173"/>
      <c r="D478" s="174" t="s">
        <v>2225</v>
      </c>
      <c r="F478" s="176" t="s">
        <v>3026</v>
      </c>
      <c r="H478" s="177">
        <v>108.57899999999999</v>
      </c>
      <c r="I478" s="178"/>
      <c r="L478" s="173"/>
      <c r="M478" s="179"/>
      <c r="N478" s="180"/>
      <c r="O478" s="180"/>
      <c r="P478" s="180"/>
      <c r="Q478" s="180"/>
      <c r="R478" s="180"/>
      <c r="S478" s="180"/>
      <c r="T478" s="181"/>
      <c r="AT478" s="182" t="s">
        <v>2225</v>
      </c>
      <c r="AU478" s="182" t="s">
        <v>2175</v>
      </c>
      <c r="AV478" s="11" t="s">
        <v>2175</v>
      </c>
      <c r="AW478" s="11" t="s">
        <v>2099</v>
      </c>
      <c r="AX478" s="11" t="s">
        <v>2173</v>
      </c>
      <c r="AY478" s="182" t="s">
        <v>2216</v>
      </c>
    </row>
    <row r="479" spans="2:65" s="1" customFormat="1" ht="22.5" customHeight="1">
      <c r="B479" s="160"/>
      <c r="C479" s="161" t="s">
        <v>3031</v>
      </c>
      <c r="D479" s="161" t="s">
        <v>2219</v>
      </c>
      <c r="E479" s="162" t="s">
        <v>3032</v>
      </c>
      <c r="F479" s="163" t="s">
        <v>3033</v>
      </c>
      <c r="G479" s="164" t="s">
        <v>2359</v>
      </c>
      <c r="H479" s="165">
        <v>43.29</v>
      </c>
      <c r="I479" s="166"/>
      <c r="J479" s="167">
        <f>ROUND(I479*H479,2)</f>
        <v>0</v>
      </c>
      <c r="K479" s="163" t="s">
        <v>2305</v>
      </c>
      <c r="L479" s="35"/>
      <c r="M479" s="168" t="s">
        <v>2117</v>
      </c>
      <c r="N479" s="169" t="s">
        <v>2137</v>
      </c>
      <c r="O479" s="36"/>
      <c r="P479" s="170">
        <f>O479*H479</f>
        <v>0</v>
      </c>
      <c r="Q479" s="170">
        <v>6.0000000000000001E-3</v>
      </c>
      <c r="R479" s="170">
        <f>Q479*H479</f>
        <v>0.25974000000000003</v>
      </c>
      <c r="S479" s="170">
        <v>0</v>
      </c>
      <c r="T479" s="171">
        <f>S479*H479</f>
        <v>0</v>
      </c>
      <c r="AR479" s="18" t="s">
        <v>2385</v>
      </c>
      <c r="AT479" s="18" t="s">
        <v>2219</v>
      </c>
      <c r="AU479" s="18" t="s">
        <v>2175</v>
      </c>
      <c r="AY479" s="18" t="s">
        <v>2216</v>
      </c>
      <c r="BE479" s="172">
        <f>IF(N479="základní",J479,0)</f>
        <v>0</v>
      </c>
      <c r="BF479" s="172">
        <f>IF(N479="snížená",J479,0)</f>
        <v>0</v>
      </c>
      <c r="BG479" s="172">
        <f>IF(N479="zákl. přenesená",J479,0)</f>
        <v>0</v>
      </c>
      <c r="BH479" s="172">
        <f>IF(N479="sníž. přenesená",J479,0)</f>
        <v>0</v>
      </c>
      <c r="BI479" s="172">
        <f>IF(N479="nulová",J479,0)</f>
        <v>0</v>
      </c>
      <c r="BJ479" s="18" t="s">
        <v>2173</v>
      </c>
      <c r="BK479" s="172">
        <f>ROUND(I479*H479,2)</f>
        <v>0</v>
      </c>
      <c r="BL479" s="18" t="s">
        <v>2385</v>
      </c>
      <c r="BM479" s="18" t="s">
        <v>3034</v>
      </c>
    </row>
    <row r="480" spans="2:65" s="14" customFormat="1" ht="22.5" customHeight="1">
      <c r="B480" s="221"/>
      <c r="D480" s="188" t="s">
        <v>2225</v>
      </c>
      <c r="E480" s="222" t="s">
        <v>2117</v>
      </c>
      <c r="F480" s="223" t="s">
        <v>3035</v>
      </c>
      <c r="H480" s="224" t="s">
        <v>2117</v>
      </c>
      <c r="I480" s="225"/>
      <c r="L480" s="221"/>
      <c r="M480" s="226"/>
      <c r="N480" s="227"/>
      <c r="O480" s="227"/>
      <c r="P480" s="227"/>
      <c r="Q480" s="227"/>
      <c r="R480" s="227"/>
      <c r="S480" s="227"/>
      <c r="T480" s="228"/>
      <c r="AT480" s="224" t="s">
        <v>2225</v>
      </c>
      <c r="AU480" s="224" t="s">
        <v>2175</v>
      </c>
      <c r="AV480" s="14" t="s">
        <v>2173</v>
      </c>
      <c r="AW480" s="14" t="s">
        <v>2130</v>
      </c>
      <c r="AX480" s="14" t="s">
        <v>2166</v>
      </c>
      <c r="AY480" s="224" t="s">
        <v>2216</v>
      </c>
    </row>
    <row r="481" spans="2:65" s="11" customFormat="1" ht="22.5" customHeight="1">
      <c r="B481" s="173"/>
      <c r="D481" s="174" t="s">
        <v>2225</v>
      </c>
      <c r="E481" s="175" t="s">
        <v>2117</v>
      </c>
      <c r="F481" s="176" t="s">
        <v>3036</v>
      </c>
      <c r="H481" s="177">
        <v>43.29</v>
      </c>
      <c r="I481" s="178"/>
      <c r="L481" s="173"/>
      <c r="M481" s="179"/>
      <c r="N481" s="180"/>
      <c r="O481" s="180"/>
      <c r="P481" s="180"/>
      <c r="Q481" s="180"/>
      <c r="R481" s="180"/>
      <c r="S481" s="180"/>
      <c r="T481" s="181"/>
      <c r="AT481" s="182" t="s">
        <v>2225</v>
      </c>
      <c r="AU481" s="182" t="s">
        <v>2175</v>
      </c>
      <c r="AV481" s="11" t="s">
        <v>2175</v>
      </c>
      <c r="AW481" s="11" t="s">
        <v>2130</v>
      </c>
      <c r="AX481" s="11" t="s">
        <v>2173</v>
      </c>
      <c r="AY481" s="182" t="s">
        <v>2216</v>
      </c>
    </row>
    <row r="482" spans="2:65" s="1" customFormat="1" ht="22.5" customHeight="1">
      <c r="B482" s="160"/>
      <c r="C482" s="208" t="s">
        <v>3037</v>
      </c>
      <c r="D482" s="208" t="s">
        <v>2336</v>
      </c>
      <c r="E482" s="209" t="s">
        <v>3038</v>
      </c>
      <c r="F482" s="210" t="s">
        <v>3039</v>
      </c>
      <c r="G482" s="211" t="s">
        <v>2359</v>
      </c>
      <c r="H482" s="212">
        <v>44.155999999999999</v>
      </c>
      <c r="I482" s="213"/>
      <c r="J482" s="214">
        <f>ROUND(I482*H482,2)</f>
        <v>0</v>
      </c>
      <c r="K482" s="210" t="s">
        <v>2117</v>
      </c>
      <c r="L482" s="215"/>
      <c r="M482" s="216" t="s">
        <v>2117</v>
      </c>
      <c r="N482" s="217" t="s">
        <v>2137</v>
      </c>
      <c r="O482" s="36"/>
      <c r="P482" s="170">
        <f>O482*H482</f>
        <v>0</v>
      </c>
      <c r="Q482" s="170">
        <v>3.0000000000000001E-3</v>
      </c>
      <c r="R482" s="170">
        <f>Q482*H482</f>
        <v>0.132468</v>
      </c>
      <c r="S482" s="170">
        <v>0</v>
      </c>
      <c r="T482" s="171">
        <f>S482*H482</f>
        <v>0</v>
      </c>
      <c r="AR482" s="18" t="s">
        <v>2473</v>
      </c>
      <c r="AT482" s="18" t="s">
        <v>2336</v>
      </c>
      <c r="AU482" s="18" t="s">
        <v>2175</v>
      </c>
      <c r="AY482" s="18" t="s">
        <v>2216</v>
      </c>
      <c r="BE482" s="172">
        <f>IF(N482="základní",J482,0)</f>
        <v>0</v>
      </c>
      <c r="BF482" s="172">
        <f>IF(N482="snížená",J482,0)</f>
        <v>0</v>
      </c>
      <c r="BG482" s="172">
        <f>IF(N482="zákl. přenesená",J482,0)</f>
        <v>0</v>
      </c>
      <c r="BH482" s="172">
        <f>IF(N482="sníž. přenesená",J482,0)</f>
        <v>0</v>
      </c>
      <c r="BI482" s="172">
        <f>IF(N482="nulová",J482,0)</f>
        <v>0</v>
      </c>
      <c r="BJ482" s="18" t="s">
        <v>2173</v>
      </c>
      <c r="BK482" s="172">
        <f>ROUND(I482*H482,2)</f>
        <v>0</v>
      </c>
      <c r="BL482" s="18" t="s">
        <v>2385</v>
      </c>
      <c r="BM482" s="18" t="s">
        <v>3040</v>
      </c>
    </row>
    <row r="483" spans="2:65" s="11" customFormat="1" ht="22.5" customHeight="1">
      <c r="B483" s="173"/>
      <c r="D483" s="174" t="s">
        <v>2225</v>
      </c>
      <c r="F483" s="176" t="s">
        <v>3041</v>
      </c>
      <c r="H483" s="177">
        <v>44.155999999999999</v>
      </c>
      <c r="I483" s="178"/>
      <c r="L483" s="173"/>
      <c r="M483" s="179"/>
      <c r="N483" s="180"/>
      <c r="O483" s="180"/>
      <c r="P483" s="180"/>
      <c r="Q483" s="180"/>
      <c r="R483" s="180"/>
      <c r="S483" s="180"/>
      <c r="T483" s="181"/>
      <c r="AT483" s="182" t="s">
        <v>2225</v>
      </c>
      <c r="AU483" s="182" t="s">
        <v>2175</v>
      </c>
      <c r="AV483" s="11" t="s">
        <v>2175</v>
      </c>
      <c r="AW483" s="11" t="s">
        <v>2099</v>
      </c>
      <c r="AX483" s="11" t="s">
        <v>2173</v>
      </c>
      <c r="AY483" s="182" t="s">
        <v>2216</v>
      </c>
    </row>
    <row r="484" spans="2:65" s="1" customFormat="1" ht="22.5" customHeight="1">
      <c r="B484" s="160"/>
      <c r="C484" s="161" t="s">
        <v>3042</v>
      </c>
      <c r="D484" s="161" t="s">
        <v>2219</v>
      </c>
      <c r="E484" s="162" t="s">
        <v>3043</v>
      </c>
      <c r="F484" s="163" t="s">
        <v>3044</v>
      </c>
      <c r="G484" s="164" t="s">
        <v>2359</v>
      </c>
      <c r="H484" s="165">
        <v>106.45</v>
      </c>
      <c r="I484" s="166"/>
      <c r="J484" s="167">
        <f>ROUND(I484*H484,2)</f>
        <v>0</v>
      </c>
      <c r="K484" s="163" t="s">
        <v>2305</v>
      </c>
      <c r="L484" s="35"/>
      <c r="M484" s="168" t="s">
        <v>2117</v>
      </c>
      <c r="N484" s="169" t="s">
        <v>2137</v>
      </c>
      <c r="O484" s="36"/>
      <c r="P484" s="170">
        <f>O484*H484</f>
        <v>0</v>
      </c>
      <c r="Q484" s="170">
        <v>0</v>
      </c>
      <c r="R484" s="170">
        <f>Q484*H484</f>
        <v>0</v>
      </c>
      <c r="S484" s="170">
        <v>0</v>
      </c>
      <c r="T484" s="171">
        <f>S484*H484</f>
        <v>0</v>
      </c>
      <c r="AR484" s="18" t="s">
        <v>2385</v>
      </c>
      <c r="AT484" s="18" t="s">
        <v>2219</v>
      </c>
      <c r="AU484" s="18" t="s">
        <v>2175</v>
      </c>
      <c r="AY484" s="18" t="s">
        <v>2216</v>
      </c>
      <c r="BE484" s="172">
        <f>IF(N484="základní",J484,0)</f>
        <v>0</v>
      </c>
      <c r="BF484" s="172">
        <f>IF(N484="snížená",J484,0)</f>
        <v>0</v>
      </c>
      <c r="BG484" s="172">
        <f>IF(N484="zákl. přenesená",J484,0)</f>
        <v>0</v>
      </c>
      <c r="BH484" s="172">
        <f>IF(N484="sníž. přenesená",J484,0)</f>
        <v>0</v>
      </c>
      <c r="BI484" s="172">
        <f>IF(N484="nulová",J484,0)</f>
        <v>0</v>
      </c>
      <c r="BJ484" s="18" t="s">
        <v>2173</v>
      </c>
      <c r="BK484" s="172">
        <f>ROUND(I484*H484,2)</f>
        <v>0</v>
      </c>
      <c r="BL484" s="18" t="s">
        <v>2385</v>
      </c>
      <c r="BM484" s="18" t="s">
        <v>3045</v>
      </c>
    </row>
    <row r="485" spans="2:65" s="1" customFormat="1" ht="22.5" customHeight="1">
      <c r="B485" s="160"/>
      <c r="C485" s="208" t="s">
        <v>3046</v>
      </c>
      <c r="D485" s="208" t="s">
        <v>2336</v>
      </c>
      <c r="E485" s="209" t="s">
        <v>3047</v>
      </c>
      <c r="F485" s="210" t="s">
        <v>3048</v>
      </c>
      <c r="G485" s="211" t="s">
        <v>2359</v>
      </c>
      <c r="H485" s="212">
        <v>117.095</v>
      </c>
      <c r="I485" s="213"/>
      <c r="J485" s="214">
        <f>ROUND(I485*H485,2)</f>
        <v>0</v>
      </c>
      <c r="K485" s="210" t="s">
        <v>2305</v>
      </c>
      <c r="L485" s="215"/>
      <c r="M485" s="216" t="s">
        <v>2117</v>
      </c>
      <c r="N485" s="217" t="s">
        <v>2137</v>
      </c>
      <c r="O485" s="36"/>
      <c r="P485" s="170">
        <f>O485*H485</f>
        <v>0</v>
      </c>
      <c r="Q485" s="170">
        <v>1.1E-4</v>
      </c>
      <c r="R485" s="170">
        <f>Q485*H485</f>
        <v>1.288045E-2</v>
      </c>
      <c r="S485" s="170">
        <v>0</v>
      </c>
      <c r="T485" s="171">
        <f>S485*H485</f>
        <v>0</v>
      </c>
      <c r="AR485" s="18" t="s">
        <v>2473</v>
      </c>
      <c r="AT485" s="18" t="s">
        <v>2336</v>
      </c>
      <c r="AU485" s="18" t="s">
        <v>2175</v>
      </c>
      <c r="AY485" s="18" t="s">
        <v>2216</v>
      </c>
      <c r="BE485" s="172">
        <f>IF(N485="základní",J485,0)</f>
        <v>0</v>
      </c>
      <c r="BF485" s="172">
        <f>IF(N485="snížená",J485,0)</f>
        <v>0</v>
      </c>
      <c r="BG485" s="172">
        <f>IF(N485="zákl. přenesená",J485,0)</f>
        <v>0</v>
      </c>
      <c r="BH485" s="172">
        <f>IF(N485="sníž. přenesená",J485,0)</f>
        <v>0</v>
      </c>
      <c r="BI485" s="172">
        <f>IF(N485="nulová",J485,0)</f>
        <v>0</v>
      </c>
      <c r="BJ485" s="18" t="s">
        <v>2173</v>
      </c>
      <c r="BK485" s="172">
        <f>ROUND(I485*H485,2)</f>
        <v>0</v>
      </c>
      <c r="BL485" s="18" t="s">
        <v>2385</v>
      </c>
      <c r="BM485" s="18" t="s">
        <v>3049</v>
      </c>
    </row>
    <row r="486" spans="2:65" s="1" customFormat="1" ht="30" customHeight="1">
      <c r="B486" s="35"/>
      <c r="D486" s="188" t="s">
        <v>2915</v>
      </c>
      <c r="F486" s="233" t="s">
        <v>3050</v>
      </c>
      <c r="I486" s="134"/>
      <c r="L486" s="35"/>
      <c r="M486" s="65"/>
      <c r="N486" s="36"/>
      <c r="O486" s="36"/>
      <c r="P486" s="36"/>
      <c r="Q486" s="36"/>
      <c r="R486" s="36"/>
      <c r="S486" s="36"/>
      <c r="T486" s="66"/>
      <c r="AT486" s="18" t="s">
        <v>2915</v>
      </c>
      <c r="AU486" s="18" t="s">
        <v>2175</v>
      </c>
    </row>
    <row r="487" spans="2:65" s="11" customFormat="1" ht="22.5" customHeight="1">
      <c r="B487" s="173"/>
      <c r="D487" s="174" t="s">
        <v>2225</v>
      </c>
      <c r="F487" s="176" t="s">
        <v>3051</v>
      </c>
      <c r="H487" s="177">
        <v>117.095</v>
      </c>
      <c r="I487" s="178"/>
      <c r="L487" s="173"/>
      <c r="M487" s="179"/>
      <c r="N487" s="180"/>
      <c r="O487" s="180"/>
      <c r="P487" s="180"/>
      <c r="Q487" s="180"/>
      <c r="R487" s="180"/>
      <c r="S487" s="180"/>
      <c r="T487" s="181"/>
      <c r="AT487" s="182" t="s">
        <v>2225</v>
      </c>
      <c r="AU487" s="182" t="s">
        <v>2175</v>
      </c>
      <c r="AV487" s="11" t="s">
        <v>2175</v>
      </c>
      <c r="AW487" s="11" t="s">
        <v>2099</v>
      </c>
      <c r="AX487" s="11" t="s">
        <v>2173</v>
      </c>
      <c r="AY487" s="182" t="s">
        <v>2216</v>
      </c>
    </row>
    <row r="488" spans="2:65" s="1" customFormat="1" ht="22.5" customHeight="1">
      <c r="B488" s="160"/>
      <c r="C488" s="161" t="s">
        <v>3052</v>
      </c>
      <c r="D488" s="161" t="s">
        <v>2219</v>
      </c>
      <c r="E488" s="162" t="s">
        <v>3053</v>
      </c>
      <c r="F488" s="163" t="s">
        <v>3054</v>
      </c>
      <c r="G488" s="164" t="s">
        <v>2359</v>
      </c>
      <c r="H488" s="165">
        <v>132</v>
      </c>
      <c r="I488" s="166"/>
      <c r="J488" s="167">
        <f>ROUND(I488*H488,2)</f>
        <v>0</v>
      </c>
      <c r="K488" s="163" t="s">
        <v>2117</v>
      </c>
      <c r="L488" s="35"/>
      <c r="M488" s="168" t="s">
        <v>2117</v>
      </c>
      <c r="N488" s="169" t="s">
        <v>2137</v>
      </c>
      <c r="O488" s="36"/>
      <c r="P488" s="170">
        <f>O488*H488</f>
        <v>0</v>
      </c>
      <c r="Q488" s="170">
        <v>3.3999999999999998E-3</v>
      </c>
      <c r="R488" s="170">
        <f>Q488*H488</f>
        <v>0.44879999999999998</v>
      </c>
      <c r="S488" s="170">
        <v>0</v>
      </c>
      <c r="T488" s="171">
        <f>S488*H488</f>
        <v>0</v>
      </c>
      <c r="AR488" s="18" t="s">
        <v>2385</v>
      </c>
      <c r="AT488" s="18" t="s">
        <v>2219</v>
      </c>
      <c r="AU488" s="18" t="s">
        <v>2175</v>
      </c>
      <c r="AY488" s="18" t="s">
        <v>2216</v>
      </c>
      <c r="BE488" s="172">
        <f>IF(N488="základní",J488,0)</f>
        <v>0</v>
      </c>
      <c r="BF488" s="172">
        <f>IF(N488="snížená",J488,0)</f>
        <v>0</v>
      </c>
      <c r="BG488" s="172">
        <f>IF(N488="zákl. přenesená",J488,0)</f>
        <v>0</v>
      </c>
      <c r="BH488" s="172">
        <f>IF(N488="sníž. přenesená",J488,0)</f>
        <v>0</v>
      </c>
      <c r="BI488" s="172">
        <f>IF(N488="nulová",J488,0)</f>
        <v>0</v>
      </c>
      <c r="BJ488" s="18" t="s">
        <v>2173</v>
      </c>
      <c r="BK488" s="172">
        <f>ROUND(I488*H488,2)</f>
        <v>0</v>
      </c>
      <c r="BL488" s="18" t="s">
        <v>2385</v>
      </c>
      <c r="BM488" s="18" t="s">
        <v>3055</v>
      </c>
    </row>
    <row r="489" spans="2:65" s="1" customFormat="1" ht="22.5" customHeight="1">
      <c r="B489" s="160"/>
      <c r="C489" s="161" t="s">
        <v>3056</v>
      </c>
      <c r="D489" s="161" t="s">
        <v>2219</v>
      </c>
      <c r="E489" s="162" t="s">
        <v>3057</v>
      </c>
      <c r="F489" s="163" t="s">
        <v>3058</v>
      </c>
      <c r="G489" s="164" t="s">
        <v>2304</v>
      </c>
      <c r="H489" s="165">
        <v>39.6</v>
      </c>
      <c r="I489" s="166"/>
      <c r="J489" s="167">
        <f>ROUND(I489*H489,2)</f>
        <v>0</v>
      </c>
      <c r="K489" s="163" t="s">
        <v>2117</v>
      </c>
      <c r="L489" s="35"/>
      <c r="M489" s="168" t="s">
        <v>2117</v>
      </c>
      <c r="N489" s="169" t="s">
        <v>2137</v>
      </c>
      <c r="O489" s="36"/>
      <c r="P489" s="170">
        <f>O489*H489</f>
        <v>0</v>
      </c>
      <c r="Q489" s="170">
        <v>2.8000000000000001E-2</v>
      </c>
      <c r="R489" s="170">
        <f>Q489*H489</f>
        <v>1.1088</v>
      </c>
      <c r="S489" s="170">
        <v>0</v>
      </c>
      <c r="T489" s="171">
        <f>S489*H489</f>
        <v>0</v>
      </c>
      <c r="AR489" s="18" t="s">
        <v>2385</v>
      </c>
      <c r="AT489" s="18" t="s">
        <v>2219</v>
      </c>
      <c r="AU489" s="18" t="s">
        <v>2175</v>
      </c>
      <c r="AY489" s="18" t="s">
        <v>2216</v>
      </c>
      <c r="BE489" s="172">
        <f>IF(N489="základní",J489,0)</f>
        <v>0</v>
      </c>
      <c r="BF489" s="172">
        <f>IF(N489="snížená",J489,0)</f>
        <v>0</v>
      </c>
      <c r="BG489" s="172">
        <f>IF(N489="zákl. přenesená",J489,0)</f>
        <v>0</v>
      </c>
      <c r="BH489" s="172">
        <f>IF(N489="sníž. přenesená",J489,0)</f>
        <v>0</v>
      </c>
      <c r="BI489" s="172">
        <f>IF(N489="nulová",J489,0)</f>
        <v>0</v>
      </c>
      <c r="BJ489" s="18" t="s">
        <v>2173</v>
      </c>
      <c r="BK489" s="172">
        <f>ROUND(I489*H489,2)</f>
        <v>0</v>
      </c>
      <c r="BL489" s="18" t="s">
        <v>2385</v>
      </c>
      <c r="BM489" s="18" t="s">
        <v>3059</v>
      </c>
    </row>
    <row r="490" spans="2:65" s="1" customFormat="1" ht="22.5" customHeight="1">
      <c r="B490" s="160"/>
      <c r="C490" s="161" t="s">
        <v>3060</v>
      </c>
      <c r="D490" s="161" t="s">
        <v>2219</v>
      </c>
      <c r="E490" s="162" t="s">
        <v>3061</v>
      </c>
      <c r="F490" s="163" t="s">
        <v>3062</v>
      </c>
      <c r="G490" s="164" t="s">
        <v>2359</v>
      </c>
      <c r="H490" s="165">
        <v>13.6</v>
      </c>
      <c r="I490" s="166"/>
      <c r="J490" s="167">
        <f>ROUND(I490*H490,2)</f>
        <v>0</v>
      </c>
      <c r="K490" s="163" t="s">
        <v>2117</v>
      </c>
      <c r="L490" s="35"/>
      <c r="M490" s="168" t="s">
        <v>2117</v>
      </c>
      <c r="N490" s="169" t="s">
        <v>2137</v>
      </c>
      <c r="O490" s="36"/>
      <c r="P490" s="170">
        <f>O490*H490</f>
        <v>0</v>
      </c>
      <c r="Q490" s="170">
        <v>2.8000000000000001E-2</v>
      </c>
      <c r="R490" s="170">
        <f>Q490*H490</f>
        <v>0.38079999999999997</v>
      </c>
      <c r="S490" s="170">
        <v>0</v>
      </c>
      <c r="T490" s="171">
        <f>S490*H490</f>
        <v>0</v>
      </c>
      <c r="AR490" s="18" t="s">
        <v>2385</v>
      </c>
      <c r="AT490" s="18" t="s">
        <v>2219</v>
      </c>
      <c r="AU490" s="18" t="s">
        <v>2175</v>
      </c>
      <c r="AY490" s="18" t="s">
        <v>2216</v>
      </c>
      <c r="BE490" s="172">
        <f>IF(N490="základní",J490,0)</f>
        <v>0</v>
      </c>
      <c r="BF490" s="172">
        <f>IF(N490="snížená",J490,0)</f>
        <v>0</v>
      </c>
      <c r="BG490" s="172">
        <f>IF(N490="zákl. přenesená",J490,0)</f>
        <v>0</v>
      </c>
      <c r="BH490" s="172">
        <f>IF(N490="sníž. přenesená",J490,0)</f>
        <v>0</v>
      </c>
      <c r="BI490" s="172">
        <f>IF(N490="nulová",J490,0)</f>
        <v>0</v>
      </c>
      <c r="BJ490" s="18" t="s">
        <v>2173</v>
      </c>
      <c r="BK490" s="172">
        <f>ROUND(I490*H490,2)</f>
        <v>0</v>
      </c>
      <c r="BL490" s="18" t="s">
        <v>2385</v>
      </c>
      <c r="BM490" s="18" t="s">
        <v>3063</v>
      </c>
    </row>
    <row r="491" spans="2:65" s="11" customFormat="1" ht="22.5" customHeight="1">
      <c r="B491" s="173"/>
      <c r="D491" s="174" t="s">
        <v>2225</v>
      </c>
      <c r="E491" s="175" t="s">
        <v>2117</v>
      </c>
      <c r="F491" s="176" t="s">
        <v>3064</v>
      </c>
      <c r="H491" s="177">
        <v>13.6</v>
      </c>
      <c r="I491" s="178"/>
      <c r="L491" s="173"/>
      <c r="M491" s="179"/>
      <c r="N491" s="180"/>
      <c r="O491" s="180"/>
      <c r="P491" s="180"/>
      <c r="Q491" s="180"/>
      <c r="R491" s="180"/>
      <c r="S491" s="180"/>
      <c r="T491" s="181"/>
      <c r="AT491" s="182" t="s">
        <v>2225</v>
      </c>
      <c r="AU491" s="182" t="s">
        <v>2175</v>
      </c>
      <c r="AV491" s="11" t="s">
        <v>2175</v>
      </c>
      <c r="AW491" s="11" t="s">
        <v>2130</v>
      </c>
      <c r="AX491" s="11" t="s">
        <v>2173</v>
      </c>
      <c r="AY491" s="182" t="s">
        <v>2216</v>
      </c>
    </row>
    <row r="492" spans="2:65" s="1" customFormat="1" ht="31.5" customHeight="1">
      <c r="B492" s="160"/>
      <c r="C492" s="161" t="s">
        <v>3065</v>
      </c>
      <c r="D492" s="161" t="s">
        <v>2219</v>
      </c>
      <c r="E492" s="162" t="s">
        <v>3066</v>
      </c>
      <c r="F492" s="163" t="s">
        <v>3067</v>
      </c>
      <c r="G492" s="164" t="s">
        <v>2359</v>
      </c>
      <c r="H492" s="165">
        <v>40.5</v>
      </c>
      <c r="I492" s="166"/>
      <c r="J492" s="167">
        <f>ROUND(I492*H492,2)</f>
        <v>0</v>
      </c>
      <c r="K492" s="163" t="s">
        <v>2117</v>
      </c>
      <c r="L492" s="35"/>
      <c r="M492" s="168" t="s">
        <v>2117</v>
      </c>
      <c r="N492" s="169" t="s">
        <v>2137</v>
      </c>
      <c r="O492" s="36"/>
      <c r="P492" s="170">
        <f>O492*H492</f>
        <v>0</v>
      </c>
      <c r="Q492" s="170">
        <v>3.3999999999999998E-3</v>
      </c>
      <c r="R492" s="170">
        <f>Q492*H492</f>
        <v>0.13769999999999999</v>
      </c>
      <c r="S492" s="170">
        <v>0</v>
      </c>
      <c r="T492" s="171">
        <f>S492*H492</f>
        <v>0</v>
      </c>
      <c r="AR492" s="18" t="s">
        <v>2385</v>
      </c>
      <c r="AT492" s="18" t="s">
        <v>2219</v>
      </c>
      <c r="AU492" s="18" t="s">
        <v>2175</v>
      </c>
      <c r="AY492" s="18" t="s">
        <v>2216</v>
      </c>
      <c r="BE492" s="172">
        <f>IF(N492="základní",J492,0)</f>
        <v>0</v>
      </c>
      <c r="BF492" s="172">
        <f>IF(N492="snížená",J492,0)</f>
        <v>0</v>
      </c>
      <c r="BG492" s="172">
        <f>IF(N492="zákl. přenesená",J492,0)</f>
        <v>0</v>
      </c>
      <c r="BH492" s="172">
        <f>IF(N492="sníž. přenesená",J492,0)</f>
        <v>0</v>
      </c>
      <c r="BI492" s="172">
        <f>IF(N492="nulová",J492,0)</f>
        <v>0</v>
      </c>
      <c r="BJ492" s="18" t="s">
        <v>2173</v>
      </c>
      <c r="BK492" s="172">
        <f>ROUND(I492*H492,2)</f>
        <v>0</v>
      </c>
      <c r="BL492" s="18" t="s">
        <v>2385</v>
      </c>
      <c r="BM492" s="18" t="s">
        <v>3068</v>
      </c>
    </row>
    <row r="493" spans="2:65" s="11" customFormat="1" ht="22.5" customHeight="1">
      <c r="B493" s="173"/>
      <c r="D493" s="174" t="s">
        <v>2225</v>
      </c>
      <c r="E493" s="175" t="s">
        <v>2117</v>
      </c>
      <c r="F493" s="176" t="s">
        <v>3069</v>
      </c>
      <c r="H493" s="177">
        <v>40.5</v>
      </c>
      <c r="I493" s="178"/>
      <c r="L493" s="173"/>
      <c r="M493" s="179"/>
      <c r="N493" s="180"/>
      <c r="O493" s="180"/>
      <c r="P493" s="180"/>
      <c r="Q493" s="180"/>
      <c r="R493" s="180"/>
      <c r="S493" s="180"/>
      <c r="T493" s="181"/>
      <c r="AT493" s="182" t="s">
        <v>2225</v>
      </c>
      <c r="AU493" s="182" t="s">
        <v>2175</v>
      </c>
      <c r="AV493" s="11" t="s">
        <v>2175</v>
      </c>
      <c r="AW493" s="11" t="s">
        <v>2130</v>
      </c>
      <c r="AX493" s="11" t="s">
        <v>2173</v>
      </c>
      <c r="AY493" s="182" t="s">
        <v>2216</v>
      </c>
    </row>
    <row r="494" spans="2:65" s="1" customFormat="1" ht="31.5" customHeight="1">
      <c r="B494" s="160"/>
      <c r="C494" s="161" t="s">
        <v>3070</v>
      </c>
      <c r="D494" s="161" t="s">
        <v>2219</v>
      </c>
      <c r="E494" s="162" t="s">
        <v>3071</v>
      </c>
      <c r="F494" s="163" t="s">
        <v>3072</v>
      </c>
      <c r="G494" s="164" t="s">
        <v>2359</v>
      </c>
      <c r="H494" s="165">
        <v>31.2</v>
      </c>
      <c r="I494" s="166"/>
      <c r="J494" s="167">
        <f>ROUND(I494*H494,2)</f>
        <v>0</v>
      </c>
      <c r="K494" s="163" t="s">
        <v>2117</v>
      </c>
      <c r="L494" s="35"/>
      <c r="M494" s="168" t="s">
        <v>2117</v>
      </c>
      <c r="N494" s="169" t="s">
        <v>2137</v>
      </c>
      <c r="O494" s="36"/>
      <c r="P494" s="170">
        <f>O494*H494</f>
        <v>0</v>
      </c>
      <c r="Q494" s="170">
        <v>3.3999999999999998E-3</v>
      </c>
      <c r="R494" s="170">
        <f>Q494*H494</f>
        <v>0.10607999999999999</v>
      </c>
      <c r="S494" s="170">
        <v>0</v>
      </c>
      <c r="T494" s="171">
        <f>S494*H494</f>
        <v>0</v>
      </c>
      <c r="AR494" s="18" t="s">
        <v>2385</v>
      </c>
      <c r="AT494" s="18" t="s">
        <v>2219</v>
      </c>
      <c r="AU494" s="18" t="s">
        <v>2175</v>
      </c>
      <c r="AY494" s="18" t="s">
        <v>2216</v>
      </c>
      <c r="BE494" s="172">
        <f>IF(N494="základní",J494,0)</f>
        <v>0</v>
      </c>
      <c r="BF494" s="172">
        <f>IF(N494="snížená",J494,0)</f>
        <v>0</v>
      </c>
      <c r="BG494" s="172">
        <f>IF(N494="zákl. přenesená",J494,0)</f>
        <v>0</v>
      </c>
      <c r="BH494" s="172">
        <f>IF(N494="sníž. přenesená",J494,0)</f>
        <v>0</v>
      </c>
      <c r="BI494" s="172">
        <f>IF(N494="nulová",J494,0)</f>
        <v>0</v>
      </c>
      <c r="BJ494" s="18" t="s">
        <v>2173</v>
      </c>
      <c r="BK494" s="172">
        <f>ROUND(I494*H494,2)</f>
        <v>0</v>
      </c>
      <c r="BL494" s="18" t="s">
        <v>2385</v>
      </c>
      <c r="BM494" s="18" t="s">
        <v>3073</v>
      </c>
    </row>
    <row r="495" spans="2:65" s="11" customFormat="1" ht="22.5" customHeight="1">
      <c r="B495" s="173"/>
      <c r="D495" s="174" t="s">
        <v>2225</v>
      </c>
      <c r="E495" s="175" t="s">
        <v>2117</v>
      </c>
      <c r="F495" s="176" t="s">
        <v>3074</v>
      </c>
      <c r="H495" s="177">
        <v>31.2</v>
      </c>
      <c r="I495" s="178"/>
      <c r="L495" s="173"/>
      <c r="M495" s="179"/>
      <c r="N495" s="180"/>
      <c r="O495" s="180"/>
      <c r="P495" s="180"/>
      <c r="Q495" s="180"/>
      <c r="R495" s="180"/>
      <c r="S495" s="180"/>
      <c r="T495" s="181"/>
      <c r="AT495" s="182" t="s">
        <v>2225</v>
      </c>
      <c r="AU495" s="182" t="s">
        <v>2175</v>
      </c>
      <c r="AV495" s="11" t="s">
        <v>2175</v>
      </c>
      <c r="AW495" s="11" t="s">
        <v>2130</v>
      </c>
      <c r="AX495" s="11" t="s">
        <v>2173</v>
      </c>
      <c r="AY495" s="182" t="s">
        <v>2216</v>
      </c>
    </row>
    <row r="496" spans="2:65" s="1" customFormat="1" ht="22.5" customHeight="1">
      <c r="B496" s="160"/>
      <c r="C496" s="161" t="s">
        <v>3075</v>
      </c>
      <c r="D496" s="161" t="s">
        <v>2219</v>
      </c>
      <c r="E496" s="162" t="s">
        <v>3076</v>
      </c>
      <c r="F496" s="163" t="s">
        <v>3077</v>
      </c>
      <c r="G496" s="164" t="s">
        <v>2903</v>
      </c>
      <c r="H496" s="232"/>
      <c r="I496" s="166"/>
      <c r="J496" s="167">
        <f>ROUND(I496*H496,2)</f>
        <v>0</v>
      </c>
      <c r="K496" s="163" t="s">
        <v>2305</v>
      </c>
      <c r="L496" s="35"/>
      <c r="M496" s="168" t="s">
        <v>2117</v>
      </c>
      <c r="N496" s="169" t="s">
        <v>2137</v>
      </c>
      <c r="O496" s="36"/>
      <c r="P496" s="170">
        <f>O496*H496</f>
        <v>0</v>
      </c>
      <c r="Q496" s="170">
        <v>0</v>
      </c>
      <c r="R496" s="170">
        <f>Q496*H496</f>
        <v>0</v>
      </c>
      <c r="S496" s="170">
        <v>0</v>
      </c>
      <c r="T496" s="171">
        <f>S496*H496</f>
        <v>0</v>
      </c>
      <c r="AR496" s="18" t="s">
        <v>2385</v>
      </c>
      <c r="AT496" s="18" t="s">
        <v>2219</v>
      </c>
      <c r="AU496" s="18" t="s">
        <v>2175</v>
      </c>
      <c r="AY496" s="18" t="s">
        <v>2216</v>
      </c>
      <c r="BE496" s="172">
        <f>IF(N496="základní",J496,0)</f>
        <v>0</v>
      </c>
      <c r="BF496" s="172">
        <f>IF(N496="snížená",J496,0)</f>
        <v>0</v>
      </c>
      <c r="BG496" s="172">
        <f>IF(N496="zákl. přenesená",J496,0)</f>
        <v>0</v>
      </c>
      <c r="BH496" s="172">
        <f>IF(N496="sníž. přenesená",J496,0)</f>
        <v>0</v>
      </c>
      <c r="BI496" s="172">
        <f>IF(N496="nulová",J496,0)</f>
        <v>0</v>
      </c>
      <c r="BJ496" s="18" t="s">
        <v>2173</v>
      </c>
      <c r="BK496" s="172">
        <f>ROUND(I496*H496,2)</f>
        <v>0</v>
      </c>
      <c r="BL496" s="18" t="s">
        <v>2385</v>
      </c>
      <c r="BM496" s="18" t="s">
        <v>3078</v>
      </c>
    </row>
    <row r="497" spans="2:65" s="10" customFormat="1" ht="29.85" customHeight="1">
      <c r="B497" s="146"/>
      <c r="D497" s="157" t="s">
        <v>2165</v>
      </c>
      <c r="E497" s="158" t="s">
        <v>3079</v>
      </c>
      <c r="F497" s="158" t="s">
        <v>3080</v>
      </c>
      <c r="I497" s="149"/>
      <c r="J497" s="159">
        <f>BK497</f>
        <v>0</v>
      </c>
      <c r="L497" s="146"/>
      <c r="M497" s="151"/>
      <c r="N497" s="152"/>
      <c r="O497" s="152"/>
      <c r="P497" s="153">
        <f>SUM(P498:P539)</f>
        <v>0</v>
      </c>
      <c r="Q497" s="152"/>
      <c r="R497" s="153">
        <f>SUM(R498:R539)</f>
        <v>2.2378416200000002</v>
      </c>
      <c r="S497" s="152"/>
      <c r="T497" s="154">
        <f>SUM(T498:T539)</f>
        <v>0</v>
      </c>
      <c r="AR497" s="147" t="s">
        <v>2175</v>
      </c>
      <c r="AT497" s="155" t="s">
        <v>2165</v>
      </c>
      <c r="AU497" s="155" t="s">
        <v>2173</v>
      </c>
      <c r="AY497" s="147" t="s">
        <v>2216</v>
      </c>
      <c r="BK497" s="156">
        <f>SUM(BK498:BK539)</f>
        <v>0</v>
      </c>
    </row>
    <row r="498" spans="2:65" s="1" customFormat="1" ht="31.5" customHeight="1">
      <c r="B498" s="160"/>
      <c r="C498" s="161" t="s">
        <v>3081</v>
      </c>
      <c r="D498" s="161" t="s">
        <v>2219</v>
      </c>
      <c r="E498" s="162" t="s">
        <v>3082</v>
      </c>
      <c r="F498" s="163" t="s">
        <v>3083</v>
      </c>
      <c r="G498" s="164" t="s">
        <v>2222</v>
      </c>
      <c r="H498" s="165">
        <v>1</v>
      </c>
      <c r="I498" s="166"/>
      <c r="J498" s="167">
        <f>ROUND(I498*H498,2)</f>
        <v>0</v>
      </c>
      <c r="K498" s="163" t="s">
        <v>2117</v>
      </c>
      <c r="L498" s="35"/>
      <c r="M498" s="168" t="s">
        <v>2117</v>
      </c>
      <c r="N498" s="169" t="s">
        <v>2137</v>
      </c>
      <c r="O498" s="36"/>
      <c r="P498" s="170">
        <f>O498*H498</f>
        <v>0</v>
      </c>
      <c r="Q498" s="170">
        <v>0</v>
      </c>
      <c r="R498" s="170">
        <f>Q498*H498</f>
        <v>0</v>
      </c>
      <c r="S498" s="170">
        <v>0</v>
      </c>
      <c r="T498" s="171">
        <f>S498*H498</f>
        <v>0</v>
      </c>
      <c r="AR498" s="18" t="s">
        <v>2385</v>
      </c>
      <c r="AT498" s="18" t="s">
        <v>2219</v>
      </c>
      <c r="AU498" s="18" t="s">
        <v>2175</v>
      </c>
      <c r="AY498" s="18" t="s">
        <v>2216</v>
      </c>
      <c r="BE498" s="172">
        <f>IF(N498="základní",J498,0)</f>
        <v>0</v>
      </c>
      <c r="BF498" s="172">
        <f>IF(N498="snížená",J498,0)</f>
        <v>0</v>
      </c>
      <c r="BG498" s="172">
        <f>IF(N498="zákl. přenesená",J498,0)</f>
        <v>0</v>
      </c>
      <c r="BH498" s="172">
        <f>IF(N498="sníž. přenesená",J498,0)</f>
        <v>0</v>
      </c>
      <c r="BI498" s="172">
        <f>IF(N498="nulová",J498,0)</f>
        <v>0</v>
      </c>
      <c r="BJ498" s="18" t="s">
        <v>2173</v>
      </c>
      <c r="BK498" s="172">
        <f>ROUND(I498*H498,2)</f>
        <v>0</v>
      </c>
      <c r="BL498" s="18" t="s">
        <v>2385</v>
      </c>
      <c r="BM498" s="18" t="s">
        <v>3084</v>
      </c>
    </row>
    <row r="499" spans="2:65" s="1" customFormat="1" ht="22.5" customHeight="1">
      <c r="B499" s="160"/>
      <c r="C499" s="161" t="s">
        <v>3085</v>
      </c>
      <c r="D499" s="161" t="s">
        <v>2219</v>
      </c>
      <c r="E499" s="162" t="s">
        <v>3086</v>
      </c>
      <c r="F499" s="163" t="s">
        <v>3087</v>
      </c>
      <c r="G499" s="164" t="s">
        <v>2229</v>
      </c>
      <c r="H499" s="165">
        <v>1</v>
      </c>
      <c r="I499" s="166"/>
      <c r="J499" s="167">
        <f>ROUND(I499*H499,2)</f>
        <v>0</v>
      </c>
      <c r="K499" s="163" t="s">
        <v>2117</v>
      </c>
      <c r="L499" s="35"/>
      <c r="M499" s="168" t="s">
        <v>2117</v>
      </c>
      <c r="N499" s="169" t="s">
        <v>2137</v>
      </c>
      <c r="O499" s="36"/>
      <c r="P499" s="170">
        <f>O499*H499</f>
        <v>0</v>
      </c>
      <c r="Q499" s="170">
        <v>0</v>
      </c>
      <c r="R499" s="170">
        <f>Q499*H499</f>
        <v>0</v>
      </c>
      <c r="S499" s="170">
        <v>0</v>
      </c>
      <c r="T499" s="171">
        <f>S499*H499</f>
        <v>0</v>
      </c>
      <c r="AR499" s="18" t="s">
        <v>2385</v>
      </c>
      <c r="AT499" s="18" t="s">
        <v>2219</v>
      </c>
      <c r="AU499" s="18" t="s">
        <v>2175</v>
      </c>
      <c r="AY499" s="18" t="s">
        <v>2216</v>
      </c>
      <c r="BE499" s="172">
        <f>IF(N499="základní",J499,0)</f>
        <v>0</v>
      </c>
      <c r="BF499" s="172">
        <f>IF(N499="snížená",J499,0)</f>
        <v>0</v>
      </c>
      <c r="BG499" s="172">
        <f>IF(N499="zákl. přenesená",J499,0)</f>
        <v>0</v>
      </c>
      <c r="BH499" s="172">
        <f>IF(N499="sníž. přenesená",J499,0)</f>
        <v>0</v>
      </c>
      <c r="BI499" s="172">
        <f>IF(N499="nulová",J499,0)</f>
        <v>0</v>
      </c>
      <c r="BJ499" s="18" t="s">
        <v>2173</v>
      </c>
      <c r="BK499" s="172">
        <f>ROUND(I499*H499,2)</f>
        <v>0</v>
      </c>
      <c r="BL499" s="18" t="s">
        <v>2385</v>
      </c>
      <c r="BM499" s="18" t="s">
        <v>3088</v>
      </c>
    </row>
    <row r="500" spans="2:65" s="1" customFormat="1" ht="31.5" customHeight="1">
      <c r="B500" s="160"/>
      <c r="C500" s="161" t="s">
        <v>3089</v>
      </c>
      <c r="D500" s="161" t="s">
        <v>2219</v>
      </c>
      <c r="E500" s="162" t="s">
        <v>3090</v>
      </c>
      <c r="F500" s="163" t="s">
        <v>3091</v>
      </c>
      <c r="G500" s="164" t="s">
        <v>2222</v>
      </c>
      <c r="H500" s="165">
        <v>2</v>
      </c>
      <c r="I500" s="166"/>
      <c r="J500" s="167">
        <f>ROUND(I500*H500,2)</f>
        <v>0</v>
      </c>
      <c r="K500" s="163" t="s">
        <v>2117</v>
      </c>
      <c r="L500" s="35"/>
      <c r="M500" s="168" t="s">
        <v>2117</v>
      </c>
      <c r="N500" s="169" t="s">
        <v>2137</v>
      </c>
      <c r="O500" s="36"/>
      <c r="P500" s="170">
        <f>O500*H500</f>
        <v>0</v>
      </c>
      <c r="Q500" s="170">
        <v>0</v>
      </c>
      <c r="R500" s="170">
        <f>Q500*H500</f>
        <v>0</v>
      </c>
      <c r="S500" s="170">
        <v>0</v>
      </c>
      <c r="T500" s="171">
        <f>S500*H500</f>
        <v>0</v>
      </c>
      <c r="AR500" s="18" t="s">
        <v>2385</v>
      </c>
      <c r="AT500" s="18" t="s">
        <v>2219</v>
      </c>
      <c r="AU500" s="18" t="s">
        <v>2175</v>
      </c>
      <c r="AY500" s="18" t="s">
        <v>2216</v>
      </c>
      <c r="BE500" s="172">
        <f>IF(N500="základní",J500,0)</f>
        <v>0</v>
      </c>
      <c r="BF500" s="172">
        <f>IF(N500="snížená",J500,0)</f>
        <v>0</v>
      </c>
      <c r="BG500" s="172">
        <f>IF(N500="zákl. přenesená",J500,0)</f>
        <v>0</v>
      </c>
      <c r="BH500" s="172">
        <f>IF(N500="sníž. přenesená",J500,0)</f>
        <v>0</v>
      </c>
      <c r="BI500" s="172">
        <f>IF(N500="nulová",J500,0)</f>
        <v>0</v>
      </c>
      <c r="BJ500" s="18" t="s">
        <v>2173</v>
      </c>
      <c r="BK500" s="172">
        <f>ROUND(I500*H500,2)</f>
        <v>0</v>
      </c>
      <c r="BL500" s="18" t="s">
        <v>2385</v>
      </c>
      <c r="BM500" s="18" t="s">
        <v>3092</v>
      </c>
    </row>
    <row r="501" spans="2:65" s="1" customFormat="1" ht="54" customHeight="1">
      <c r="B501" s="35"/>
      <c r="D501" s="174" t="s">
        <v>2915</v>
      </c>
      <c r="F501" s="234" t="s">
        <v>3093</v>
      </c>
      <c r="I501" s="134"/>
      <c r="L501" s="35"/>
      <c r="M501" s="65"/>
      <c r="N501" s="36"/>
      <c r="O501" s="36"/>
      <c r="P501" s="36"/>
      <c r="Q501" s="36"/>
      <c r="R501" s="36"/>
      <c r="S501" s="36"/>
      <c r="T501" s="66"/>
      <c r="AT501" s="18" t="s">
        <v>2915</v>
      </c>
      <c r="AU501" s="18" t="s">
        <v>2175</v>
      </c>
    </row>
    <row r="502" spans="2:65" s="1" customFormat="1" ht="31.5" customHeight="1">
      <c r="B502" s="160"/>
      <c r="C502" s="161" t="s">
        <v>2361</v>
      </c>
      <c r="D502" s="161" t="s">
        <v>2219</v>
      </c>
      <c r="E502" s="162" t="s">
        <v>3094</v>
      </c>
      <c r="F502" s="163" t="s">
        <v>3095</v>
      </c>
      <c r="G502" s="164" t="s">
        <v>2222</v>
      </c>
      <c r="H502" s="165">
        <v>2</v>
      </c>
      <c r="I502" s="166"/>
      <c r="J502" s="167">
        <f>ROUND(I502*H502,2)</f>
        <v>0</v>
      </c>
      <c r="K502" s="163" t="s">
        <v>2117</v>
      </c>
      <c r="L502" s="35"/>
      <c r="M502" s="168" t="s">
        <v>2117</v>
      </c>
      <c r="N502" s="169" t="s">
        <v>2137</v>
      </c>
      <c r="O502" s="36"/>
      <c r="P502" s="170">
        <f>O502*H502</f>
        <v>0</v>
      </c>
      <c r="Q502" s="170">
        <v>0</v>
      </c>
      <c r="R502" s="170">
        <f>Q502*H502</f>
        <v>0</v>
      </c>
      <c r="S502" s="170">
        <v>0</v>
      </c>
      <c r="T502" s="171">
        <f>S502*H502</f>
        <v>0</v>
      </c>
      <c r="AR502" s="18" t="s">
        <v>2385</v>
      </c>
      <c r="AT502" s="18" t="s">
        <v>2219</v>
      </c>
      <c r="AU502" s="18" t="s">
        <v>2175</v>
      </c>
      <c r="AY502" s="18" t="s">
        <v>2216</v>
      </c>
      <c r="BE502" s="172">
        <f>IF(N502="základní",J502,0)</f>
        <v>0</v>
      </c>
      <c r="BF502" s="172">
        <f>IF(N502="snížená",J502,0)</f>
        <v>0</v>
      </c>
      <c r="BG502" s="172">
        <f>IF(N502="zákl. přenesená",J502,0)</f>
        <v>0</v>
      </c>
      <c r="BH502" s="172">
        <f>IF(N502="sníž. přenesená",J502,0)</f>
        <v>0</v>
      </c>
      <c r="BI502" s="172">
        <f>IF(N502="nulová",J502,0)</f>
        <v>0</v>
      </c>
      <c r="BJ502" s="18" t="s">
        <v>2173</v>
      </c>
      <c r="BK502" s="172">
        <f>ROUND(I502*H502,2)</f>
        <v>0</v>
      </c>
      <c r="BL502" s="18" t="s">
        <v>2385</v>
      </c>
      <c r="BM502" s="18" t="s">
        <v>3096</v>
      </c>
    </row>
    <row r="503" spans="2:65" s="1" customFormat="1" ht="54" customHeight="1">
      <c r="B503" s="35"/>
      <c r="D503" s="174" t="s">
        <v>2915</v>
      </c>
      <c r="F503" s="234" t="s">
        <v>3093</v>
      </c>
      <c r="I503" s="134"/>
      <c r="L503" s="35"/>
      <c r="M503" s="65"/>
      <c r="N503" s="36"/>
      <c r="O503" s="36"/>
      <c r="P503" s="36"/>
      <c r="Q503" s="36"/>
      <c r="R503" s="36"/>
      <c r="S503" s="36"/>
      <c r="T503" s="66"/>
      <c r="AT503" s="18" t="s">
        <v>2915</v>
      </c>
      <c r="AU503" s="18" t="s">
        <v>2175</v>
      </c>
    </row>
    <row r="504" spans="2:65" s="1" customFormat="1" ht="31.5" customHeight="1">
      <c r="B504" s="160"/>
      <c r="C504" s="161" t="s">
        <v>3097</v>
      </c>
      <c r="D504" s="161" t="s">
        <v>2219</v>
      </c>
      <c r="E504" s="162" t="s">
        <v>3098</v>
      </c>
      <c r="F504" s="163" t="s">
        <v>3099</v>
      </c>
      <c r="G504" s="164" t="s">
        <v>2222</v>
      </c>
      <c r="H504" s="165">
        <v>2</v>
      </c>
      <c r="I504" s="166"/>
      <c r="J504" s="167">
        <f>ROUND(I504*H504,2)</f>
        <v>0</v>
      </c>
      <c r="K504" s="163" t="s">
        <v>2117</v>
      </c>
      <c r="L504" s="35"/>
      <c r="M504" s="168" t="s">
        <v>2117</v>
      </c>
      <c r="N504" s="169" t="s">
        <v>2137</v>
      </c>
      <c r="O504" s="36"/>
      <c r="P504" s="170">
        <f>O504*H504</f>
        <v>0</v>
      </c>
      <c r="Q504" s="170">
        <v>0</v>
      </c>
      <c r="R504" s="170">
        <f>Q504*H504</f>
        <v>0</v>
      </c>
      <c r="S504" s="170">
        <v>0</v>
      </c>
      <c r="T504" s="171">
        <f>S504*H504</f>
        <v>0</v>
      </c>
      <c r="AR504" s="18" t="s">
        <v>2385</v>
      </c>
      <c r="AT504" s="18" t="s">
        <v>2219</v>
      </c>
      <c r="AU504" s="18" t="s">
        <v>2175</v>
      </c>
      <c r="AY504" s="18" t="s">
        <v>2216</v>
      </c>
      <c r="BE504" s="172">
        <f>IF(N504="základní",J504,0)</f>
        <v>0</v>
      </c>
      <c r="BF504" s="172">
        <f>IF(N504="snížená",J504,0)</f>
        <v>0</v>
      </c>
      <c r="BG504" s="172">
        <f>IF(N504="zákl. přenesená",J504,0)</f>
        <v>0</v>
      </c>
      <c r="BH504" s="172">
        <f>IF(N504="sníž. přenesená",J504,0)</f>
        <v>0</v>
      </c>
      <c r="BI504" s="172">
        <f>IF(N504="nulová",J504,0)</f>
        <v>0</v>
      </c>
      <c r="BJ504" s="18" t="s">
        <v>2173</v>
      </c>
      <c r="BK504" s="172">
        <f>ROUND(I504*H504,2)</f>
        <v>0</v>
      </c>
      <c r="BL504" s="18" t="s">
        <v>2385</v>
      </c>
      <c r="BM504" s="18" t="s">
        <v>3100</v>
      </c>
    </row>
    <row r="505" spans="2:65" s="1" customFormat="1" ht="54" customHeight="1">
      <c r="B505" s="35"/>
      <c r="D505" s="174" t="s">
        <v>2915</v>
      </c>
      <c r="F505" s="234" t="s">
        <v>3093</v>
      </c>
      <c r="I505" s="134"/>
      <c r="L505" s="35"/>
      <c r="M505" s="65"/>
      <c r="N505" s="36"/>
      <c r="O505" s="36"/>
      <c r="P505" s="36"/>
      <c r="Q505" s="36"/>
      <c r="R505" s="36"/>
      <c r="S505" s="36"/>
      <c r="T505" s="66"/>
      <c r="AT505" s="18" t="s">
        <v>2915</v>
      </c>
      <c r="AU505" s="18" t="s">
        <v>2175</v>
      </c>
    </row>
    <row r="506" spans="2:65" s="1" customFormat="1" ht="31.5" customHeight="1">
      <c r="B506" s="160"/>
      <c r="C506" s="161" t="s">
        <v>3101</v>
      </c>
      <c r="D506" s="161" t="s">
        <v>2219</v>
      </c>
      <c r="E506" s="162" t="s">
        <v>3102</v>
      </c>
      <c r="F506" s="163" t="s">
        <v>3103</v>
      </c>
      <c r="G506" s="164" t="s">
        <v>2222</v>
      </c>
      <c r="H506" s="165">
        <v>2</v>
      </c>
      <c r="I506" s="166"/>
      <c r="J506" s="167">
        <f>ROUND(I506*H506,2)</f>
        <v>0</v>
      </c>
      <c r="K506" s="163" t="s">
        <v>2117</v>
      </c>
      <c r="L506" s="35"/>
      <c r="M506" s="168" t="s">
        <v>2117</v>
      </c>
      <c r="N506" s="169" t="s">
        <v>2137</v>
      </c>
      <c r="O506" s="36"/>
      <c r="P506" s="170">
        <f>O506*H506</f>
        <v>0</v>
      </c>
      <c r="Q506" s="170">
        <v>0</v>
      </c>
      <c r="R506" s="170">
        <f>Q506*H506</f>
        <v>0</v>
      </c>
      <c r="S506" s="170">
        <v>0</v>
      </c>
      <c r="T506" s="171">
        <f>S506*H506</f>
        <v>0</v>
      </c>
      <c r="AR506" s="18" t="s">
        <v>2385</v>
      </c>
      <c r="AT506" s="18" t="s">
        <v>2219</v>
      </c>
      <c r="AU506" s="18" t="s">
        <v>2175</v>
      </c>
      <c r="AY506" s="18" t="s">
        <v>2216</v>
      </c>
      <c r="BE506" s="172">
        <f>IF(N506="základní",J506,0)</f>
        <v>0</v>
      </c>
      <c r="BF506" s="172">
        <f>IF(N506="snížená",J506,0)</f>
        <v>0</v>
      </c>
      <c r="BG506" s="172">
        <f>IF(N506="zákl. přenesená",J506,0)</f>
        <v>0</v>
      </c>
      <c r="BH506" s="172">
        <f>IF(N506="sníž. přenesená",J506,0)</f>
        <v>0</v>
      </c>
      <c r="BI506" s="172">
        <f>IF(N506="nulová",J506,0)</f>
        <v>0</v>
      </c>
      <c r="BJ506" s="18" t="s">
        <v>2173</v>
      </c>
      <c r="BK506" s="172">
        <f>ROUND(I506*H506,2)</f>
        <v>0</v>
      </c>
      <c r="BL506" s="18" t="s">
        <v>2385</v>
      </c>
      <c r="BM506" s="18" t="s">
        <v>3104</v>
      </c>
    </row>
    <row r="507" spans="2:65" s="1" customFormat="1" ht="54" customHeight="1">
      <c r="B507" s="35"/>
      <c r="D507" s="174" t="s">
        <v>2915</v>
      </c>
      <c r="F507" s="234" t="s">
        <v>3093</v>
      </c>
      <c r="I507" s="134"/>
      <c r="L507" s="35"/>
      <c r="M507" s="65"/>
      <c r="N507" s="36"/>
      <c r="O507" s="36"/>
      <c r="P507" s="36"/>
      <c r="Q507" s="36"/>
      <c r="R507" s="36"/>
      <c r="S507" s="36"/>
      <c r="T507" s="66"/>
      <c r="AT507" s="18" t="s">
        <v>2915</v>
      </c>
      <c r="AU507" s="18" t="s">
        <v>2175</v>
      </c>
    </row>
    <row r="508" spans="2:65" s="1" customFormat="1" ht="31.5" customHeight="1">
      <c r="B508" s="160"/>
      <c r="C508" s="161" t="s">
        <v>3105</v>
      </c>
      <c r="D508" s="161" t="s">
        <v>2219</v>
      </c>
      <c r="E508" s="162" t="s">
        <v>3106</v>
      </c>
      <c r="F508" s="163" t="s">
        <v>3107</v>
      </c>
      <c r="G508" s="164" t="s">
        <v>2222</v>
      </c>
      <c r="H508" s="165">
        <v>2</v>
      </c>
      <c r="I508" s="166"/>
      <c r="J508" s="167">
        <f>ROUND(I508*H508,2)</f>
        <v>0</v>
      </c>
      <c r="K508" s="163" t="s">
        <v>2117</v>
      </c>
      <c r="L508" s="35"/>
      <c r="M508" s="168" t="s">
        <v>2117</v>
      </c>
      <c r="N508" s="169" t="s">
        <v>2137</v>
      </c>
      <c r="O508" s="36"/>
      <c r="P508" s="170">
        <f>O508*H508</f>
        <v>0</v>
      </c>
      <c r="Q508" s="170">
        <v>0</v>
      </c>
      <c r="R508" s="170">
        <f>Q508*H508</f>
        <v>0</v>
      </c>
      <c r="S508" s="170">
        <v>0</v>
      </c>
      <c r="T508" s="171">
        <f>S508*H508</f>
        <v>0</v>
      </c>
      <c r="AR508" s="18" t="s">
        <v>2385</v>
      </c>
      <c r="AT508" s="18" t="s">
        <v>2219</v>
      </c>
      <c r="AU508" s="18" t="s">
        <v>2175</v>
      </c>
      <c r="AY508" s="18" t="s">
        <v>2216</v>
      </c>
      <c r="BE508" s="172">
        <f>IF(N508="základní",J508,0)</f>
        <v>0</v>
      </c>
      <c r="BF508" s="172">
        <f>IF(N508="snížená",J508,0)</f>
        <v>0</v>
      </c>
      <c r="BG508" s="172">
        <f>IF(N508="zákl. přenesená",J508,0)</f>
        <v>0</v>
      </c>
      <c r="BH508" s="172">
        <f>IF(N508="sníž. přenesená",J508,0)</f>
        <v>0</v>
      </c>
      <c r="BI508" s="172">
        <f>IF(N508="nulová",J508,0)</f>
        <v>0</v>
      </c>
      <c r="BJ508" s="18" t="s">
        <v>2173</v>
      </c>
      <c r="BK508" s="172">
        <f>ROUND(I508*H508,2)</f>
        <v>0</v>
      </c>
      <c r="BL508" s="18" t="s">
        <v>2385</v>
      </c>
      <c r="BM508" s="18" t="s">
        <v>3108</v>
      </c>
    </row>
    <row r="509" spans="2:65" s="1" customFormat="1" ht="54" customHeight="1">
      <c r="B509" s="35"/>
      <c r="D509" s="174" t="s">
        <v>2915</v>
      </c>
      <c r="F509" s="234" t="s">
        <v>3093</v>
      </c>
      <c r="I509" s="134"/>
      <c r="L509" s="35"/>
      <c r="M509" s="65"/>
      <c r="N509" s="36"/>
      <c r="O509" s="36"/>
      <c r="P509" s="36"/>
      <c r="Q509" s="36"/>
      <c r="R509" s="36"/>
      <c r="S509" s="36"/>
      <c r="T509" s="66"/>
      <c r="AT509" s="18" t="s">
        <v>2915</v>
      </c>
      <c r="AU509" s="18" t="s">
        <v>2175</v>
      </c>
    </row>
    <row r="510" spans="2:65" s="1" customFormat="1" ht="31.5" customHeight="1">
      <c r="B510" s="160"/>
      <c r="C510" s="161" t="s">
        <v>3109</v>
      </c>
      <c r="D510" s="161" t="s">
        <v>2219</v>
      </c>
      <c r="E510" s="162" t="s">
        <v>3110</v>
      </c>
      <c r="F510" s="163" t="s">
        <v>3111</v>
      </c>
      <c r="G510" s="164" t="s">
        <v>2222</v>
      </c>
      <c r="H510" s="165">
        <v>2</v>
      </c>
      <c r="I510" s="166"/>
      <c r="J510" s="167">
        <f>ROUND(I510*H510,2)</f>
        <v>0</v>
      </c>
      <c r="K510" s="163" t="s">
        <v>2117</v>
      </c>
      <c r="L510" s="35"/>
      <c r="M510" s="168" t="s">
        <v>2117</v>
      </c>
      <c r="N510" s="169" t="s">
        <v>2137</v>
      </c>
      <c r="O510" s="36"/>
      <c r="P510" s="170">
        <f>O510*H510</f>
        <v>0</v>
      </c>
      <c r="Q510" s="170">
        <v>0</v>
      </c>
      <c r="R510" s="170">
        <f>Q510*H510</f>
        <v>0</v>
      </c>
      <c r="S510" s="170">
        <v>0</v>
      </c>
      <c r="T510" s="171">
        <f>S510*H510</f>
        <v>0</v>
      </c>
      <c r="AR510" s="18" t="s">
        <v>2385</v>
      </c>
      <c r="AT510" s="18" t="s">
        <v>2219</v>
      </c>
      <c r="AU510" s="18" t="s">
        <v>2175</v>
      </c>
      <c r="AY510" s="18" t="s">
        <v>2216</v>
      </c>
      <c r="BE510" s="172">
        <f>IF(N510="základní",J510,0)</f>
        <v>0</v>
      </c>
      <c r="BF510" s="172">
        <f>IF(N510="snížená",J510,0)</f>
        <v>0</v>
      </c>
      <c r="BG510" s="172">
        <f>IF(N510="zákl. přenesená",J510,0)</f>
        <v>0</v>
      </c>
      <c r="BH510" s="172">
        <f>IF(N510="sníž. přenesená",J510,0)</f>
        <v>0</v>
      </c>
      <c r="BI510" s="172">
        <f>IF(N510="nulová",J510,0)</f>
        <v>0</v>
      </c>
      <c r="BJ510" s="18" t="s">
        <v>2173</v>
      </c>
      <c r="BK510" s="172">
        <f>ROUND(I510*H510,2)</f>
        <v>0</v>
      </c>
      <c r="BL510" s="18" t="s">
        <v>2385</v>
      </c>
      <c r="BM510" s="18" t="s">
        <v>3112</v>
      </c>
    </row>
    <row r="511" spans="2:65" s="1" customFormat="1" ht="54" customHeight="1">
      <c r="B511" s="35"/>
      <c r="D511" s="174" t="s">
        <v>2915</v>
      </c>
      <c r="F511" s="234" t="s">
        <v>3093</v>
      </c>
      <c r="I511" s="134"/>
      <c r="L511" s="35"/>
      <c r="M511" s="65"/>
      <c r="N511" s="36"/>
      <c r="O511" s="36"/>
      <c r="P511" s="36"/>
      <c r="Q511" s="36"/>
      <c r="R511" s="36"/>
      <c r="S511" s="36"/>
      <c r="T511" s="66"/>
      <c r="AT511" s="18" t="s">
        <v>2915</v>
      </c>
      <c r="AU511" s="18" t="s">
        <v>2175</v>
      </c>
    </row>
    <row r="512" spans="2:65" s="1" customFormat="1" ht="31.5" customHeight="1">
      <c r="B512" s="160"/>
      <c r="C512" s="161" t="s">
        <v>3113</v>
      </c>
      <c r="D512" s="161" t="s">
        <v>2219</v>
      </c>
      <c r="E512" s="162" t="s">
        <v>3114</v>
      </c>
      <c r="F512" s="163" t="s">
        <v>3115</v>
      </c>
      <c r="G512" s="164" t="s">
        <v>2352</v>
      </c>
      <c r="H512" s="165">
        <v>241.6</v>
      </c>
      <c r="I512" s="166"/>
      <c r="J512" s="167">
        <f>ROUND(I512*H512,2)</f>
        <v>0</v>
      </c>
      <c r="K512" s="163" t="s">
        <v>2117</v>
      </c>
      <c r="L512" s="35"/>
      <c r="M512" s="168" t="s">
        <v>2117</v>
      </c>
      <c r="N512" s="169" t="s">
        <v>2137</v>
      </c>
      <c r="O512" s="36"/>
      <c r="P512" s="170">
        <f>O512*H512</f>
        <v>0</v>
      </c>
      <c r="Q512" s="170">
        <v>0</v>
      </c>
      <c r="R512" s="170">
        <f>Q512*H512</f>
        <v>0</v>
      </c>
      <c r="S512" s="170">
        <v>0</v>
      </c>
      <c r="T512" s="171">
        <f>S512*H512</f>
        <v>0</v>
      </c>
      <c r="AR512" s="18" t="s">
        <v>2385</v>
      </c>
      <c r="AT512" s="18" t="s">
        <v>2219</v>
      </c>
      <c r="AU512" s="18" t="s">
        <v>2175</v>
      </c>
      <c r="AY512" s="18" t="s">
        <v>2216</v>
      </c>
      <c r="BE512" s="172">
        <f>IF(N512="základní",J512,0)</f>
        <v>0</v>
      </c>
      <c r="BF512" s="172">
        <f>IF(N512="snížená",J512,0)</f>
        <v>0</v>
      </c>
      <c r="BG512" s="172">
        <f>IF(N512="zákl. přenesená",J512,0)</f>
        <v>0</v>
      </c>
      <c r="BH512" s="172">
        <f>IF(N512="sníž. přenesená",J512,0)</f>
        <v>0</v>
      </c>
      <c r="BI512" s="172">
        <f>IF(N512="nulová",J512,0)</f>
        <v>0</v>
      </c>
      <c r="BJ512" s="18" t="s">
        <v>2173</v>
      </c>
      <c r="BK512" s="172">
        <f>ROUND(I512*H512,2)</f>
        <v>0</v>
      </c>
      <c r="BL512" s="18" t="s">
        <v>2385</v>
      </c>
      <c r="BM512" s="18" t="s">
        <v>3116</v>
      </c>
    </row>
    <row r="513" spans="2:65" s="1" customFormat="1" ht="54" customHeight="1">
      <c r="B513" s="35"/>
      <c r="D513" s="188" t="s">
        <v>2915</v>
      </c>
      <c r="F513" s="233" t="s">
        <v>3093</v>
      </c>
      <c r="I513" s="134"/>
      <c r="L513" s="35"/>
      <c r="M513" s="65"/>
      <c r="N513" s="36"/>
      <c r="O513" s="36"/>
      <c r="P513" s="36"/>
      <c r="Q513" s="36"/>
      <c r="R513" s="36"/>
      <c r="S513" s="36"/>
      <c r="T513" s="66"/>
      <c r="AT513" s="18" t="s">
        <v>2915</v>
      </c>
      <c r="AU513" s="18" t="s">
        <v>2175</v>
      </c>
    </row>
    <row r="514" spans="2:65" s="11" customFormat="1" ht="22.5" customHeight="1">
      <c r="B514" s="173"/>
      <c r="D514" s="174" t="s">
        <v>2225</v>
      </c>
      <c r="E514" s="175" t="s">
        <v>2117</v>
      </c>
      <c r="F514" s="176" t="s">
        <v>3117</v>
      </c>
      <c r="H514" s="177">
        <v>241.6</v>
      </c>
      <c r="I514" s="178"/>
      <c r="L514" s="173"/>
      <c r="M514" s="179"/>
      <c r="N514" s="180"/>
      <c r="O514" s="180"/>
      <c r="P514" s="180"/>
      <c r="Q514" s="180"/>
      <c r="R514" s="180"/>
      <c r="S514" s="180"/>
      <c r="T514" s="181"/>
      <c r="AT514" s="182" t="s">
        <v>2225</v>
      </c>
      <c r="AU514" s="182" t="s">
        <v>2175</v>
      </c>
      <c r="AV514" s="11" t="s">
        <v>2175</v>
      </c>
      <c r="AW514" s="11" t="s">
        <v>2130</v>
      </c>
      <c r="AX514" s="11" t="s">
        <v>2173</v>
      </c>
      <c r="AY514" s="182" t="s">
        <v>2216</v>
      </c>
    </row>
    <row r="515" spans="2:65" s="1" customFormat="1" ht="31.5" customHeight="1">
      <c r="B515" s="160"/>
      <c r="C515" s="161" t="s">
        <v>3118</v>
      </c>
      <c r="D515" s="161" t="s">
        <v>2219</v>
      </c>
      <c r="E515" s="162" t="s">
        <v>3119</v>
      </c>
      <c r="F515" s="163" t="s">
        <v>3120</v>
      </c>
      <c r="G515" s="164" t="s">
        <v>2352</v>
      </c>
      <c r="H515" s="165">
        <v>41.316000000000003</v>
      </c>
      <c r="I515" s="166"/>
      <c r="J515" s="167">
        <f>ROUND(I515*H515,2)</f>
        <v>0</v>
      </c>
      <c r="K515" s="163" t="s">
        <v>2117</v>
      </c>
      <c r="L515" s="35"/>
      <c r="M515" s="168" t="s">
        <v>2117</v>
      </c>
      <c r="N515" s="169" t="s">
        <v>2137</v>
      </c>
      <c r="O515" s="36"/>
      <c r="P515" s="170">
        <f>O515*H515</f>
        <v>0</v>
      </c>
      <c r="Q515" s="170">
        <v>0</v>
      </c>
      <c r="R515" s="170">
        <f>Q515*H515</f>
        <v>0</v>
      </c>
      <c r="S515" s="170">
        <v>0</v>
      </c>
      <c r="T515" s="171">
        <f>S515*H515</f>
        <v>0</v>
      </c>
      <c r="AR515" s="18" t="s">
        <v>2385</v>
      </c>
      <c r="AT515" s="18" t="s">
        <v>2219</v>
      </c>
      <c r="AU515" s="18" t="s">
        <v>2175</v>
      </c>
      <c r="AY515" s="18" t="s">
        <v>2216</v>
      </c>
      <c r="BE515" s="172">
        <f>IF(N515="základní",J515,0)</f>
        <v>0</v>
      </c>
      <c r="BF515" s="172">
        <f>IF(N515="snížená",J515,0)</f>
        <v>0</v>
      </c>
      <c r="BG515" s="172">
        <f>IF(N515="zákl. přenesená",J515,0)</f>
        <v>0</v>
      </c>
      <c r="BH515" s="172">
        <f>IF(N515="sníž. přenesená",J515,0)</f>
        <v>0</v>
      </c>
      <c r="BI515" s="172">
        <f>IF(N515="nulová",J515,0)</f>
        <v>0</v>
      </c>
      <c r="BJ515" s="18" t="s">
        <v>2173</v>
      </c>
      <c r="BK515" s="172">
        <f>ROUND(I515*H515,2)</f>
        <v>0</v>
      </c>
      <c r="BL515" s="18" t="s">
        <v>2385</v>
      </c>
      <c r="BM515" s="18" t="s">
        <v>3121</v>
      </c>
    </row>
    <row r="516" spans="2:65" s="1" customFormat="1" ht="54" customHeight="1">
      <c r="B516" s="35"/>
      <c r="D516" s="188" t="s">
        <v>2915</v>
      </c>
      <c r="F516" s="233" t="s">
        <v>3093</v>
      </c>
      <c r="I516" s="134"/>
      <c r="L516" s="35"/>
      <c r="M516" s="65"/>
      <c r="N516" s="36"/>
      <c r="O516" s="36"/>
      <c r="P516" s="36"/>
      <c r="Q516" s="36"/>
      <c r="R516" s="36"/>
      <c r="S516" s="36"/>
      <c r="T516" s="66"/>
      <c r="AT516" s="18" t="s">
        <v>2915</v>
      </c>
      <c r="AU516" s="18" t="s">
        <v>2175</v>
      </c>
    </row>
    <row r="517" spans="2:65" s="11" customFormat="1" ht="22.5" customHeight="1">
      <c r="B517" s="173"/>
      <c r="D517" s="174" t="s">
        <v>2225</v>
      </c>
      <c r="E517" s="175" t="s">
        <v>2117</v>
      </c>
      <c r="F517" s="176" t="s">
        <v>3122</v>
      </c>
      <c r="H517" s="177">
        <v>41.316000000000003</v>
      </c>
      <c r="I517" s="178"/>
      <c r="L517" s="173"/>
      <c r="M517" s="179"/>
      <c r="N517" s="180"/>
      <c r="O517" s="180"/>
      <c r="P517" s="180"/>
      <c r="Q517" s="180"/>
      <c r="R517" s="180"/>
      <c r="S517" s="180"/>
      <c r="T517" s="181"/>
      <c r="AT517" s="182" t="s">
        <v>2225</v>
      </c>
      <c r="AU517" s="182" t="s">
        <v>2175</v>
      </c>
      <c r="AV517" s="11" t="s">
        <v>2175</v>
      </c>
      <c r="AW517" s="11" t="s">
        <v>2130</v>
      </c>
      <c r="AX517" s="11" t="s">
        <v>2173</v>
      </c>
      <c r="AY517" s="182" t="s">
        <v>2216</v>
      </c>
    </row>
    <row r="518" spans="2:65" s="1" customFormat="1" ht="22.5" customHeight="1">
      <c r="B518" s="160"/>
      <c r="C518" s="161" t="s">
        <v>3123</v>
      </c>
      <c r="D518" s="161" t="s">
        <v>2219</v>
      </c>
      <c r="E518" s="162" t="s">
        <v>3124</v>
      </c>
      <c r="F518" s="163" t="s">
        <v>3125</v>
      </c>
      <c r="G518" s="164" t="s">
        <v>2352</v>
      </c>
      <c r="H518" s="165">
        <v>82.88</v>
      </c>
      <c r="I518" s="166"/>
      <c r="J518" s="167">
        <f>ROUND(I518*H518,2)</f>
        <v>0</v>
      </c>
      <c r="K518" s="163" t="s">
        <v>2117</v>
      </c>
      <c r="L518" s="35"/>
      <c r="M518" s="168" t="s">
        <v>2117</v>
      </c>
      <c r="N518" s="169" t="s">
        <v>2137</v>
      </c>
      <c r="O518" s="36"/>
      <c r="P518" s="170">
        <f>O518*H518</f>
        <v>0</v>
      </c>
      <c r="Q518" s="170">
        <v>0</v>
      </c>
      <c r="R518" s="170">
        <f>Q518*H518</f>
        <v>0</v>
      </c>
      <c r="S518" s="170">
        <v>0</v>
      </c>
      <c r="T518" s="171">
        <f>S518*H518</f>
        <v>0</v>
      </c>
      <c r="AR518" s="18" t="s">
        <v>2385</v>
      </c>
      <c r="AT518" s="18" t="s">
        <v>2219</v>
      </c>
      <c r="AU518" s="18" t="s">
        <v>2175</v>
      </c>
      <c r="AY518" s="18" t="s">
        <v>2216</v>
      </c>
      <c r="BE518" s="172">
        <f>IF(N518="základní",J518,0)</f>
        <v>0</v>
      </c>
      <c r="BF518" s="172">
        <f>IF(N518="snížená",J518,0)</f>
        <v>0</v>
      </c>
      <c r="BG518" s="172">
        <f>IF(N518="zákl. přenesená",J518,0)</f>
        <v>0</v>
      </c>
      <c r="BH518" s="172">
        <f>IF(N518="sníž. přenesená",J518,0)</f>
        <v>0</v>
      </c>
      <c r="BI518" s="172">
        <f>IF(N518="nulová",J518,0)</f>
        <v>0</v>
      </c>
      <c r="BJ518" s="18" t="s">
        <v>2173</v>
      </c>
      <c r="BK518" s="172">
        <f>ROUND(I518*H518,2)</f>
        <v>0</v>
      </c>
      <c r="BL518" s="18" t="s">
        <v>2385</v>
      </c>
      <c r="BM518" s="18" t="s">
        <v>3126</v>
      </c>
    </row>
    <row r="519" spans="2:65" s="1" customFormat="1" ht="42" customHeight="1">
      <c r="B519" s="35"/>
      <c r="D519" s="188" t="s">
        <v>2915</v>
      </c>
      <c r="F519" s="233" t="s">
        <v>3127</v>
      </c>
      <c r="I519" s="134"/>
      <c r="L519" s="35"/>
      <c r="M519" s="65"/>
      <c r="N519" s="36"/>
      <c r="O519" s="36"/>
      <c r="P519" s="36"/>
      <c r="Q519" s="36"/>
      <c r="R519" s="36"/>
      <c r="S519" s="36"/>
      <c r="T519" s="66"/>
      <c r="AT519" s="18" t="s">
        <v>2915</v>
      </c>
      <c r="AU519" s="18" t="s">
        <v>2175</v>
      </c>
    </row>
    <row r="520" spans="2:65" s="11" customFormat="1" ht="22.5" customHeight="1">
      <c r="B520" s="173"/>
      <c r="D520" s="174" t="s">
        <v>2225</v>
      </c>
      <c r="E520" s="175" t="s">
        <v>2117</v>
      </c>
      <c r="F520" s="176" t="s">
        <v>3128</v>
      </c>
      <c r="H520" s="177">
        <v>82.88</v>
      </c>
      <c r="I520" s="178"/>
      <c r="L520" s="173"/>
      <c r="M520" s="179"/>
      <c r="N520" s="180"/>
      <c r="O520" s="180"/>
      <c r="P520" s="180"/>
      <c r="Q520" s="180"/>
      <c r="R520" s="180"/>
      <c r="S520" s="180"/>
      <c r="T520" s="181"/>
      <c r="AT520" s="182" t="s">
        <v>2225</v>
      </c>
      <c r="AU520" s="182" t="s">
        <v>2175</v>
      </c>
      <c r="AV520" s="11" t="s">
        <v>2175</v>
      </c>
      <c r="AW520" s="11" t="s">
        <v>2130</v>
      </c>
      <c r="AX520" s="11" t="s">
        <v>2173</v>
      </c>
      <c r="AY520" s="182" t="s">
        <v>2216</v>
      </c>
    </row>
    <row r="521" spans="2:65" s="1" customFormat="1" ht="22.5" customHeight="1">
      <c r="B521" s="160"/>
      <c r="C521" s="161" t="s">
        <v>3129</v>
      </c>
      <c r="D521" s="161" t="s">
        <v>2219</v>
      </c>
      <c r="E521" s="162" t="s">
        <v>3130</v>
      </c>
      <c r="F521" s="163" t="s">
        <v>3131</v>
      </c>
      <c r="G521" s="164" t="s">
        <v>2352</v>
      </c>
      <c r="H521" s="165">
        <v>82.88</v>
      </c>
      <c r="I521" s="166"/>
      <c r="J521" s="167">
        <f>ROUND(I521*H521,2)</f>
        <v>0</v>
      </c>
      <c r="K521" s="163" t="s">
        <v>2117</v>
      </c>
      <c r="L521" s="35"/>
      <c r="M521" s="168" t="s">
        <v>2117</v>
      </c>
      <c r="N521" s="169" t="s">
        <v>2137</v>
      </c>
      <c r="O521" s="36"/>
      <c r="P521" s="170">
        <f>O521*H521</f>
        <v>0</v>
      </c>
      <c r="Q521" s="170">
        <v>0</v>
      </c>
      <c r="R521" s="170">
        <f>Q521*H521</f>
        <v>0</v>
      </c>
      <c r="S521" s="170">
        <v>0</v>
      </c>
      <c r="T521" s="171">
        <f>S521*H521</f>
        <v>0</v>
      </c>
      <c r="AR521" s="18" t="s">
        <v>2385</v>
      </c>
      <c r="AT521" s="18" t="s">
        <v>2219</v>
      </c>
      <c r="AU521" s="18" t="s">
        <v>2175</v>
      </c>
      <c r="AY521" s="18" t="s">
        <v>2216</v>
      </c>
      <c r="BE521" s="172">
        <f>IF(N521="základní",J521,0)</f>
        <v>0</v>
      </c>
      <c r="BF521" s="172">
        <f>IF(N521="snížená",J521,0)</f>
        <v>0</v>
      </c>
      <c r="BG521" s="172">
        <f>IF(N521="zákl. přenesená",J521,0)</f>
        <v>0</v>
      </c>
      <c r="BH521" s="172">
        <f>IF(N521="sníž. přenesená",J521,0)</f>
        <v>0</v>
      </c>
      <c r="BI521" s="172">
        <f>IF(N521="nulová",J521,0)</f>
        <v>0</v>
      </c>
      <c r="BJ521" s="18" t="s">
        <v>2173</v>
      </c>
      <c r="BK521" s="172">
        <f>ROUND(I521*H521,2)</f>
        <v>0</v>
      </c>
      <c r="BL521" s="18" t="s">
        <v>2385</v>
      </c>
      <c r="BM521" s="18" t="s">
        <v>3132</v>
      </c>
    </row>
    <row r="522" spans="2:65" s="1" customFormat="1" ht="31.5" customHeight="1">
      <c r="B522" s="160"/>
      <c r="C522" s="161" t="s">
        <v>3133</v>
      </c>
      <c r="D522" s="161" t="s">
        <v>2219</v>
      </c>
      <c r="E522" s="162" t="s">
        <v>3134</v>
      </c>
      <c r="F522" s="163" t="s">
        <v>3135</v>
      </c>
      <c r="G522" s="164" t="s">
        <v>2222</v>
      </c>
      <c r="H522" s="165">
        <v>9</v>
      </c>
      <c r="I522" s="166"/>
      <c r="J522" s="167">
        <f>ROUND(I522*H522,2)</f>
        <v>0</v>
      </c>
      <c r="K522" s="163" t="s">
        <v>2117</v>
      </c>
      <c r="L522" s="35"/>
      <c r="M522" s="168" t="s">
        <v>2117</v>
      </c>
      <c r="N522" s="169" t="s">
        <v>2137</v>
      </c>
      <c r="O522" s="36"/>
      <c r="P522" s="170">
        <f>O522*H522</f>
        <v>0</v>
      </c>
      <c r="Q522" s="170">
        <v>0</v>
      </c>
      <c r="R522" s="170">
        <f>Q522*H522</f>
        <v>0</v>
      </c>
      <c r="S522" s="170">
        <v>0</v>
      </c>
      <c r="T522" s="171">
        <f>S522*H522</f>
        <v>0</v>
      </c>
      <c r="AR522" s="18" t="s">
        <v>2385</v>
      </c>
      <c r="AT522" s="18" t="s">
        <v>2219</v>
      </c>
      <c r="AU522" s="18" t="s">
        <v>2175</v>
      </c>
      <c r="AY522" s="18" t="s">
        <v>2216</v>
      </c>
      <c r="BE522" s="172">
        <f>IF(N522="základní",J522,0)</f>
        <v>0</v>
      </c>
      <c r="BF522" s="172">
        <f>IF(N522="snížená",J522,0)</f>
        <v>0</v>
      </c>
      <c r="BG522" s="172">
        <f>IF(N522="zákl. přenesená",J522,0)</f>
        <v>0</v>
      </c>
      <c r="BH522" s="172">
        <f>IF(N522="sníž. přenesená",J522,0)</f>
        <v>0</v>
      </c>
      <c r="BI522" s="172">
        <f>IF(N522="nulová",J522,0)</f>
        <v>0</v>
      </c>
      <c r="BJ522" s="18" t="s">
        <v>2173</v>
      </c>
      <c r="BK522" s="172">
        <f>ROUND(I522*H522,2)</f>
        <v>0</v>
      </c>
      <c r="BL522" s="18" t="s">
        <v>2385</v>
      </c>
      <c r="BM522" s="18" t="s">
        <v>3136</v>
      </c>
    </row>
    <row r="523" spans="2:65" s="1" customFormat="1" ht="42" customHeight="1">
      <c r="B523" s="35"/>
      <c r="D523" s="174" t="s">
        <v>2915</v>
      </c>
      <c r="F523" s="234" t="s">
        <v>3127</v>
      </c>
      <c r="I523" s="134"/>
      <c r="L523" s="35"/>
      <c r="M523" s="65"/>
      <c r="N523" s="36"/>
      <c r="O523" s="36"/>
      <c r="P523" s="36"/>
      <c r="Q523" s="36"/>
      <c r="R523" s="36"/>
      <c r="S523" s="36"/>
      <c r="T523" s="66"/>
      <c r="AT523" s="18" t="s">
        <v>2915</v>
      </c>
      <c r="AU523" s="18" t="s">
        <v>2175</v>
      </c>
    </row>
    <row r="524" spans="2:65" s="1" customFormat="1" ht="31.5" customHeight="1">
      <c r="B524" s="160"/>
      <c r="C524" s="161" t="s">
        <v>3137</v>
      </c>
      <c r="D524" s="161" t="s">
        <v>2219</v>
      </c>
      <c r="E524" s="162" t="s">
        <v>3138</v>
      </c>
      <c r="F524" s="163" t="s">
        <v>3139</v>
      </c>
      <c r="G524" s="164" t="s">
        <v>2222</v>
      </c>
      <c r="H524" s="165">
        <v>9</v>
      </c>
      <c r="I524" s="166"/>
      <c r="J524" s="167">
        <f>ROUND(I524*H524,2)</f>
        <v>0</v>
      </c>
      <c r="K524" s="163" t="s">
        <v>2117</v>
      </c>
      <c r="L524" s="35"/>
      <c r="M524" s="168" t="s">
        <v>2117</v>
      </c>
      <c r="N524" s="169" t="s">
        <v>2137</v>
      </c>
      <c r="O524" s="36"/>
      <c r="P524" s="170">
        <f>O524*H524</f>
        <v>0</v>
      </c>
      <c r="Q524" s="170">
        <v>0</v>
      </c>
      <c r="R524" s="170">
        <f>Q524*H524</f>
        <v>0</v>
      </c>
      <c r="S524" s="170">
        <v>0</v>
      </c>
      <c r="T524" s="171">
        <f>S524*H524</f>
        <v>0</v>
      </c>
      <c r="AR524" s="18" t="s">
        <v>2385</v>
      </c>
      <c r="AT524" s="18" t="s">
        <v>2219</v>
      </c>
      <c r="AU524" s="18" t="s">
        <v>2175</v>
      </c>
      <c r="AY524" s="18" t="s">
        <v>2216</v>
      </c>
      <c r="BE524" s="172">
        <f>IF(N524="základní",J524,0)</f>
        <v>0</v>
      </c>
      <c r="BF524" s="172">
        <f>IF(N524="snížená",J524,0)</f>
        <v>0</v>
      </c>
      <c r="BG524" s="172">
        <f>IF(N524="zákl. přenesená",J524,0)</f>
        <v>0</v>
      </c>
      <c r="BH524" s="172">
        <f>IF(N524="sníž. přenesená",J524,0)</f>
        <v>0</v>
      </c>
      <c r="BI524" s="172">
        <f>IF(N524="nulová",J524,0)</f>
        <v>0</v>
      </c>
      <c r="BJ524" s="18" t="s">
        <v>2173</v>
      </c>
      <c r="BK524" s="172">
        <f>ROUND(I524*H524,2)</f>
        <v>0</v>
      </c>
      <c r="BL524" s="18" t="s">
        <v>2385</v>
      </c>
      <c r="BM524" s="18" t="s">
        <v>3140</v>
      </c>
    </row>
    <row r="525" spans="2:65" s="1" customFormat="1" ht="42" customHeight="1">
      <c r="B525" s="35"/>
      <c r="D525" s="174" t="s">
        <v>2915</v>
      </c>
      <c r="F525" s="234" t="s">
        <v>3127</v>
      </c>
      <c r="I525" s="134"/>
      <c r="L525" s="35"/>
      <c r="M525" s="65"/>
      <c r="N525" s="36"/>
      <c r="O525" s="36"/>
      <c r="P525" s="36"/>
      <c r="Q525" s="36"/>
      <c r="R525" s="36"/>
      <c r="S525" s="36"/>
      <c r="T525" s="66"/>
      <c r="AT525" s="18" t="s">
        <v>2915</v>
      </c>
      <c r="AU525" s="18" t="s">
        <v>2175</v>
      </c>
    </row>
    <row r="526" spans="2:65" s="1" customFormat="1" ht="22.5" customHeight="1">
      <c r="B526" s="160"/>
      <c r="C526" s="161" t="s">
        <v>3141</v>
      </c>
      <c r="D526" s="161" t="s">
        <v>2219</v>
      </c>
      <c r="E526" s="162" t="s">
        <v>3142</v>
      </c>
      <c r="F526" s="163" t="s">
        <v>3143</v>
      </c>
      <c r="G526" s="164" t="s">
        <v>2222</v>
      </c>
      <c r="H526" s="165">
        <v>9</v>
      </c>
      <c r="I526" s="166"/>
      <c r="J526" s="167">
        <f>ROUND(I526*H526,2)</f>
        <v>0</v>
      </c>
      <c r="K526" s="163" t="s">
        <v>2117</v>
      </c>
      <c r="L526" s="35"/>
      <c r="M526" s="168" t="s">
        <v>2117</v>
      </c>
      <c r="N526" s="169" t="s">
        <v>2137</v>
      </c>
      <c r="O526" s="36"/>
      <c r="P526" s="170">
        <f>O526*H526</f>
        <v>0</v>
      </c>
      <c r="Q526" s="170">
        <v>0</v>
      </c>
      <c r="R526" s="170">
        <f>Q526*H526</f>
        <v>0</v>
      </c>
      <c r="S526" s="170">
        <v>0</v>
      </c>
      <c r="T526" s="171">
        <f>S526*H526</f>
        <v>0</v>
      </c>
      <c r="AR526" s="18" t="s">
        <v>2385</v>
      </c>
      <c r="AT526" s="18" t="s">
        <v>2219</v>
      </c>
      <c r="AU526" s="18" t="s">
        <v>2175</v>
      </c>
      <c r="AY526" s="18" t="s">
        <v>2216</v>
      </c>
      <c r="BE526" s="172">
        <f>IF(N526="základní",J526,0)</f>
        <v>0</v>
      </c>
      <c r="BF526" s="172">
        <f>IF(N526="snížená",J526,0)</f>
        <v>0</v>
      </c>
      <c r="BG526" s="172">
        <f>IF(N526="zákl. přenesená",J526,0)</f>
        <v>0</v>
      </c>
      <c r="BH526" s="172">
        <f>IF(N526="sníž. přenesená",J526,0)</f>
        <v>0</v>
      </c>
      <c r="BI526" s="172">
        <f>IF(N526="nulová",J526,0)</f>
        <v>0</v>
      </c>
      <c r="BJ526" s="18" t="s">
        <v>2173</v>
      </c>
      <c r="BK526" s="172">
        <f>ROUND(I526*H526,2)</f>
        <v>0</v>
      </c>
      <c r="BL526" s="18" t="s">
        <v>2385</v>
      </c>
      <c r="BM526" s="18" t="s">
        <v>3144</v>
      </c>
    </row>
    <row r="527" spans="2:65" s="1" customFormat="1" ht="22.5" customHeight="1">
      <c r="B527" s="160"/>
      <c r="C527" s="161" t="s">
        <v>3145</v>
      </c>
      <c r="D527" s="161" t="s">
        <v>2219</v>
      </c>
      <c r="E527" s="162" t="s">
        <v>3146</v>
      </c>
      <c r="F527" s="163" t="s">
        <v>3147</v>
      </c>
      <c r="G527" s="164" t="s">
        <v>2222</v>
      </c>
      <c r="H527" s="165">
        <v>9</v>
      </c>
      <c r="I527" s="166"/>
      <c r="J527" s="167">
        <f>ROUND(I527*H527,2)</f>
        <v>0</v>
      </c>
      <c r="K527" s="163" t="s">
        <v>2117</v>
      </c>
      <c r="L527" s="35"/>
      <c r="M527" s="168" t="s">
        <v>2117</v>
      </c>
      <c r="N527" s="169" t="s">
        <v>2137</v>
      </c>
      <c r="O527" s="36"/>
      <c r="P527" s="170">
        <f>O527*H527</f>
        <v>0</v>
      </c>
      <c r="Q527" s="170">
        <v>0</v>
      </c>
      <c r="R527" s="170">
        <f>Q527*H527</f>
        <v>0</v>
      </c>
      <c r="S527" s="170">
        <v>0</v>
      </c>
      <c r="T527" s="171">
        <f>S527*H527</f>
        <v>0</v>
      </c>
      <c r="AR527" s="18" t="s">
        <v>2385</v>
      </c>
      <c r="AT527" s="18" t="s">
        <v>2219</v>
      </c>
      <c r="AU527" s="18" t="s">
        <v>2175</v>
      </c>
      <c r="AY527" s="18" t="s">
        <v>2216</v>
      </c>
      <c r="BE527" s="172">
        <f>IF(N527="základní",J527,0)</f>
        <v>0</v>
      </c>
      <c r="BF527" s="172">
        <f>IF(N527="snížená",J527,0)</f>
        <v>0</v>
      </c>
      <c r="BG527" s="172">
        <f>IF(N527="zákl. přenesená",J527,0)</f>
        <v>0</v>
      </c>
      <c r="BH527" s="172">
        <f>IF(N527="sníž. přenesená",J527,0)</f>
        <v>0</v>
      </c>
      <c r="BI527" s="172">
        <f>IF(N527="nulová",J527,0)</f>
        <v>0</v>
      </c>
      <c r="BJ527" s="18" t="s">
        <v>2173</v>
      </c>
      <c r="BK527" s="172">
        <f>ROUND(I527*H527,2)</f>
        <v>0</v>
      </c>
      <c r="BL527" s="18" t="s">
        <v>2385</v>
      </c>
      <c r="BM527" s="18" t="s">
        <v>3148</v>
      </c>
    </row>
    <row r="528" spans="2:65" s="1" customFormat="1" ht="31.5" customHeight="1">
      <c r="B528" s="160"/>
      <c r="C528" s="161" t="s">
        <v>3149</v>
      </c>
      <c r="D528" s="161" t="s">
        <v>2219</v>
      </c>
      <c r="E528" s="162" t="s">
        <v>3150</v>
      </c>
      <c r="F528" s="163" t="s">
        <v>3151</v>
      </c>
      <c r="G528" s="164" t="s">
        <v>2352</v>
      </c>
      <c r="H528" s="165">
        <v>8</v>
      </c>
      <c r="I528" s="166"/>
      <c r="J528" s="167">
        <f>ROUND(I528*H528,2)</f>
        <v>0</v>
      </c>
      <c r="K528" s="163" t="s">
        <v>2117</v>
      </c>
      <c r="L528" s="35"/>
      <c r="M528" s="168" t="s">
        <v>2117</v>
      </c>
      <c r="N528" s="169" t="s">
        <v>2137</v>
      </c>
      <c r="O528" s="36"/>
      <c r="P528" s="170">
        <f>O528*H528</f>
        <v>0</v>
      </c>
      <c r="Q528" s="170">
        <v>0</v>
      </c>
      <c r="R528" s="170">
        <f>Q528*H528</f>
        <v>0</v>
      </c>
      <c r="S528" s="170">
        <v>0</v>
      </c>
      <c r="T528" s="171">
        <f>S528*H528</f>
        <v>0</v>
      </c>
      <c r="AR528" s="18" t="s">
        <v>2385</v>
      </c>
      <c r="AT528" s="18" t="s">
        <v>2219</v>
      </c>
      <c r="AU528" s="18" t="s">
        <v>2175</v>
      </c>
      <c r="AY528" s="18" t="s">
        <v>2216</v>
      </c>
      <c r="BE528" s="172">
        <f>IF(N528="základní",J528,0)</f>
        <v>0</v>
      </c>
      <c r="BF528" s="172">
        <f>IF(N528="snížená",J528,0)</f>
        <v>0</v>
      </c>
      <c r="BG528" s="172">
        <f>IF(N528="zákl. přenesená",J528,0)</f>
        <v>0</v>
      </c>
      <c r="BH528" s="172">
        <f>IF(N528="sníž. přenesená",J528,0)</f>
        <v>0</v>
      </c>
      <c r="BI528" s="172">
        <f>IF(N528="nulová",J528,0)</f>
        <v>0</v>
      </c>
      <c r="BJ528" s="18" t="s">
        <v>2173</v>
      </c>
      <c r="BK528" s="172">
        <f>ROUND(I528*H528,2)</f>
        <v>0</v>
      </c>
      <c r="BL528" s="18" t="s">
        <v>2385</v>
      </c>
      <c r="BM528" s="18" t="s">
        <v>3152</v>
      </c>
    </row>
    <row r="529" spans="2:65" s="1" customFormat="1" ht="31.5" customHeight="1">
      <c r="B529" s="160"/>
      <c r="C529" s="161" t="s">
        <v>3153</v>
      </c>
      <c r="D529" s="161" t="s">
        <v>2219</v>
      </c>
      <c r="E529" s="162" t="s">
        <v>3154</v>
      </c>
      <c r="F529" s="163" t="s">
        <v>3155</v>
      </c>
      <c r="G529" s="164" t="s">
        <v>2352</v>
      </c>
      <c r="H529" s="165">
        <v>8</v>
      </c>
      <c r="I529" s="166"/>
      <c r="J529" s="167">
        <f>ROUND(I529*H529,2)</f>
        <v>0</v>
      </c>
      <c r="K529" s="163" t="s">
        <v>2117</v>
      </c>
      <c r="L529" s="35"/>
      <c r="M529" s="168" t="s">
        <v>2117</v>
      </c>
      <c r="N529" s="169" t="s">
        <v>2137</v>
      </c>
      <c r="O529" s="36"/>
      <c r="P529" s="170">
        <f>O529*H529</f>
        <v>0</v>
      </c>
      <c r="Q529" s="170">
        <v>0</v>
      </c>
      <c r="R529" s="170">
        <f>Q529*H529</f>
        <v>0</v>
      </c>
      <c r="S529" s="170">
        <v>0</v>
      </c>
      <c r="T529" s="171">
        <f>S529*H529</f>
        <v>0</v>
      </c>
      <c r="AR529" s="18" t="s">
        <v>2385</v>
      </c>
      <c r="AT529" s="18" t="s">
        <v>2219</v>
      </c>
      <c r="AU529" s="18" t="s">
        <v>2175</v>
      </c>
      <c r="AY529" s="18" t="s">
        <v>2216</v>
      </c>
      <c r="BE529" s="172">
        <f>IF(N529="základní",J529,0)</f>
        <v>0</v>
      </c>
      <c r="BF529" s="172">
        <f>IF(N529="snížená",J529,0)</f>
        <v>0</v>
      </c>
      <c r="BG529" s="172">
        <f>IF(N529="zákl. přenesená",J529,0)</f>
        <v>0</v>
      </c>
      <c r="BH529" s="172">
        <f>IF(N529="sníž. přenesená",J529,0)</f>
        <v>0</v>
      </c>
      <c r="BI529" s="172">
        <f>IF(N529="nulová",J529,0)</f>
        <v>0</v>
      </c>
      <c r="BJ529" s="18" t="s">
        <v>2173</v>
      </c>
      <c r="BK529" s="172">
        <f>ROUND(I529*H529,2)</f>
        <v>0</v>
      </c>
      <c r="BL529" s="18" t="s">
        <v>2385</v>
      </c>
      <c r="BM529" s="18" t="s">
        <v>3156</v>
      </c>
    </row>
    <row r="530" spans="2:65" s="1" customFormat="1" ht="31.5" customHeight="1">
      <c r="B530" s="160"/>
      <c r="C530" s="161" t="s">
        <v>3157</v>
      </c>
      <c r="D530" s="161" t="s">
        <v>2219</v>
      </c>
      <c r="E530" s="162" t="s">
        <v>3158</v>
      </c>
      <c r="F530" s="163" t="s">
        <v>3159</v>
      </c>
      <c r="G530" s="164" t="s">
        <v>2359</v>
      </c>
      <c r="H530" s="165">
        <v>250</v>
      </c>
      <c r="I530" s="166"/>
      <c r="J530" s="167">
        <f>ROUND(I530*H530,2)</f>
        <v>0</v>
      </c>
      <c r="K530" s="163" t="s">
        <v>2117</v>
      </c>
      <c r="L530" s="35"/>
      <c r="M530" s="168" t="s">
        <v>2117</v>
      </c>
      <c r="N530" s="169" t="s">
        <v>2137</v>
      </c>
      <c r="O530" s="36"/>
      <c r="P530" s="170">
        <f>O530*H530</f>
        <v>0</v>
      </c>
      <c r="Q530" s="170">
        <v>0</v>
      </c>
      <c r="R530" s="170">
        <f>Q530*H530</f>
        <v>0</v>
      </c>
      <c r="S530" s="170">
        <v>0</v>
      </c>
      <c r="T530" s="171">
        <f>S530*H530</f>
        <v>0</v>
      </c>
      <c r="AR530" s="18" t="s">
        <v>2385</v>
      </c>
      <c r="AT530" s="18" t="s">
        <v>2219</v>
      </c>
      <c r="AU530" s="18" t="s">
        <v>2175</v>
      </c>
      <c r="AY530" s="18" t="s">
        <v>2216</v>
      </c>
      <c r="BE530" s="172">
        <f>IF(N530="základní",J530,0)</f>
        <v>0</v>
      </c>
      <c r="BF530" s="172">
        <f>IF(N530="snížená",J530,0)</f>
        <v>0</v>
      </c>
      <c r="BG530" s="172">
        <f>IF(N530="zákl. přenesená",J530,0)</f>
        <v>0</v>
      </c>
      <c r="BH530" s="172">
        <f>IF(N530="sníž. přenesená",J530,0)</f>
        <v>0</v>
      </c>
      <c r="BI530" s="172">
        <f>IF(N530="nulová",J530,0)</f>
        <v>0</v>
      </c>
      <c r="BJ530" s="18" t="s">
        <v>2173</v>
      </c>
      <c r="BK530" s="172">
        <f>ROUND(I530*H530,2)</f>
        <v>0</v>
      </c>
      <c r="BL530" s="18" t="s">
        <v>2385</v>
      </c>
      <c r="BM530" s="18" t="s">
        <v>3160</v>
      </c>
    </row>
    <row r="531" spans="2:65" s="11" customFormat="1" ht="22.5" customHeight="1">
      <c r="B531" s="173"/>
      <c r="D531" s="174" t="s">
        <v>2225</v>
      </c>
      <c r="E531" s="175" t="s">
        <v>2117</v>
      </c>
      <c r="F531" s="176" t="s">
        <v>3161</v>
      </c>
      <c r="H531" s="177">
        <v>250</v>
      </c>
      <c r="I531" s="178"/>
      <c r="L531" s="173"/>
      <c r="M531" s="179"/>
      <c r="N531" s="180"/>
      <c r="O531" s="180"/>
      <c r="P531" s="180"/>
      <c r="Q531" s="180"/>
      <c r="R531" s="180"/>
      <c r="S531" s="180"/>
      <c r="T531" s="181"/>
      <c r="AT531" s="182" t="s">
        <v>2225</v>
      </c>
      <c r="AU531" s="182" t="s">
        <v>2175</v>
      </c>
      <c r="AV531" s="11" t="s">
        <v>2175</v>
      </c>
      <c r="AW531" s="11" t="s">
        <v>2130</v>
      </c>
      <c r="AX531" s="11" t="s">
        <v>2173</v>
      </c>
      <c r="AY531" s="182" t="s">
        <v>2216</v>
      </c>
    </row>
    <row r="532" spans="2:65" s="1" customFormat="1" ht="31.5" customHeight="1">
      <c r="B532" s="160"/>
      <c r="C532" s="161" t="s">
        <v>3162</v>
      </c>
      <c r="D532" s="161" t="s">
        <v>2219</v>
      </c>
      <c r="E532" s="162" t="s">
        <v>3163</v>
      </c>
      <c r="F532" s="163" t="s">
        <v>3164</v>
      </c>
      <c r="G532" s="164" t="s">
        <v>2359</v>
      </c>
      <c r="H532" s="165">
        <v>250</v>
      </c>
      <c r="I532" s="166"/>
      <c r="J532" s="167">
        <f>ROUND(I532*H532,2)</f>
        <v>0</v>
      </c>
      <c r="K532" s="163" t="s">
        <v>2117</v>
      </c>
      <c r="L532" s="35"/>
      <c r="M532" s="168" t="s">
        <v>2117</v>
      </c>
      <c r="N532" s="169" t="s">
        <v>2137</v>
      </c>
      <c r="O532" s="36"/>
      <c r="P532" s="170">
        <f>O532*H532</f>
        <v>0</v>
      </c>
      <c r="Q532" s="170">
        <v>0</v>
      </c>
      <c r="R532" s="170">
        <f>Q532*H532</f>
        <v>0</v>
      </c>
      <c r="S532" s="170">
        <v>0</v>
      </c>
      <c r="T532" s="171">
        <f>S532*H532</f>
        <v>0</v>
      </c>
      <c r="AR532" s="18" t="s">
        <v>2385</v>
      </c>
      <c r="AT532" s="18" t="s">
        <v>2219</v>
      </c>
      <c r="AU532" s="18" t="s">
        <v>2175</v>
      </c>
      <c r="AY532" s="18" t="s">
        <v>2216</v>
      </c>
      <c r="BE532" s="172">
        <f>IF(N532="základní",J532,0)</f>
        <v>0</v>
      </c>
      <c r="BF532" s="172">
        <f>IF(N532="snížená",J532,0)</f>
        <v>0</v>
      </c>
      <c r="BG532" s="172">
        <f>IF(N532="zákl. přenesená",J532,0)</f>
        <v>0</v>
      </c>
      <c r="BH532" s="172">
        <f>IF(N532="sníž. přenesená",J532,0)</f>
        <v>0</v>
      </c>
      <c r="BI532" s="172">
        <f>IF(N532="nulová",J532,0)</f>
        <v>0</v>
      </c>
      <c r="BJ532" s="18" t="s">
        <v>2173</v>
      </c>
      <c r="BK532" s="172">
        <f>ROUND(I532*H532,2)</f>
        <v>0</v>
      </c>
      <c r="BL532" s="18" t="s">
        <v>2385</v>
      </c>
      <c r="BM532" s="18" t="s">
        <v>3165</v>
      </c>
    </row>
    <row r="533" spans="2:65" s="1" customFormat="1" ht="42" customHeight="1">
      <c r="B533" s="35"/>
      <c r="D533" s="188" t="s">
        <v>2915</v>
      </c>
      <c r="F533" s="233" t="s">
        <v>3166</v>
      </c>
      <c r="I533" s="134"/>
      <c r="L533" s="35"/>
      <c r="M533" s="65"/>
      <c r="N533" s="36"/>
      <c r="O533" s="36"/>
      <c r="P533" s="36"/>
      <c r="Q533" s="36"/>
      <c r="R533" s="36"/>
      <c r="S533" s="36"/>
      <c r="T533" s="66"/>
      <c r="AT533" s="18" t="s">
        <v>2915</v>
      </c>
      <c r="AU533" s="18" t="s">
        <v>2175</v>
      </c>
    </row>
    <row r="534" spans="2:65" s="11" customFormat="1" ht="22.5" customHeight="1">
      <c r="B534" s="173"/>
      <c r="D534" s="174" t="s">
        <v>2225</v>
      </c>
      <c r="E534" s="175" t="s">
        <v>2117</v>
      </c>
      <c r="F534" s="176" t="s">
        <v>2816</v>
      </c>
      <c r="H534" s="177">
        <v>250</v>
      </c>
      <c r="I534" s="178"/>
      <c r="L534" s="173"/>
      <c r="M534" s="179"/>
      <c r="N534" s="180"/>
      <c r="O534" s="180"/>
      <c r="P534" s="180"/>
      <c r="Q534" s="180"/>
      <c r="R534" s="180"/>
      <c r="S534" s="180"/>
      <c r="T534" s="181"/>
      <c r="AT534" s="182" t="s">
        <v>2225</v>
      </c>
      <c r="AU534" s="182" t="s">
        <v>2175</v>
      </c>
      <c r="AV534" s="11" t="s">
        <v>2175</v>
      </c>
      <c r="AW534" s="11" t="s">
        <v>2130</v>
      </c>
      <c r="AX534" s="11" t="s">
        <v>2173</v>
      </c>
      <c r="AY534" s="182" t="s">
        <v>2216</v>
      </c>
    </row>
    <row r="535" spans="2:65" s="1" customFormat="1" ht="22.5" customHeight="1">
      <c r="B535" s="160"/>
      <c r="C535" s="161" t="s">
        <v>3167</v>
      </c>
      <c r="D535" s="161" t="s">
        <v>2219</v>
      </c>
      <c r="E535" s="162" t="s">
        <v>3168</v>
      </c>
      <c r="F535" s="163" t="s">
        <v>3169</v>
      </c>
      <c r="G535" s="164" t="s">
        <v>2359</v>
      </c>
      <c r="H535" s="165">
        <v>71.2</v>
      </c>
      <c r="I535" s="166"/>
      <c r="J535" s="167">
        <f>ROUND(I535*H535,2)</f>
        <v>0</v>
      </c>
      <c r="K535" s="163" t="s">
        <v>2117</v>
      </c>
      <c r="L535" s="35"/>
      <c r="M535" s="168" t="s">
        <v>2117</v>
      </c>
      <c r="N535" s="169" t="s">
        <v>2137</v>
      </c>
      <c r="O535" s="36"/>
      <c r="P535" s="170">
        <f>O535*H535</f>
        <v>0</v>
      </c>
      <c r="Q535" s="170">
        <v>0</v>
      </c>
      <c r="R535" s="170">
        <f>Q535*H535</f>
        <v>0</v>
      </c>
      <c r="S535" s="170">
        <v>0</v>
      </c>
      <c r="T535" s="171">
        <f>S535*H535</f>
        <v>0</v>
      </c>
      <c r="AR535" s="18" t="s">
        <v>2385</v>
      </c>
      <c r="AT535" s="18" t="s">
        <v>2219</v>
      </c>
      <c r="AU535" s="18" t="s">
        <v>2175</v>
      </c>
      <c r="AY535" s="18" t="s">
        <v>2216</v>
      </c>
      <c r="BE535" s="172">
        <f>IF(N535="základní",J535,0)</f>
        <v>0</v>
      </c>
      <c r="BF535" s="172">
        <f>IF(N535="snížená",J535,0)</f>
        <v>0</v>
      </c>
      <c r="BG535" s="172">
        <f>IF(N535="zákl. přenesená",J535,0)</f>
        <v>0</v>
      </c>
      <c r="BH535" s="172">
        <f>IF(N535="sníž. přenesená",J535,0)</f>
        <v>0</v>
      </c>
      <c r="BI535" s="172">
        <f>IF(N535="nulová",J535,0)</f>
        <v>0</v>
      </c>
      <c r="BJ535" s="18" t="s">
        <v>2173</v>
      </c>
      <c r="BK535" s="172">
        <f>ROUND(I535*H535,2)</f>
        <v>0</v>
      </c>
      <c r="BL535" s="18" t="s">
        <v>2385</v>
      </c>
      <c r="BM535" s="18" t="s">
        <v>3170</v>
      </c>
    </row>
    <row r="536" spans="2:65" s="11" customFormat="1" ht="22.5" customHeight="1">
      <c r="B536" s="173"/>
      <c r="D536" s="174" t="s">
        <v>2225</v>
      </c>
      <c r="E536" s="175" t="s">
        <v>2117</v>
      </c>
      <c r="F536" s="176" t="s">
        <v>3171</v>
      </c>
      <c r="H536" s="177">
        <v>71.2</v>
      </c>
      <c r="I536" s="178"/>
      <c r="L536" s="173"/>
      <c r="M536" s="179"/>
      <c r="N536" s="180"/>
      <c r="O536" s="180"/>
      <c r="P536" s="180"/>
      <c r="Q536" s="180"/>
      <c r="R536" s="180"/>
      <c r="S536" s="180"/>
      <c r="T536" s="181"/>
      <c r="AT536" s="182" t="s">
        <v>2225</v>
      </c>
      <c r="AU536" s="182" t="s">
        <v>2175</v>
      </c>
      <c r="AV536" s="11" t="s">
        <v>2175</v>
      </c>
      <c r="AW536" s="11" t="s">
        <v>2130</v>
      </c>
      <c r="AX536" s="11" t="s">
        <v>2173</v>
      </c>
      <c r="AY536" s="182" t="s">
        <v>2216</v>
      </c>
    </row>
    <row r="537" spans="2:65" s="1" customFormat="1" ht="31.5" customHeight="1">
      <c r="B537" s="160"/>
      <c r="C537" s="161" t="s">
        <v>3172</v>
      </c>
      <c r="D537" s="161" t="s">
        <v>2219</v>
      </c>
      <c r="E537" s="162" t="s">
        <v>3173</v>
      </c>
      <c r="F537" s="163" t="s">
        <v>3174</v>
      </c>
      <c r="G537" s="164" t="s">
        <v>2359</v>
      </c>
      <c r="H537" s="165">
        <v>114.997</v>
      </c>
      <c r="I537" s="166"/>
      <c r="J537" s="167">
        <f>ROUND(I537*H537,2)</f>
        <v>0</v>
      </c>
      <c r="K537" s="163" t="s">
        <v>2117</v>
      </c>
      <c r="L537" s="35"/>
      <c r="M537" s="168" t="s">
        <v>2117</v>
      </c>
      <c r="N537" s="169" t="s">
        <v>2137</v>
      </c>
      <c r="O537" s="36"/>
      <c r="P537" s="170">
        <f>O537*H537</f>
        <v>0</v>
      </c>
      <c r="Q537" s="170">
        <v>1.9460000000000002E-2</v>
      </c>
      <c r="R537" s="170">
        <f>Q537*H537</f>
        <v>2.2378416200000002</v>
      </c>
      <c r="S537" s="170">
        <v>0</v>
      </c>
      <c r="T537" s="171">
        <f>S537*H537</f>
        <v>0</v>
      </c>
      <c r="AR537" s="18" t="s">
        <v>2385</v>
      </c>
      <c r="AT537" s="18" t="s">
        <v>2219</v>
      </c>
      <c r="AU537" s="18" t="s">
        <v>2175</v>
      </c>
      <c r="AY537" s="18" t="s">
        <v>2216</v>
      </c>
      <c r="BE537" s="172">
        <f>IF(N537="základní",J537,0)</f>
        <v>0</v>
      </c>
      <c r="BF537" s="172">
        <f>IF(N537="snížená",J537,0)</f>
        <v>0</v>
      </c>
      <c r="BG537" s="172">
        <f>IF(N537="zákl. přenesená",J537,0)</f>
        <v>0</v>
      </c>
      <c r="BH537" s="172">
        <f>IF(N537="sníž. přenesená",J537,0)</f>
        <v>0</v>
      </c>
      <c r="BI537" s="172">
        <f>IF(N537="nulová",J537,0)</f>
        <v>0</v>
      </c>
      <c r="BJ537" s="18" t="s">
        <v>2173</v>
      </c>
      <c r="BK537" s="172">
        <f>ROUND(I537*H537,2)</f>
        <v>0</v>
      </c>
      <c r="BL537" s="18" t="s">
        <v>2385</v>
      </c>
      <c r="BM537" s="18" t="s">
        <v>3175</v>
      </c>
    </row>
    <row r="538" spans="2:65" s="11" customFormat="1" ht="22.5" customHeight="1">
      <c r="B538" s="173"/>
      <c r="D538" s="174" t="s">
        <v>2225</v>
      </c>
      <c r="E538" s="175" t="s">
        <v>2117</v>
      </c>
      <c r="F538" s="176" t="s">
        <v>2272</v>
      </c>
      <c r="H538" s="177">
        <v>114.997</v>
      </c>
      <c r="I538" s="178"/>
      <c r="L538" s="173"/>
      <c r="M538" s="179"/>
      <c r="N538" s="180"/>
      <c r="O538" s="180"/>
      <c r="P538" s="180"/>
      <c r="Q538" s="180"/>
      <c r="R538" s="180"/>
      <c r="S538" s="180"/>
      <c r="T538" s="181"/>
      <c r="AT538" s="182" t="s">
        <v>2225</v>
      </c>
      <c r="AU538" s="182" t="s">
        <v>2175</v>
      </c>
      <c r="AV538" s="11" t="s">
        <v>2175</v>
      </c>
      <c r="AW538" s="11" t="s">
        <v>2130</v>
      </c>
      <c r="AX538" s="11" t="s">
        <v>2173</v>
      </c>
      <c r="AY538" s="182" t="s">
        <v>2216</v>
      </c>
    </row>
    <row r="539" spans="2:65" s="1" customFormat="1" ht="22.5" customHeight="1">
      <c r="B539" s="160"/>
      <c r="C539" s="161" t="s">
        <v>3176</v>
      </c>
      <c r="D539" s="161" t="s">
        <v>2219</v>
      </c>
      <c r="E539" s="162" t="s">
        <v>3177</v>
      </c>
      <c r="F539" s="163" t="s">
        <v>3178</v>
      </c>
      <c r="G539" s="164" t="s">
        <v>2903</v>
      </c>
      <c r="H539" s="232"/>
      <c r="I539" s="166"/>
      <c r="J539" s="167">
        <f>ROUND(I539*H539,2)</f>
        <v>0</v>
      </c>
      <c r="K539" s="163" t="s">
        <v>2305</v>
      </c>
      <c r="L539" s="35"/>
      <c r="M539" s="168" t="s">
        <v>2117</v>
      </c>
      <c r="N539" s="169" t="s">
        <v>2137</v>
      </c>
      <c r="O539" s="36"/>
      <c r="P539" s="170">
        <f>O539*H539</f>
        <v>0</v>
      </c>
      <c r="Q539" s="170">
        <v>0</v>
      </c>
      <c r="R539" s="170">
        <f>Q539*H539</f>
        <v>0</v>
      </c>
      <c r="S539" s="170">
        <v>0</v>
      </c>
      <c r="T539" s="171">
        <f>S539*H539</f>
        <v>0</v>
      </c>
      <c r="AR539" s="18" t="s">
        <v>2385</v>
      </c>
      <c r="AT539" s="18" t="s">
        <v>2219</v>
      </c>
      <c r="AU539" s="18" t="s">
        <v>2175</v>
      </c>
      <c r="AY539" s="18" t="s">
        <v>2216</v>
      </c>
      <c r="BE539" s="172">
        <f>IF(N539="základní",J539,0)</f>
        <v>0</v>
      </c>
      <c r="BF539" s="172">
        <f>IF(N539="snížená",J539,0)</f>
        <v>0</v>
      </c>
      <c r="BG539" s="172">
        <f>IF(N539="zákl. přenesená",J539,0)</f>
        <v>0</v>
      </c>
      <c r="BH539" s="172">
        <f>IF(N539="sníž. přenesená",J539,0)</f>
        <v>0</v>
      </c>
      <c r="BI539" s="172">
        <f>IF(N539="nulová",J539,0)</f>
        <v>0</v>
      </c>
      <c r="BJ539" s="18" t="s">
        <v>2173</v>
      </c>
      <c r="BK539" s="172">
        <f>ROUND(I539*H539,2)</f>
        <v>0</v>
      </c>
      <c r="BL539" s="18" t="s">
        <v>2385</v>
      </c>
      <c r="BM539" s="18" t="s">
        <v>3179</v>
      </c>
    </row>
    <row r="540" spans="2:65" s="10" customFormat="1" ht="29.85" customHeight="1">
      <c r="B540" s="146"/>
      <c r="D540" s="157" t="s">
        <v>2165</v>
      </c>
      <c r="E540" s="158" t="s">
        <v>3180</v>
      </c>
      <c r="F540" s="158" t="s">
        <v>3181</v>
      </c>
      <c r="I540" s="149"/>
      <c r="J540" s="159">
        <f>BK540</f>
        <v>0</v>
      </c>
      <c r="L540" s="146"/>
      <c r="M540" s="151"/>
      <c r="N540" s="152"/>
      <c r="O540" s="152"/>
      <c r="P540" s="153">
        <f>SUM(P541:P549)</f>
        <v>0</v>
      </c>
      <c r="Q540" s="152"/>
      <c r="R540" s="153">
        <f>SUM(R541:R549)</f>
        <v>0.85759740000000018</v>
      </c>
      <c r="S540" s="152"/>
      <c r="T540" s="154">
        <f>SUM(T541:T549)</f>
        <v>0.17599999999999999</v>
      </c>
      <c r="AR540" s="147" t="s">
        <v>2175</v>
      </c>
      <c r="AT540" s="155" t="s">
        <v>2165</v>
      </c>
      <c r="AU540" s="155" t="s">
        <v>2173</v>
      </c>
      <c r="AY540" s="147" t="s">
        <v>2216</v>
      </c>
      <c r="BK540" s="156">
        <f>SUM(BK541:BK549)</f>
        <v>0</v>
      </c>
    </row>
    <row r="541" spans="2:65" s="1" customFormat="1" ht="22.5" customHeight="1">
      <c r="B541" s="160"/>
      <c r="C541" s="161" t="s">
        <v>3182</v>
      </c>
      <c r="D541" s="161" t="s">
        <v>2219</v>
      </c>
      <c r="E541" s="162" t="s">
        <v>3183</v>
      </c>
      <c r="F541" s="163" t="s">
        <v>3184</v>
      </c>
      <c r="G541" s="164" t="s">
        <v>2359</v>
      </c>
      <c r="H541" s="165">
        <v>33.840000000000003</v>
      </c>
      <c r="I541" s="166"/>
      <c r="J541" s="167">
        <f>ROUND(I541*H541,2)</f>
        <v>0</v>
      </c>
      <c r="K541" s="163" t="s">
        <v>2305</v>
      </c>
      <c r="L541" s="35"/>
      <c r="M541" s="168" t="s">
        <v>2117</v>
      </c>
      <c r="N541" s="169" t="s">
        <v>2137</v>
      </c>
      <c r="O541" s="36"/>
      <c r="P541" s="170">
        <f>O541*H541</f>
        <v>0</v>
      </c>
      <c r="Q541" s="170">
        <v>1.453E-2</v>
      </c>
      <c r="R541" s="170">
        <f>Q541*H541</f>
        <v>0.49169520000000005</v>
      </c>
      <c r="S541" s="170">
        <v>0</v>
      </c>
      <c r="T541" s="171">
        <f>S541*H541</f>
        <v>0</v>
      </c>
      <c r="AR541" s="18" t="s">
        <v>2385</v>
      </c>
      <c r="AT541" s="18" t="s">
        <v>2219</v>
      </c>
      <c r="AU541" s="18" t="s">
        <v>2175</v>
      </c>
      <c r="AY541" s="18" t="s">
        <v>2216</v>
      </c>
      <c r="BE541" s="172">
        <f>IF(N541="základní",J541,0)</f>
        <v>0</v>
      </c>
      <c r="BF541" s="172">
        <f>IF(N541="snížená",J541,0)</f>
        <v>0</v>
      </c>
      <c r="BG541" s="172">
        <f>IF(N541="zákl. přenesená",J541,0)</f>
        <v>0</v>
      </c>
      <c r="BH541" s="172">
        <f>IF(N541="sníž. přenesená",J541,0)</f>
        <v>0</v>
      </c>
      <c r="BI541" s="172">
        <f>IF(N541="nulová",J541,0)</f>
        <v>0</v>
      </c>
      <c r="BJ541" s="18" t="s">
        <v>2173</v>
      </c>
      <c r="BK541" s="172">
        <f>ROUND(I541*H541,2)</f>
        <v>0</v>
      </c>
      <c r="BL541" s="18" t="s">
        <v>2385</v>
      </c>
      <c r="BM541" s="18" t="s">
        <v>3185</v>
      </c>
    </row>
    <row r="542" spans="2:65" s="11" customFormat="1" ht="22.5" customHeight="1">
      <c r="B542" s="173"/>
      <c r="D542" s="174" t="s">
        <v>2225</v>
      </c>
      <c r="E542" s="175" t="s">
        <v>2117</v>
      </c>
      <c r="F542" s="176" t="s">
        <v>3186</v>
      </c>
      <c r="H542" s="177">
        <v>33.840000000000003</v>
      </c>
      <c r="I542" s="178"/>
      <c r="L542" s="173"/>
      <c r="M542" s="179"/>
      <c r="N542" s="180"/>
      <c r="O542" s="180"/>
      <c r="P542" s="180"/>
      <c r="Q542" s="180"/>
      <c r="R542" s="180"/>
      <c r="S542" s="180"/>
      <c r="T542" s="181"/>
      <c r="AT542" s="182" t="s">
        <v>2225</v>
      </c>
      <c r="AU542" s="182" t="s">
        <v>2175</v>
      </c>
      <c r="AV542" s="11" t="s">
        <v>2175</v>
      </c>
      <c r="AW542" s="11" t="s">
        <v>2130</v>
      </c>
      <c r="AX542" s="11" t="s">
        <v>2173</v>
      </c>
      <c r="AY542" s="182" t="s">
        <v>2216</v>
      </c>
    </row>
    <row r="543" spans="2:65" s="1" customFormat="1" ht="22.5" customHeight="1">
      <c r="B543" s="160"/>
      <c r="C543" s="161" t="s">
        <v>3187</v>
      </c>
      <c r="D543" s="161" t="s">
        <v>2219</v>
      </c>
      <c r="E543" s="162" t="s">
        <v>3188</v>
      </c>
      <c r="F543" s="163" t="s">
        <v>3189</v>
      </c>
      <c r="G543" s="164" t="s">
        <v>2359</v>
      </c>
      <c r="H543" s="165">
        <v>27.17</v>
      </c>
      <c r="I543" s="166"/>
      <c r="J543" s="167">
        <f>ROUND(I543*H543,2)</f>
        <v>0</v>
      </c>
      <c r="K543" s="163" t="s">
        <v>2117</v>
      </c>
      <c r="L543" s="35"/>
      <c r="M543" s="168" t="s">
        <v>2117</v>
      </c>
      <c r="N543" s="169" t="s">
        <v>2137</v>
      </c>
      <c r="O543" s="36"/>
      <c r="P543" s="170">
        <f>O543*H543</f>
        <v>0</v>
      </c>
      <c r="Q543" s="170">
        <v>1.2540000000000001E-2</v>
      </c>
      <c r="R543" s="170">
        <f>Q543*H543</f>
        <v>0.34071180000000006</v>
      </c>
      <c r="S543" s="170">
        <v>0</v>
      </c>
      <c r="T543" s="171">
        <f>S543*H543</f>
        <v>0</v>
      </c>
      <c r="AR543" s="18" t="s">
        <v>2385</v>
      </c>
      <c r="AT543" s="18" t="s">
        <v>2219</v>
      </c>
      <c r="AU543" s="18" t="s">
        <v>2175</v>
      </c>
      <c r="AY543" s="18" t="s">
        <v>2216</v>
      </c>
      <c r="BE543" s="172">
        <f>IF(N543="základní",J543,0)</f>
        <v>0</v>
      </c>
      <c r="BF543" s="172">
        <f>IF(N543="snížená",J543,0)</f>
        <v>0</v>
      </c>
      <c r="BG543" s="172">
        <f>IF(N543="zákl. přenesená",J543,0)</f>
        <v>0</v>
      </c>
      <c r="BH543" s="172">
        <f>IF(N543="sníž. přenesená",J543,0)</f>
        <v>0</v>
      </c>
      <c r="BI543" s="172">
        <f>IF(N543="nulová",J543,0)</f>
        <v>0</v>
      </c>
      <c r="BJ543" s="18" t="s">
        <v>2173</v>
      </c>
      <c r="BK543" s="172">
        <f>ROUND(I543*H543,2)</f>
        <v>0</v>
      </c>
      <c r="BL543" s="18" t="s">
        <v>2385</v>
      </c>
      <c r="BM543" s="18" t="s">
        <v>3190</v>
      </c>
    </row>
    <row r="544" spans="2:65" s="11" customFormat="1" ht="22.5" customHeight="1">
      <c r="B544" s="173"/>
      <c r="D544" s="174" t="s">
        <v>2225</v>
      </c>
      <c r="E544" s="175" t="s">
        <v>2117</v>
      </c>
      <c r="F544" s="176" t="s">
        <v>3191</v>
      </c>
      <c r="H544" s="177">
        <v>27.17</v>
      </c>
      <c r="I544" s="178"/>
      <c r="L544" s="173"/>
      <c r="M544" s="179"/>
      <c r="N544" s="180"/>
      <c r="O544" s="180"/>
      <c r="P544" s="180"/>
      <c r="Q544" s="180"/>
      <c r="R544" s="180"/>
      <c r="S544" s="180"/>
      <c r="T544" s="181"/>
      <c r="AT544" s="182" t="s">
        <v>2225</v>
      </c>
      <c r="AU544" s="182" t="s">
        <v>2175</v>
      </c>
      <c r="AV544" s="11" t="s">
        <v>2175</v>
      </c>
      <c r="AW544" s="11" t="s">
        <v>2130</v>
      </c>
      <c r="AX544" s="11" t="s">
        <v>2173</v>
      </c>
      <c r="AY544" s="182" t="s">
        <v>2216</v>
      </c>
    </row>
    <row r="545" spans="2:65" s="1" customFormat="1" ht="22.5" customHeight="1">
      <c r="B545" s="160"/>
      <c r="C545" s="161" t="s">
        <v>3192</v>
      </c>
      <c r="D545" s="161" t="s">
        <v>2219</v>
      </c>
      <c r="E545" s="162" t="s">
        <v>3193</v>
      </c>
      <c r="F545" s="163" t="s">
        <v>1130</v>
      </c>
      <c r="G545" s="164" t="s">
        <v>2359</v>
      </c>
      <c r="H545" s="165">
        <v>61.01</v>
      </c>
      <c r="I545" s="166"/>
      <c r="J545" s="167">
        <f>ROUND(I545*H545,2)</f>
        <v>0</v>
      </c>
      <c r="K545" s="163" t="s">
        <v>2305</v>
      </c>
      <c r="L545" s="35"/>
      <c r="M545" s="168" t="s">
        <v>2117</v>
      </c>
      <c r="N545" s="169" t="s">
        <v>2137</v>
      </c>
      <c r="O545" s="36"/>
      <c r="P545" s="170">
        <f>O545*H545</f>
        <v>0</v>
      </c>
      <c r="Q545" s="170">
        <v>4.0000000000000003E-5</v>
      </c>
      <c r="R545" s="170">
        <f>Q545*H545</f>
        <v>2.4404000000000001E-3</v>
      </c>
      <c r="S545" s="170">
        <v>0</v>
      </c>
      <c r="T545" s="171">
        <f>S545*H545</f>
        <v>0</v>
      </c>
      <c r="AR545" s="18" t="s">
        <v>2385</v>
      </c>
      <c r="AT545" s="18" t="s">
        <v>2219</v>
      </c>
      <c r="AU545" s="18" t="s">
        <v>2175</v>
      </c>
      <c r="AY545" s="18" t="s">
        <v>2216</v>
      </c>
      <c r="BE545" s="172">
        <f>IF(N545="základní",J545,0)</f>
        <v>0</v>
      </c>
      <c r="BF545" s="172">
        <f>IF(N545="snížená",J545,0)</f>
        <v>0</v>
      </c>
      <c r="BG545" s="172">
        <f>IF(N545="zákl. přenesená",J545,0)</f>
        <v>0</v>
      </c>
      <c r="BH545" s="172">
        <f>IF(N545="sníž. přenesená",J545,0)</f>
        <v>0</v>
      </c>
      <c r="BI545" s="172">
        <f>IF(N545="nulová",J545,0)</f>
        <v>0</v>
      </c>
      <c r="BJ545" s="18" t="s">
        <v>2173</v>
      </c>
      <c r="BK545" s="172">
        <f>ROUND(I545*H545,2)</f>
        <v>0</v>
      </c>
      <c r="BL545" s="18" t="s">
        <v>2385</v>
      </c>
      <c r="BM545" s="18" t="s">
        <v>1131</v>
      </c>
    </row>
    <row r="546" spans="2:65" s="1" customFormat="1" ht="22.5" customHeight="1">
      <c r="B546" s="160"/>
      <c r="C546" s="161" t="s">
        <v>1132</v>
      </c>
      <c r="D546" s="161" t="s">
        <v>2219</v>
      </c>
      <c r="E546" s="162" t="s">
        <v>1133</v>
      </c>
      <c r="F546" s="163" t="s">
        <v>1134</v>
      </c>
      <c r="G546" s="164" t="s">
        <v>2222</v>
      </c>
      <c r="H546" s="165">
        <v>14</v>
      </c>
      <c r="I546" s="166"/>
      <c r="J546" s="167">
        <f>ROUND(I546*H546,2)</f>
        <v>0</v>
      </c>
      <c r="K546" s="163" t="s">
        <v>2305</v>
      </c>
      <c r="L546" s="35"/>
      <c r="M546" s="168" t="s">
        <v>2117</v>
      </c>
      <c r="N546" s="169" t="s">
        <v>2137</v>
      </c>
      <c r="O546" s="36"/>
      <c r="P546" s="170">
        <f>O546*H546</f>
        <v>0</v>
      </c>
      <c r="Q546" s="170">
        <v>1.47E-3</v>
      </c>
      <c r="R546" s="170">
        <f>Q546*H546</f>
        <v>2.0580000000000001E-2</v>
      </c>
      <c r="S546" s="170">
        <v>1.0999999999999999E-2</v>
      </c>
      <c r="T546" s="171">
        <f>S546*H546</f>
        <v>0.154</v>
      </c>
      <c r="AR546" s="18" t="s">
        <v>2385</v>
      </c>
      <c r="AT546" s="18" t="s">
        <v>2219</v>
      </c>
      <c r="AU546" s="18" t="s">
        <v>2175</v>
      </c>
      <c r="AY546" s="18" t="s">
        <v>2216</v>
      </c>
      <c r="BE546" s="172">
        <f>IF(N546="základní",J546,0)</f>
        <v>0</v>
      </c>
      <c r="BF546" s="172">
        <f>IF(N546="snížená",J546,0)</f>
        <v>0</v>
      </c>
      <c r="BG546" s="172">
        <f>IF(N546="zákl. přenesená",J546,0)</f>
        <v>0</v>
      </c>
      <c r="BH546" s="172">
        <f>IF(N546="sníž. přenesená",J546,0)</f>
        <v>0</v>
      </c>
      <c r="BI546" s="172">
        <f>IF(N546="nulová",J546,0)</f>
        <v>0</v>
      </c>
      <c r="BJ546" s="18" t="s">
        <v>2173</v>
      </c>
      <c r="BK546" s="172">
        <f>ROUND(I546*H546,2)</f>
        <v>0</v>
      </c>
      <c r="BL546" s="18" t="s">
        <v>2385</v>
      </c>
      <c r="BM546" s="18" t="s">
        <v>1135</v>
      </c>
    </row>
    <row r="547" spans="2:65" s="1" customFormat="1" ht="22.5" customHeight="1">
      <c r="B547" s="160"/>
      <c r="C547" s="161" t="s">
        <v>1136</v>
      </c>
      <c r="D547" s="161" t="s">
        <v>2219</v>
      </c>
      <c r="E547" s="162" t="s">
        <v>1137</v>
      </c>
      <c r="F547" s="163" t="s">
        <v>1138</v>
      </c>
      <c r="G547" s="164" t="s">
        <v>2222</v>
      </c>
      <c r="H547" s="165">
        <v>1</v>
      </c>
      <c r="I547" s="166"/>
      <c r="J547" s="167">
        <f>ROUND(I547*H547,2)</f>
        <v>0</v>
      </c>
      <c r="K547" s="163" t="s">
        <v>2305</v>
      </c>
      <c r="L547" s="35"/>
      <c r="M547" s="168" t="s">
        <v>2117</v>
      </c>
      <c r="N547" s="169" t="s">
        <v>2137</v>
      </c>
      <c r="O547" s="36"/>
      <c r="P547" s="170">
        <f>O547*H547</f>
        <v>0</v>
      </c>
      <c r="Q547" s="170">
        <v>2.1700000000000001E-3</v>
      </c>
      <c r="R547" s="170">
        <f>Q547*H547</f>
        <v>2.1700000000000001E-3</v>
      </c>
      <c r="S547" s="170">
        <v>2.1999999999999999E-2</v>
      </c>
      <c r="T547" s="171">
        <f>S547*H547</f>
        <v>2.1999999999999999E-2</v>
      </c>
      <c r="AR547" s="18" t="s">
        <v>2385</v>
      </c>
      <c r="AT547" s="18" t="s">
        <v>2219</v>
      </c>
      <c r="AU547" s="18" t="s">
        <v>2175</v>
      </c>
      <c r="AY547" s="18" t="s">
        <v>2216</v>
      </c>
      <c r="BE547" s="172">
        <f>IF(N547="základní",J547,0)</f>
        <v>0</v>
      </c>
      <c r="BF547" s="172">
        <f>IF(N547="snížená",J547,0)</f>
        <v>0</v>
      </c>
      <c r="BG547" s="172">
        <f>IF(N547="zákl. přenesená",J547,0)</f>
        <v>0</v>
      </c>
      <c r="BH547" s="172">
        <f>IF(N547="sníž. přenesená",J547,0)</f>
        <v>0</v>
      </c>
      <c r="BI547" s="172">
        <f>IF(N547="nulová",J547,0)</f>
        <v>0</v>
      </c>
      <c r="BJ547" s="18" t="s">
        <v>2173</v>
      </c>
      <c r="BK547" s="172">
        <f>ROUND(I547*H547,2)</f>
        <v>0</v>
      </c>
      <c r="BL547" s="18" t="s">
        <v>2385</v>
      </c>
      <c r="BM547" s="18" t="s">
        <v>1139</v>
      </c>
    </row>
    <row r="548" spans="2:65" s="11" customFormat="1" ht="22.5" customHeight="1">
      <c r="B548" s="173"/>
      <c r="D548" s="174" t="s">
        <v>2225</v>
      </c>
      <c r="E548" s="175" t="s">
        <v>2117</v>
      </c>
      <c r="F548" s="176" t="s">
        <v>1140</v>
      </c>
      <c r="H548" s="177">
        <v>1</v>
      </c>
      <c r="I548" s="178"/>
      <c r="L548" s="173"/>
      <c r="M548" s="179"/>
      <c r="N548" s="180"/>
      <c r="O548" s="180"/>
      <c r="P548" s="180"/>
      <c r="Q548" s="180"/>
      <c r="R548" s="180"/>
      <c r="S548" s="180"/>
      <c r="T548" s="181"/>
      <c r="AT548" s="182" t="s">
        <v>2225</v>
      </c>
      <c r="AU548" s="182" t="s">
        <v>2175</v>
      </c>
      <c r="AV548" s="11" t="s">
        <v>2175</v>
      </c>
      <c r="AW548" s="11" t="s">
        <v>2130</v>
      </c>
      <c r="AX548" s="11" t="s">
        <v>2173</v>
      </c>
      <c r="AY548" s="182" t="s">
        <v>2216</v>
      </c>
    </row>
    <row r="549" spans="2:65" s="1" customFormat="1" ht="22.5" customHeight="1">
      <c r="B549" s="160"/>
      <c r="C549" s="161" t="s">
        <v>1141</v>
      </c>
      <c r="D549" s="161" t="s">
        <v>2219</v>
      </c>
      <c r="E549" s="162" t="s">
        <v>1142</v>
      </c>
      <c r="F549" s="163" t="s">
        <v>1143</v>
      </c>
      <c r="G549" s="164" t="s">
        <v>2402</v>
      </c>
      <c r="H549" s="165">
        <v>0.85799999999999998</v>
      </c>
      <c r="I549" s="166"/>
      <c r="J549" s="167">
        <f>ROUND(I549*H549,2)</f>
        <v>0</v>
      </c>
      <c r="K549" s="163" t="s">
        <v>2305</v>
      </c>
      <c r="L549" s="35"/>
      <c r="M549" s="168" t="s">
        <v>2117</v>
      </c>
      <c r="N549" s="169" t="s">
        <v>2137</v>
      </c>
      <c r="O549" s="36"/>
      <c r="P549" s="170">
        <f>O549*H549</f>
        <v>0</v>
      </c>
      <c r="Q549" s="170">
        <v>0</v>
      </c>
      <c r="R549" s="170">
        <f>Q549*H549</f>
        <v>0</v>
      </c>
      <c r="S549" s="170">
        <v>0</v>
      </c>
      <c r="T549" s="171">
        <f>S549*H549</f>
        <v>0</v>
      </c>
      <c r="AR549" s="18" t="s">
        <v>2385</v>
      </c>
      <c r="AT549" s="18" t="s">
        <v>2219</v>
      </c>
      <c r="AU549" s="18" t="s">
        <v>2175</v>
      </c>
      <c r="AY549" s="18" t="s">
        <v>2216</v>
      </c>
      <c r="BE549" s="172">
        <f>IF(N549="základní",J549,0)</f>
        <v>0</v>
      </c>
      <c r="BF549" s="172">
        <f>IF(N549="snížená",J549,0)</f>
        <v>0</v>
      </c>
      <c r="BG549" s="172">
        <f>IF(N549="zákl. přenesená",J549,0)</f>
        <v>0</v>
      </c>
      <c r="BH549" s="172">
        <f>IF(N549="sníž. přenesená",J549,0)</f>
        <v>0</v>
      </c>
      <c r="BI549" s="172">
        <f>IF(N549="nulová",J549,0)</f>
        <v>0</v>
      </c>
      <c r="BJ549" s="18" t="s">
        <v>2173</v>
      </c>
      <c r="BK549" s="172">
        <f>ROUND(I549*H549,2)</f>
        <v>0</v>
      </c>
      <c r="BL549" s="18" t="s">
        <v>2385</v>
      </c>
      <c r="BM549" s="18" t="s">
        <v>1144</v>
      </c>
    </row>
    <row r="550" spans="2:65" s="10" customFormat="1" ht="29.85" customHeight="1">
      <c r="B550" s="146"/>
      <c r="D550" s="157" t="s">
        <v>2165</v>
      </c>
      <c r="E550" s="158" t="s">
        <v>1145</v>
      </c>
      <c r="F550" s="158" t="s">
        <v>1146</v>
      </c>
      <c r="I550" s="149"/>
      <c r="J550" s="159">
        <f>BK550</f>
        <v>0</v>
      </c>
      <c r="L550" s="146"/>
      <c r="M550" s="151"/>
      <c r="N550" s="152"/>
      <c r="O550" s="152"/>
      <c r="P550" s="153">
        <f>SUM(P551:P603)</f>
        <v>0</v>
      </c>
      <c r="Q550" s="152"/>
      <c r="R550" s="153">
        <f>SUM(R551:R603)</f>
        <v>0.70806813999999996</v>
      </c>
      <c r="S550" s="152"/>
      <c r="T550" s="154">
        <f>SUM(T551:T603)</f>
        <v>0</v>
      </c>
      <c r="AR550" s="147" t="s">
        <v>2175</v>
      </c>
      <c r="AT550" s="155" t="s">
        <v>2165</v>
      </c>
      <c r="AU550" s="155" t="s">
        <v>2173</v>
      </c>
      <c r="AY550" s="147" t="s">
        <v>2216</v>
      </c>
      <c r="BK550" s="156">
        <f>SUM(BK551:BK603)</f>
        <v>0</v>
      </c>
    </row>
    <row r="551" spans="2:65" s="1" customFormat="1" ht="22.5" customHeight="1">
      <c r="B551" s="160"/>
      <c r="C551" s="161" t="s">
        <v>1147</v>
      </c>
      <c r="D551" s="161" t="s">
        <v>2219</v>
      </c>
      <c r="E551" s="162" t="s">
        <v>1148</v>
      </c>
      <c r="F551" s="163" t="s">
        <v>1149</v>
      </c>
      <c r="G551" s="164" t="s">
        <v>2352</v>
      </c>
      <c r="H551" s="165">
        <v>58.88</v>
      </c>
      <c r="I551" s="166"/>
      <c r="J551" s="167">
        <f>ROUND(I551*H551,2)</f>
        <v>0</v>
      </c>
      <c r="K551" s="163" t="s">
        <v>2117</v>
      </c>
      <c r="L551" s="35"/>
      <c r="M551" s="168" t="s">
        <v>2117</v>
      </c>
      <c r="N551" s="169" t="s">
        <v>2137</v>
      </c>
      <c r="O551" s="36"/>
      <c r="P551" s="170">
        <f>O551*H551</f>
        <v>0</v>
      </c>
      <c r="Q551" s="170">
        <v>0</v>
      </c>
      <c r="R551" s="170">
        <f>Q551*H551</f>
        <v>0</v>
      </c>
      <c r="S551" s="170">
        <v>0</v>
      </c>
      <c r="T551" s="171">
        <f>S551*H551</f>
        <v>0</v>
      </c>
      <c r="AR551" s="18" t="s">
        <v>2385</v>
      </c>
      <c r="AT551" s="18" t="s">
        <v>2219</v>
      </c>
      <c r="AU551" s="18" t="s">
        <v>2175</v>
      </c>
      <c r="AY551" s="18" t="s">
        <v>2216</v>
      </c>
      <c r="BE551" s="172">
        <f>IF(N551="základní",J551,0)</f>
        <v>0</v>
      </c>
      <c r="BF551" s="172">
        <f>IF(N551="snížená",J551,0)</f>
        <v>0</v>
      </c>
      <c r="BG551" s="172">
        <f>IF(N551="zákl. přenesená",J551,0)</f>
        <v>0</v>
      </c>
      <c r="BH551" s="172">
        <f>IF(N551="sníž. přenesená",J551,0)</f>
        <v>0</v>
      </c>
      <c r="BI551" s="172">
        <f>IF(N551="nulová",J551,0)</f>
        <v>0</v>
      </c>
      <c r="BJ551" s="18" t="s">
        <v>2173</v>
      </c>
      <c r="BK551" s="172">
        <f>ROUND(I551*H551,2)</f>
        <v>0</v>
      </c>
      <c r="BL551" s="18" t="s">
        <v>2385</v>
      </c>
      <c r="BM551" s="18" t="s">
        <v>1150</v>
      </c>
    </row>
    <row r="552" spans="2:65" s="11" customFormat="1" ht="22.5" customHeight="1">
      <c r="B552" s="173"/>
      <c r="D552" s="174" t="s">
        <v>2225</v>
      </c>
      <c r="E552" s="175" t="s">
        <v>2117</v>
      </c>
      <c r="F552" s="176" t="s">
        <v>1151</v>
      </c>
      <c r="H552" s="177">
        <v>58.88</v>
      </c>
      <c r="I552" s="178"/>
      <c r="L552" s="173"/>
      <c r="M552" s="179"/>
      <c r="N552" s="180"/>
      <c r="O552" s="180"/>
      <c r="P552" s="180"/>
      <c r="Q552" s="180"/>
      <c r="R552" s="180"/>
      <c r="S552" s="180"/>
      <c r="T552" s="181"/>
      <c r="AT552" s="182" t="s">
        <v>2225</v>
      </c>
      <c r="AU552" s="182" t="s">
        <v>2175</v>
      </c>
      <c r="AV552" s="11" t="s">
        <v>2175</v>
      </c>
      <c r="AW552" s="11" t="s">
        <v>2130</v>
      </c>
      <c r="AX552" s="11" t="s">
        <v>2173</v>
      </c>
      <c r="AY552" s="182" t="s">
        <v>2216</v>
      </c>
    </row>
    <row r="553" spans="2:65" s="1" customFormat="1" ht="22.5" customHeight="1">
      <c r="B553" s="160"/>
      <c r="C553" s="161" t="s">
        <v>1152</v>
      </c>
      <c r="D553" s="161" t="s">
        <v>2219</v>
      </c>
      <c r="E553" s="162" t="s">
        <v>1153</v>
      </c>
      <c r="F553" s="163" t="s">
        <v>1154</v>
      </c>
      <c r="G553" s="164" t="s">
        <v>2352</v>
      </c>
      <c r="H553" s="165">
        <v>24.6</v>
      </c>
      <c r="I553" s="166"/>
      <c r="J553" s="167">
        <f>ROUND(I553*H553,2)</f>
        <v>0</v>
      </c>
      <c r="K553" s="163" t="s">
        <v>2117</v>
      </c>
      <c r="L553" s="35"/>
      <c r="M553" s="168" t="s">
        <v>2117</v>
      </c>
      <c r="N553" s="169" t="s">
        <v>2137</v>
      </c>
      <c r="O553" s="36"/>
      <c r="P553" s="170">
        <f>O553*H553</f>
        <v>0</v>
      </c>
      <c r="Q553" s="170">
        <v>0</v>
      </c>
      <c r="R553" s="170">
        <f>Q553*H553</f>
        <v>0</v>
      </c>
      <c r="S553" s="170">
        <v>0</v>
      </c>
      <c r="T553" s="171">
        <f>S553*H553</f>
        <v>0</v>
      </c>
      <c r="AR553" s="18" t="s">
        <v>2385</v>
      </c>
      <c r="AT553" s="18" t="s">
        <v>2219</v>
      </c>
      <c r="AU553" s="18" t="s">
        <v>2175</v>
      </c>
      <c r="AY553" s="18" t="s">
        <v>2216</v>
      </c>
      <c r="BE553" s="172">
        <f>IF(N553="základní",J553,0)</f>
        <v>0</v>
      </c>
      <c r="BF553" s="172">
        <f>IF(N553="snížená",J553,0)</f>
        <v>0</v>
      </c>
      <c r="BG553" s="172">
        <f>IF(N553="zákl. přenesená",J553,0)</f>
        <v>0</v>
      </c>
      <c r="BH553" s="172">
        <f>IF(N553="sníž. přenesená",J553,0)</f>
        <v>0</v>
      </c>
      <c r="BI553" s="172">
        <f>IF(N553="nulová",J553,0)</f>
        <v>0</v>
      </c>
      <c r="BJ553" s="18" t="s">
        <v>2173</v>
      </c>
      <c r="BK553" s="172">
        <f>ROUND(I553*H553,2)</f>
        <v>0</v>
      </c>
      <c r="BL553" s="18" t="s">
        <v>2385</v>
      </c>
      <c r="BM553" s="18" t="s">
        <v>1155</v>
      </c>
    </row>
    <row r="554" spans="2:65" s="11" customFormat="1" ht="22.5" customHeight="1">
      <c r="B554" s="173"/>
      <c r="D554" s="174" t="s">
        <v>2225</v>
      </c>
      <c r="E554" s="175" t="s">
        <v>2117</v>
      </c>
      <c r="F554" s="176" t="s">
        <v>1156</v>
      </c>
      <c r="H554" s="177">
        <v>24.6</v>
      </c>
      <c r="I554" s="178"/>
      <c r="L554" s="173"/>
      <c r="M554" s="179"/>
      <c r="N554" s="180"/>
      <c r="O554" s="180"/>
      <c r="P554" s="180"/>
      <c r="Q554" s="180"/>
      <c r="R554" s="180"/>
      <c r="S554" s="180"/>
      <c r="T554" s="181"/>
      <c r="AT554" s="182" t="s">
        <v>2225</v>
      </c>
      <c r="AU554" s="182" t="s">
        <v>2175</v>
      </c>
      <c r="AV554" s="11" t="s">
        <v>2175</v>
      </c>
      <c r="AW554" s="11" t="s">
        <v>2130</v>
      </c>
      <c r="AX554" s="11" t="s">
        <v>2173</v>
      </c>
      <c r="AY554" s="182" t="s">
        <v>2216</v>
      </c>
    </row>
    <row r="555" spans="2:65" s="1" customFormat="1" ht="31.5" customHeight="1">
      <c r="B555" s="160"/>
      <c r="C555" s="161" t="s">
        <v>1157</v>
      </c>
      <c r="D555" s="161" t="s">
        <v>2219</v>
      </c>
      <c r="E555" s="162" t="s">
        <v>1158</v>
      </c>
      <c r="F555" s="163" t="s">
        <v>1159</v>
      </c>
      <c r="G555" s="164" t="s">
        <v>2352</v>
      </c>
      <c r="H555" s="165">
        <v>88.88</v>
      </c>
      <c r="I555" s="166"/>
      <c r="J555" s="167">
        <f>ROUND(I555*H555,2)</f>
        <v>0</v>
      </c>
      <c r="K555" s="163" t="s">
        <v>2117</v>
      </c>
      <c r="L555" s="35"/>
      <c r="M555" s="168" t="s">
        <v>2117</v>
      </c>
      <c r="N555" s="169" t="s">
        <v>2137</v>
      </c>
      <c r="O555" s="36"/>
      <c r="P555" s="170">
        <f>O555*H555</f>
        <v>0</v>
      </c>
      <c r="Q555" s="170">
        <v>0</v>
      </c>
      <c r="R555" s="170">
        <f>Q555*H555</f>
        <v>0</v>
      </c>
      <c r="S555" s="170">
        <v>0</v>
      </c>
      <c r="T555" s="171">
        <f>S555*H555</f>
        <v>0</v>
      </c>
      <c r="AR555" s="18" t="s">
        <v>2385</v>
      </c>
      <c r="AT555" s="18" t="s">
        <v>2219</v>
      </c>
      <c r="AU555" s="18" t="s">
        <v>2175</v>
      </c>
      <c r="AY555" s="18" t="s">
        <v>2216</v>
      </c>
      <c r="BE555" s="172">
        <f>IF(N555="základní",J555,0)</f>
        <v>0</v>
      </c>
      <c r="BF555" s="172">
        <f>IF(N555="snížená",J555,0)</f>
        <v>0</v>
      </c>
      <c r="BG555" s="172">
        <f>IF(N555="zákl. přenesená",J555,0)</f>
        <v>0</v>
      </c>
      <c r="BH555" s="172">
        <f>IF(N555="sníž. přenesená",J555,0)</f>
        <v>0</v>
      </c>
      <c r="BI555" s="172">
        <f>IF(N555="nulová",J555,0)</f>
        <v>0</v>
      </c>
      <c r="BJ555" s="18" t="s">
        <v>2173</v>
      </c>
      <c r="BK555" s="172">
        <f>ROUND(I555*H555,2)</f>
        <v>0</v>
      </c>
      <c r="BL555" s="18" t="s">
        <v>2385</v>
      </c>
      <c r="BM555" s="18" t="s">
        <v>1160</v>
      </c>
    </row>
    <row r="556" spans="2:65" s="11" customFormat="1" ht="22.5" customHeight="1">
      <c r="B556" s="173"/>
      <c r="D556" s="188" t="s">
        <v>2225</v>
      </c>
      <c r="E556" s="182" t="s">
        <v>2117</v>
      </c>
      <c r="F556" s="189" t="s">
        <v>1161</v>
      </c>
      <c r="H556" s="190">
        <v>83.48</v>
      </c>
      <c r="I556" s="178"/>
      <c r="L556" s="173"/>
      <c r="M556" s="179"/>
      <c r="N556" s="180"/>
      <c r="O556" s="180"/>
      <c r="P556" s="180"/>
      <c r="Q556" s="180"/>
      <c r="R556" s="180"/>
      <c r="S556" s="180"/>
      <c r="T556" s="181"/>
      <c r="AT556" s="182" t="s">
        <v>2225</v>
      </c>
      <c r="AU556" s="182" t="s">
        <v>2175</v>
      </c>
      <c r="AV556" s="11" t="s">
        <v>2175</v>
      </c>
      <c r="AW556" s="11" t="s">
        <v>2130</v>
      </c>
      <c r="AX556" s="11" t="s">
        <v>2166</v>
      </c>
      <c r="AY556" s="182" t="s">
        <v>2216</v>
      </c>
    </row>
    <row r="557" spans="2:65" s="11" customFormat="1" ht="22.5" customHeight="1">
      <c r="B557" s="173"/>
      <c r="D557" s="188" t="s">
        <v>2225</v>
      </c>
      <c r="E557" s="182" t="s">
        <v>2117</v>
      </c>
      <c r="F557" s="189" t="s">
        <v>1162</v>
      </c>
      <c r="H557" s="190">
        <v>5.4</v>
      </c>
      <c r="I557" s="178"/>
      <c r="L557" s="173"/>
      <c r="M557" s="179"/>
      <c r="N557" s="180"/>
      <c r="O557" s="180"/>
      <c r="P557" s="180"/>
      <c r="Q557" s="180"/>
      <c r="R557" s="180"/>
      <c r="S557" s="180"/>
      <c r="T557" s="181"/>
      <c r="AT557" s="182" t="s">
        <v>2225</v>
      </c>
      <c r="AU557" s="182" t="s">
        <v>2175</v>
      </c>
      <c r="AV557" s="11" t="s">
        <v>2175</v>
      </c>
      <c r="AW557" s="11" t="s">
        <v>2130</v>
      </c>
      <c r="AX557" s="11" t="s">
        <v>2166</v>
      </c>
      <c r="AY557" s="182" t="s">
        <v>2216</v>
      </c>
    </row>
    <row r="558" spans="2:65" s="13" customFormat="1" ht="22.5" customHeight="1">
      <c r="B558" s="199"/>
      <c r="D558" s="174" t="s">
        <v>2225</v>
      </c>
      <c r="E558" s="200" t="s">
        <v>2117</v>
      </c>
      <c r="F558" s="201" t="s">
        <v>2321</v>
      </c>
      <c r="H558" s="202">
        <v>88.88</v>
      </c>
      <c r="I558" s="203"/>
      <c r="L558" s="199"/>
      <c r="M558" s="204"/>
      <c r="N558" s="205"/>
      <c r="O558" s="205"/>
      <c r="P558" s="205"/>
      <c r="Q558" s="205"/>
      <c r="R558" s="205"/>
      <c r="S558" s="205"/>
      <c r="T558" s="206"/>
      <c r="AT558" s="207" t="s">
        <v>2225</v>
      </c>
      <c r="AU558" s="207" t="s">
        <v>2175</v>
      </c>
      <c r="AV558" s="13" t="s">
        <v>2237</v>
      </c>
      <c r="AW558" s="13" t="s">
        <v>2130</v>
      </c>
      <c r="AX558" s="13" t="s">
        <v>2173</v>
      </c>
      <c r="AY558" s="207" t="s">
        <v>2216</v>
      </c>
    </row>
    <row r="559" spans="2:65" s="1" customFormat="1" ht="31.5" customHeight="1">
      <c r="B559" s="160"/>
      <c r="C559" s="161" t="s">
        <v>1163</v>
      </c>
      <c r="D559" s="161" t="s">
        <v>2219</v>
      </c>
      <c r="E559" s="162" t="s">
        <v>1164</v>
      </c>
      <c r="F559" s="163" t="s">
        <v>1165</v>
      </c>
      <c r="G559" s="164" t="s">
        <v>2352</v>
      </c>
      <c r="H559" s="165">
        <v>24</v>
      </c>
      <c r="I559" s="166"/>
      <c r="J559" s="167">
        <f>ROUND(I559*H559,2)</f>
        <v>0</v>
      </c>
      <c r="K559" s="163" t="s">
        <v>2117</v>
      </c>
      <c r="L559" s="35"/>
      <c r="M559" s="168" t="s">
        <v>2117</v>
      </c>
      <c r="N559" s="169" t="s">
        <v>2137</v>
      </c>
      <c r="O559" s="36"/>
      <c r="P559" s="170">
        <f>O559*H559</f>
        <v>0</v>
      </c>
      <c r="Q559" s="170">
        <v>0</v>
      </c>
      <c r="R559" s="170">
        <f>Q559*H559</f>
        <v>0</v>
      </c>
      <c r="S559" s="170">
        <v>0</v>
      </c>
      <c r="T559" s="171">
        <f>S559*H559</f>
        <v>0</v>
      </c>
      <c r="AR559" s="18" t="s">
        <v>2385</v>
      </c>
      <c r="AT559" s="18" t="s">
        <v>2219</v>
      </c>
      <c r="AU559" s="18" t="s">
        <v>2175</v>
      </c>
      <c r="AY559" s="18" t="s">
        <v>2216</v>
      </c>
      <c r="BE559" s="172">
        <f>IF(N559="základní",J559,0)</f>
        <v>0</v>
      </c>
      <c r="BF559" s="172">
        <f>IF(N559="snížená",J559,0)</f>
        <v>0</v>
      </c>
      <c r="BG559" s="172">
        <f>IF(N559="zákl. přenesená",J559,0)</f>
        <v>0</v>
      </c>
      <c r="BH559" s="172">
        <f>IF(N559="sníž. přenesená",J559,0)</f>
        <v>0</v>
      </c>
      <c r="BI559" s="172">
        <f>IF(N559="nulová",J559,0)</f>
        <v>0</v>
      </c>
      <c r="BJ559" s="18" t="s">
        <v>2173</v>
      </c>
      <c r="BK559" s="172">
        <f>ROUND(I559*H559,2)</f>
        <v>0</v>
      </c>
      <c r="BL559" s="18" t="s">
        <v>2385</v>
      </c>
      <c r="BM559" s="18" t="s">
        <v>1166</v>
      </c>
    </row>
    <row r="560" spans="2:65" s="11" customFormat="1" ht="22.5" customHeight="1">
      <c r="B560" s="173"/>
      <c r="D560" s="174" t="s">
        <v>2225</v>
      </c>
      <c r="E560" s="175" t="s">
        <v>2117</v>
      </c>
      <c r="F560" s="176" t="s">
        <v>1167</v>
      </c>
      <c r="H560" s="177">
        <v>24</v>
      </c>
      <c r="I560" s="178"/>
      <c r="L560" s="173"/>
      <c r="M560" s="179"/>
      <c r="N560" s="180"/>
      <c r="O560" s="180"/>
      <c r="P560" s="180"/>
      <c r="Q560" s="180"/>
      <c r="R560" s="180"/>
      <c r="S560" s="180"/>
      <c r="T560" s="181"/>
      <c r="AT560" s="182" t="s">
        <v>2225</v>
      </c>
      <c r="AU560" s="182" t="s">
        <v>2175</v>
      </c>
      <c r="AV560" s="11" t="s">
        <v>2175</v>
      </c>
      <c r="AW560" s="11" t="s">
        <v>2130</v>
      </c>
      <c r="AX560" s="11" t="s">
        <v>2173</v>
      </c>
      <c r="AY560" s="182" t="s">
        <v>2216</v>
      </c>
    </row>
    <row r="561" spans="2:65" s="1" customFormat="1" ht="31.5" customHeight="1">
      <c r="B561" s="160"/>
      <c r="C561" s="161" t="s">
        <v>1168</v>
      </c>
      <c r="D561" s="161" t="s">
        <v>2219</v>
      </c>
      <c r="E561" s="162" t="s">
        <v>1169</v>
      </c>
      <c r="F561" s="163" t="s">
        <v>1170</v>
      </c>
      <c r="G561" s="164" t="s">
        <v>2352</v>
      </c>
      <c r="H561" s="165">
        <v>5.4</v>
      </c>
      <c r="I561" s="166"/>
      <c r="J561" s="167">
        <f>ROUND(I561*H561,2)</f>
        <v>0</v>
      </c>
      <c r="K561" s="163" t="s">
        <v>2117</v>
      </c>
      <c r="L561" s="35"/>
      <c r="M561" s="168" t="s">
        <v>2117</v>
      </c>
      <c r="N561" s="169" t="s">
        <v>2137</v>
      </c>
      <c r="O561" s="36"/>
      <c r="P561" s="170">
        <f>O561*H561</f>
        <v>0</v>
      </c>
      <c r="Q561" s="170">
        <v>0</v>
      </c>
      <c r="R561" s="170">
        <f>Q561*H561</f>
        <v>0</v>
      </c>
      <c r="S561" s="170">
        <v>0</v>
      </c>
      <c r="T561" s="171">
        <f>S561*H561</f>
        <v>0</v>
      </c>
      <c r="AR561" s="18" t="s">
        <v>2385</v>
      </c>
      <c r="AT561" s="18" t="s">
        <v>2219</v>
      </c>
      <c r="AU561" s="18" t="s">
        <v>2175</v>
      </c>
      <c r="AY561" s="18" t="s">
        <v>2216</v>
      </c>
      <c r="BE561" s="172">
        <f>IF(N561="základní",J561,0)</f>
        <v>0</v>
      </c>
      <c r="BF561" s="172">
        <f>IF(N561="snížená",J561,0)</f>
        <v>0</v>
      </c>
      <c r="BG561" s="172">
        <f>IF(N561="zákl. přenesená",J561,0)</f>
        <v>0</v>
      </c>
      <c r="BH561" s="172">
        <f>IF(N561="sníž. přenesená",J561,0)</f>
        <v>0</v>
      </c>
      <c r="BI561" s="172">
        <f>IF(N561="nulová",J561,0)</f>
        <v>0</v>
      </c>
      <c r="BJ561" s="18" t="s">
        <v>2173</v>
      </c>
      <c r="BK561" s="172">
        <f>ROUND(I561*H561,2)</f>
        <v>0</v>
      </c>
      <c r="BL561" s="18" t="s">
        <v>2385</v>
      </c>
      <c r="BM561" s="18" t="s">
        <v>1171</v>
      </c>
    </row>
    <row r="562" spans="2:65" s="11" customFormat="1" ht="22.5" customHeight="1">
      <c r="B562" s="173"/>
      <c r="D562" s="174" t="s">
        <v>2225</v>
      </c>
      <c r="E562" s="175" t="s">
        <v>2117</v>
      </c>
      <c r="F562" s="176" t="s">
        <v>1172</v>
      </c>
      <c r="H562" s="177">
        <v>5.4</v>
      </c>
      <c r="I562" s="178"/>
      <c r="L562" s="173"/>
      <c r="M562" s="179"/>
      <c r="N562" s="180"/>
      <c r="O562" s="180"/>
      <c r="P562" s="180"/>
      <c r="Q562" s="180"/>
      <c r="R562" s="180"/>
      <c r="S562" s="180"/>
      <c r="T562" s="181"/>
      <c r="AT562" s="182" t="s">
        <v>2225</v>
      </c>
      <c r="AU562" s="182" t="s">
        <v>2175</v>
      </c>
      <c r="AV562" s="11" t="s">
        <v>2175</v>
      </c>
      <c r="AW562" s="11" t="s">
        <v>2130</v>
      </c>
      <c r="AX562" s="11" t="s">
        <v>2173</v>
      </c>
      <c r="AY562" s="182" t="s">
        <v>2216</v>
      </c>
    </row>
    <row r="563" spans="2:65" s="1" customFormat="1" ht="22.5" customHeight="1">
      <c r="B563" s="160"/>
      <c r="C563" s="161" t="s">
        <v>1173</v>
      </c>
      <c r="D563" s="161" t="s">
        <v>2219</v>
      </c>
      <c r="E563" s="162" t="s">
        <v>1174</v>
      </c>
      <c r="F563" s="163" t="s">
        <v>1175</v>
      </c>
      <c r="G563" s="164" t="s">
        <v>2352</v>
      </c>
      <c r="H563" s="165">
        <v>5.4</v>
      </c>
      <c r="I563" s="166"/>
      <c r="J563" s="167">
        <f>ROUND(I563*H563,2)</f>
        <v>0</v>
      </c>
      <c r="K563" s="163" t="s">
        <v>2117</v>
      </c>
      <c r="L563" s="35"/>
      <c r="M563" s="168" t="s">
        <v>2117</v>
      </c>
      <c r="N563" s="169" t="s">
        <v>2137</v>
      </c>
      <c r="O563" s="36"/>
      <c r="P563" s="170">
        <f>O563*H563</f>
        <v>0</v>
      </c>
      <c r="Q563" s="170">
        <v>0</v>
      </c>
      <c r="R563" s="170">
        <f>Q563*H563</f>
        <v>0</v>
      </c>
      <c r="S563" s="170">
        <v>0</v>
      </c>
      <c r="T563" s="171">
        <f>S563*H563</f>
        <v>0</v>
      </c>
      <c r="AR563" s="18" t="s">
        <v>2385</v>
      </c>
      <c r="AT563" s="18" t="s">
        <v>2219</v>
      </c>
      <c r="AU563" s="18" t="s">
        <v>2175</v>
      </c>
      <c r="AY563" s="18" t="s">
        <v>2216</v>
      </c>
      <c r="BE563" s="172">
        <f>IF(N563="základní",J563,0)</f>
        <v>0</v>
      </c>
      <c r="BF563" s="172">
        <f>IF(N563="snížená",J563,0)</f>
        <v>0</v>
      </c>
      <c r="BG563" s="172">
        <f>IF(N563="zákl. přenesená",J563,0)</f>
        <v>0</v>
      </c>
      <c r="BH563" s="172">
        <f>IF(N563="sníž. přenesená",J563,0)</f>
        <v>0</v>
      </c>
      <c r="BI563" s="172">
        <f>IF(N563="nulová",J563,0)</f>
        <v>0</v>
      </c>
      <c r="BJ563" s="18" t="s">
        <v>2173</v>
      </c>
      <c r="BK563" s="172">
        <f>ROUND(I563*H563,2)</f>
        <v>0</v>
      </c>
      <c r="BL563" s="18" t="s">
        <v>2385</v>
      </c>
      <c r="BM563" s="18" t="s">
        <v>1176</v>
      </c>
    </row>
    <row r="564" spans="2:65" s="11" customFormat="1" ht="22.5" customHeight="1">
      <c r="B564" s="173"/>
      <c r="D564" s="174" t="s">
        <v>2225</v>
      </c>
      <c r="E564" s="175" t="s">
        <v>2117</v>
      </c>
      <c r="F564" s="176" t="s">
        <v>1172</v>
      </c>
      <c r="H564" s="177">
        <v>5.4</v>
      </c>
      <c r="I564" s="178"/>
      <c r="L564" s="173"/>
      <c r="M564" s="179"/>
      <c r="N564" s="180"/>
      <c r="O564" s="180"/>
      <c r="P564" s="180"/>
      <c r="Q564" s="180"/>
      <c r="R564" s="180"/>
      <c r="S564" s="180"/>
      <c r="T564" s="181"/>
      <c r="AT564" s="182" t="s">
        <v>2225</v>
      </c>
      <c r="AU564" s="182" t="s">
        <v>2175</v>
      </c>
      <c r="AV564" s="11" t="s">
        <v>2175</v>
      </c>
      <c r="AW564" s="11" t="s">
        <v>2130</v>
      </c>
      <c r="AX564" s="11" t="s">
        <v>2173</v>
      </c>
      <c r="AY564" s="182" t="s">
        <v>2216</v>
      </c>
    </row>
    <row r="565" spans="2:65" s="1" customFormat="1" ht="22.5" customHeight="1">
      <c r="B565" s="160"/>
      <c r="C565" s="161" t="s">
        <v>1177</v>
      </c>
      <c r="D565" s="161" t="s">
        <v>2219</v>
      </c>
      <c r="E565" s="162" t="s">
        <v>1178</v>
      </c>
      <c r="F565" s="163" t="s">
        <v>1179</v>
      </c>
      <c r="G565" s="164" t="s">
        <v>2359</v>
      </c>
      <c r="H565" s="165">
        <v>114.997</v>
      </c>
      <c r="I565" s="166"/>
      <c r="J565" s="167">
        <f>ROUND(I565*H565,2)</f>
        <v>0</v>
      </c>
      <c r="K565" s="163" t="s">
        <v>2117</v>
      </c>
      <c r="L565" s="35"/>
      <c r="M565" s="168" t="s">
        <v>2117</v>
      </c>
      <c r="N565" s="169" t="s">
        <v>2137</v>
      </c>
      <c r="O565" s="36"/>
      <c r="P565" s="170">
        <f>O565*H565</f>
        <v>0</v>
      </c>
      <c r="Q565" s="170">
        <v>0</v>
      </c>
      <c r="R565" s="170">
        <f>Q565*H565</f>
        <v>0</v>
      </c>
      <c r="S565" s="170">
        <v>0</v>
      </c>
      <c r="T565" s="171">
        <f>S565*H565</f>
        <v>0</v>
      </c>
      <c r="AR565" s="18" t="s">
        <v>2385</v>
      </c>
      <c r="AT565" s="18" t="s">
        <v>2219</v>
      </c>
      <c r="AU565" s="18" t="s">
        <v>2175</v>
      </c>
      <c r="AY565" s="18" t="s">
        <v>2216</v>
      </c>
      <c r="BE565" s="172">
        <f>IF(N565="základní",J565,0)</f>
        <v>0</v>
      </c>
      <c r="BF565" s="172">
        <f>IF(N565="snížená",J565,0)</f>
        <v>0</v>
      </c>
      <c r="BG565" s="172">
        <f>IF(N565="zákl. přenesená",J565,0)</f>
        <v>0</v>
      </c>
      <c r="BH565" s="172">
        <f>IF(N565="sníž. přenesená",J565,0)</f>
        <v>0</v>
      </c>
      <c r="BI565" s="172">
        <f>IF(N565="nulová",J565,0)</f>
        <v>0</v>
      </c>
      <c r="BJ565" s="18" t="s">
        <v>2173</v>
      </c>
      <c r="BK565" s="172">
        <f>ROUND(I565*H565,2)</f>
        <v>0</v>
      </c>
      <c r="BL565" s="18" t="s">
        <v>2385</v>
      </c>
      <c r="BM565" s="18" t="s">
        <v>1180</v>
      </c>
    </row>
    <row r="566" spans="2:65" s="11" customFormat="1" ht="22.5" customHeight="1">
      <c r="B566" s="173"/>
      <c r="D566" s="174" t="s">
        <v>2225</v>
      </c>
      <c r="E566" s="175" t="s">
        <v>2117</v>
      </c>
      <c r="F566" s="176" t="s">
        <v>2272</v>
      </c>
      <c r="H566" s="177">
        <v>114.997</v>
      </c>
      <c r="I566" s="178"/>
      <c r="L566" s="173"/>
      <c r="M566" s="179"/>
      <c r="N566" s="180"/>
      <c r="O566" s="180"/>
      <c r="P566" s="180"/>
      <c r="Q566" s="180"/>
      <c r="R566" s="180"/>
      <c r="S566" s="180"/>
      <c r="T566" s="181"/>
      <c r="AT566" s="182" t="s">
        <v>2225</v>
      </c>
      <c r="AU566" s="182" t="s">
        <v>2175</v>
      </c>
      <c r="AV566" s="11" t="s">
        <v>2175</v>
      </c>
      <c r="AW566" s="11" t="s">
        <v>2130</v>
      </c>
      <c r="AX566" s="11" t="s">
        <v>2173</v>
      </c>
      <c r="AY566" s="182" t="s">
        <v>2216</v>
      </c>
    </row>
    <row r="567" spans="2:65" s="1" customFormat="1" ht="31.5" customHeight="1">
      <c r="B567" s="160"/>
      <c r="C567" s="161" t="s">
        <v>1181</v>
      </c>
      <c r="D567" s="161" t="s">
        <v>2219</v>
      </c>
      <c r="E567" s="162" t="s">
        <v>1182</v>
      </c>
      <c r="F567" s="163" t="s">
        <v>1183</v>
      </c>
      <c r="G567" s="164" t="s">
        <v>2359</v>
      </c>
      <c r="H567" s="165">
        <v>114.997</v>
      </c>
      <c r="I567" s="166"/>
      <c r="J567" s="167">
        <f>ROUND(I567*H567,2)</f>
        <v>0</v>
      </c>
      <c r="K567" s="163" t="s">
        <v>2117</v>
      </c>
      <c r="L567" s="35"/>
      <c r="M567" s="168" t="s">
        <v>2117</v>
      </c>
      <c r="N567" s="169" t="s">
        <v>2137</v>
      </c>
      <c r="O567" s="36"/>
      <c r="P567" s="170">
        <f>O567*H567</f>
        <v>0</v>
      </c>
      <c r="Q567" s="170">
        <v>2.6800000000000001E-3</v>
      </c>
      <c r="R567" s="170">
        <f>Q567*H567</f>
        <v>0.30819195999999999</v>
      </c>
      <c r="S567" s="170">
        <v>0</v>
      </c>
      <c r="T567" s="171">
        <f>S567*H567</f>
        <v>0</v>
      </c>
      <c r="AR567" s="18" t="s">
        <v>2385</v>
      </c>
      <c r="AT567" s="18" t="s">
        <v>2219</v>
      </c>
      <c r="AU567" s="18" t="s">
        <v>2175</v>
      </c>
      <c r="AY567" s="18" t="s">
        <v>2216</v>
      </c>
      <c r="BE567" s="172">
        <f>IF(N567="základní",J567,0)</f>
        <v>0</v>
      </c>
      <c r="BF567" s="172">
        <f>IF(N567="snížená",J567,0)</f>
        <v>0</v>
      </c>
      <c r="BG567" s="172">
        <f>IF(N567="zákl. přenesená",J567,0)</f>
        <v>0</v>
      </c>
      <c r="BH567" s="172">
        <f>IF(N567="sníž. přenesená",J567,0)</f>
        <v>0</v>
      </c>
      <c r="BI567" s="172">
        <f>IF(N567="nulová",J567,0)</f>
        <v>0</v>
      </c>
      <c r="BJ567" s="18" t="s">
        <v>2173</v>
      </c>
      <c r="BK567" s="172">
        <f>ROUND(I567*H567,2)</f>
        <v>0</v>
      </c>
      <c r="BL567" s="18" t="s">
        <v>2385</v>
      </c>
      <c r="BM567" s="18" t="s">
        <v>1184</v>
      </c>
    </row>
    <row r="568" spans="2:65" s="11" customFormat="1" ht="22.5" customHeight="1">
      <c r="B568" s="173"/>
      <c r="D568" s="188" t="s">
        <v>2225</v>
      </c>
      <c r="E568" s="182" t="s">
        <v>2117</v>
      </c>
      <c r="F568" s="189" t="s">
        <v>1185</v>
      </c>
      <c r="H568" s="190">
        <v>114.997</v>
      </c>
      <c r="I568" s="178"/>
      <c r="L568" s="173"/>
      <c r="M568" s="179"/>
      <c r="N568" s="180"/>
      <c r="O568" s="180"/>
      <c r="P568" s="180"/>
      <c r="Q568" s="180"/>
      <c r="R568" s="180"/>
      <c r="S568" s="180"/>
      <c r="T568" s="181"/>
      <c r="AT568" s="182" t="s">
        <v>2225</v>
      </c>
      <c r="AU568" s="182" t="s">
        <v>2175</v>
      </c>
      <c r="AV568" s="11" t="s">
        <v>2175</v>
      </c>
      <c r="AW568" s="11" t="s">
        <v>2130</v>
      </c>
      <c r="AX568" s="11" t="s">
        <v>2166</v>
      </c>
      <c r="AY568" s="182" t="s">
        <v>2216</v>
      </c>
    </row>
    <row r="569" spans="2:65" s="12" customFormat="1" ht="22.5" customHeight="1">
      <c r="B569" s="191"/>
      <c r="D569" s="174" t="s">
        <v>2225</v>
      </c>
      <c r="E569" s="218" t="s">
        <v>2117</v>
      </c>
      <c r="F569" s="219" t="s">
        <v>2317</v>
      </c>
      <c r="H569" s="220">
        <v>114.997</v>
      </c>
      <c r="I569" s="195"/>
      <c r="L569" s="191"/>
      <c r="M569" s="196"/>
      <c r="N569" s="197"/>
      <c r="O569" s="197"/>
      <c r="P569" s="197"/>
      <c r="Q569" s="197"/>
      <c r="R569" s="197"/>
      <c r="S569" s="197"/>
      <c r="T569" s="198"/>
      <c r="AT569" s="192" t="s">
        <v>2225</v>
      </c>
      <c r="AU569" s="192" t="s">
        <v>2175</v>
      </c>
      <c r="AV569" s="12" t="s">
        <v>2233</v>
      </c>
      <c r="AW569" s="12" t="s">
        <v>2130</v>
      </c>
      <c r="AX569" s="12" t="s">
        <v>2173</v>
      </c>
      <c r="AY569" s="192" t="s">
        <v>2216</v>
      </c>
    </row>
    <row r="570" spans="2:65" s="1" customFormat="1" ht="22.5" customHeight="1">
      <c r="B570" s="160"/>
      <c r="C570" s="161" t="s">
        <v>1186</v>
      </c>
      <c r="D570" s="161" t="s">
        <v>2219</v>
      </c>
      <c r="E570" s="162" t="s">
        <v>1187</v>
      </c>
      <c r="F570" s="163" t="s">
        <v>1188</v>
      </c>
      <c r="G570" s="164" t="s">
        <v>2352</v>
      </c>
      <c r="H570" s="165">
        <v>33.700000000000003</v>
      </c>
      <c r="I570" s="166"/>
      <c r="J570" s="167">
        <f>ROUND(I570*H570,2)</f>
        <v>0</v>
      </c>
      <c r="K570" s="163" t="s">
        <v>2117</v>
      </c>
      <c r="L570" s="35"/>
      <c r="M570" s="168" t="s">
        <v>2117</v>
      </c>
      <c r="N570" s="169" t="s">
        <v>2137</v>
      </c>
      <c r="O570" s="36"/>
      <c r="P570" s="170">
        <f>O570*H570</f>
        <v>0</v>
      </c>
      <c r="Q570" s="170">
        <v>2.6800000000000001E-3</v>
      </c>
      <c r="R570" s="170">
        <f>Q570*H570</f>
        <v>9.0316000000000007E-2</v>
      </c>
      <c r="S570" s="170">
        <v>0</v>
      </c>
      <c r="T570" s="171">
        <f>S570*H570</f>
        <v>0</v>
      </c>
      <c r="AR570" s="18" t="s">
        <v>2385</v>
      </c>
      <c r="AT570" s="18" t="s">
        <v>2219</v>
      </c>
      <c r="AU570" s="18" t="s">
        <v>2175</v>
      </c>
      <c r="AY570" s="18" t="s">
        <v>2216</v>
      </c>
      <c r="BE570" s="172">
        <f>IF(N570="základní",J570,0)</f>
        <v>0</v>
      </c>
      <c r="BF570" s="172">
        <f>IF(N570="snížená",J570,0)</f>
        <v>0</v>
      </c>
      <c r="BG570" s="172">
        <f>IF(N570="zákl. přenesená",J570,0)</f>
        <v>0</v>
      </c>
      <c r="BH570" s="172">
        <f>IF(N570="sníž. přenesená",J570,0)</f>
        <v>0</v>
      </c>
      <c r="BI570" s="172">
        <f>IF(N570="nulová",J570,0)</f>
        <v>0</v>
      </c>
      <c r="BJ570" s="18" t="s">
        <v>2173</v>
      </c>
      <c r="BK570" s="172">
        <f>ROUND(I570*H570,2)</f>
        <v>0</v>
      </c>
      <c r="BL570" s="18" t="s">
        <v>2385</v>
      </c>
      <c r="BM570" s="18" t="s">
        <v>1189</v>
      </c>
    </row>
    <row r="571" spans="2:65" s="11" customFormat="1" ht="22.5" customHeight="1">
      <c r="B571" s="173"/>
      <c r="D571" s="188" t="s">
        <v>2225</v>
      </c>
      <c r="E571" s="182" t="s">
        <v>2117</v>
      </c>
      <c r="F571" s="189" t="s">
        <v>1190</v>
      </c>
      <c r="H571" s="190">
        <v>16</v>
      </c>
      <c r="I571" s="178"/>
      <c r="L571" s="173"/>
      <c r="M571" s="179"/>
      <c r="N571" s="180"/>
      <c r="O571" s="180"/>
      <c r="P571" s="180"/>
      <c r="Q571" s="180"/>
      <c r="R571" s="180"/>
      <c r="S571" s="180"/>
      <c r="T571" s="181"/>
      <c r="AT571" s="182" t="s">
        <v>2225</v>
      </c>
      <c r="AU571" s="182" t="s">
        <v>2175</v>
      </c>
      <c r="AV571" s="11" t="s">
        <v>2175</v>
      </c>
      <c r="AW571" s="11" t="s">
        <v>2130</v>
      </c>
      <c r="AX571" s="11" t="s">
        <v>2166</v>
      </c>
      <c r="AY571" s="182" t="s">
        <v>2216</v>
      </c>
    </row>
    <row r="572" spans="2:65" s="11" customFormat="1" ht="22.5" customHeight="1">
      <c r="B572" s="173"/>
      <c r="D572" s="188" t="s">
        <v>2225</v>
      </c>
      <c r="E572" s="182" t="s">
        <v>2117</v>
      </c>
      <c r="F572" s="189" t="s">
        <v>1191</v>
      </c>
      <c r="H572" s="190">
        <v>17.7</v>
      </c>
      <c r="I572" s="178"/>
      <c r="L572" s="173"/>
      <c r="M572" s="179"/>
      <c r="N572" s="180"/>
      <c r="O572" s="180"/>
      <c r="P572" s="180"/>
      <c r="Q572" s="180"/>
      <c r="R572" s="180"/>
      <c r="S572" s="180"/>
      <c r="T572" s="181"/>
      <c r="AT572" s="182" t="s">
        <v>2225</v>
      </c>
      <c r="AU572" s="182" t="s">
        <v>2175</v>
      </c>
      <c r="AV572" s="11" t="s">
        <v>2175</v>
      </c>
      <c r="AW572" s="11" t="s">
        <v>2130</v>
      </c>
      <c r="AX572" s="11" t="s">
        <v>2166</v>
      </c>
      <c r="AY572" s="182" t="s">
        <v>2216</v>
      </c>
    </row>
    <row r="573" spans="2:65" s="13" customFormat="1" ht="22.5" customHeight="1">
      <c r="B573" s="199"/>
      <c r="D573" s="174" t="s">
        <v>2225</v>
      </c>
      <c r="E573" s="200" t="s">
        <v>2117</v>
      </c>
      <c r="F573" s="201" t="s">
        <v>2321</v>
      </c>
      <c r="H573" s="202">
        <v>33.700000000000003</v>
      </c>
      <c r="I573" s="203"/>
      <c r="L573" s="199"/>
      <c r="M573" s="204"/>
      <c r="N573" s="205"/>
      <c r="O573" s="205"/>
      <c r="P573" s="205"/>
      <c r="Q573" s="205"/>
      <c r="R573" s="205"/>
      <c r="S573" s="205"/>
      <c r="T573" s="206"/>
      <c r="AT573" s="207" t="s">
        <v>2225</v>
      </c>
      <c r="AU573" s="207" t="s">
        <v>2175</v>
      </c>
      <c r="AV573" s="13" t="s">
        <v>2237</v>
      </c>
      <c r="AW573" s="13" t="s">
        <v>2130</v>
      </c>
      <c r="AX573" s="13" t="s">
        <v>2173</v>
      </c>
      <c r="AY573" s="207" t="s">
        <v>2216</v>
      </c>
    </row>
    <row r="574" spans="2:65" s="1" customFormat="1" ht="22.5" customHeight="1">
      <c r="B574" s="160"/>
      <c r="C574" s="161" t="s">
        <v>1192</v>
      </c>
      <c r="D574" s="161" t="s">
        <v>2219</v>
      </c>
      <c r="E574" s="162" t="s">
        <v>1193</v>
      </c>
      <c r="F574" s="163" t="s">
        <v>1194</v>
      </c>
      <c r="G574" s="164" t="s">
        <v>2352</v>
      </c>
      <c r="H574" s="165">
        <v>33.700000000000003</v>
      </c>
      <c r="I574" s="166"/>
      <c r="J574" s="167">
        <f>ROUND(I574*H574,2)</f>
        <v>0</v>
      </c>
      <c r="K574" s="163" t="s">
        <v>2117</v>
      </c>
      <c r="L574" s="35"/>
      <c r="M574" s="168" t="s">
        <v>2117</v>
      </c>
      <c r="N574" s="169" t="s">
        <v>2137</v>
      </c>
      <c r="O574" s="36"/>
      <c r="P574" s="170">
        <f>O574*H574</f>
        <v>0</v>
      </c>
      <c r="Q574" s="170">
        <v>2.6800000000000001E-3</v>
      </c>
      <c r="R574" s="170">
        <f>Q574*H574</f>
        <v>9.0316000000000007E-2</v>
      </c>
      <c r="S574" s="170">
        <v>0</v>
      </c>
      <c r="T574" s="171">
        <f>S574*H574</f>
        <v>0</v>
      </c>
      <c r="AR574" s="18" t="s">
        <v>2385</v>
      </c>
      <c r="AT574" s="18" t="s">
        <v>2219</v>
      </c>
      <c r="AU574" s="18" t="s">
        <v>2175</v>
      </c>
      <c r="AY574" s="18" t="s">
        <v>2216</v>
      </c>
      <c r="BE574" s="172">
        <f>IF(N574="základní",J574,0)</f>
        <v>0</v>
      </c>
      <c r="BF574" s="172">
        <f>IF(N574="snížená",J574,0)</f>
        <v>0</v>
      </c>
      <c r="BG574" s="172">
        <f>IF(N574="zákl. přenesená",J574,0)</f>
        <v>0</v>
      </c>
      <c r="BH574" s="172">
        <f>IF(N574="sníž. přenesená",J574,0)</f>
        <v>0</v>
      </c>
      <c r="BI574" s="172">
        <f>IF(N574="nulová",J574,0)</f>
        <v>0</v>
      </c>
      <c r="BJ574" s="18" t="s">
        <v>2173</v>
      </c>
      <c r="BK574" s="172">
        <f>ROUND(I574*H574,2)</f>
        <v>0</v>
      </c>
      <c r="BL574" s="18" t="s">
        <v>2385</v>
      </c>
      <c r="BM574" s="18" t="s">
        <v>1195</v>
      </c>
    </row>
    <row r="575" spans="2:65" s="11" customFormat="1" ht="22.5" customHeight="1">
      <c r="B575" s="173"/>
      <c r="D575" s="188" t="s">
        <v>2225</v>
      </c>
      <c r="E575" s="182" t="s">
        <v>2117</v>
      </c>
      <c r="F575" s="189" t="s">
        <v>1190</v>
      </c>
      <c r="H575" s="190">
        <v>16</v>
      </c>
      <c r="I575" s="178"/>
      <c r="L575" s="173"/>
      <c r="M575" s="179"/>
      <c r="N575" s="180"/>
      <c r="O575" s="180"/>
      <c r="P575" s="180"/>
      <c r="Q575" s="180"/>
      <c r="R575" s="180"/>
      <c r="S575" s="180"/>
      <c r="T575" s="181"/>
      <c r="AT575" s="182" t="s">
        <v>2225</v>
      </c>
      <c r="AU575" s="182" t="s">
        <v>2175</v>
      </c>
      <c r="AV575" s="11" t="s">
        <v>2175</v>
      </c>
      <c r="AW575" s="11" t="s">
        <v>2130</v>
      </c>
      <c r="AX575" s="11" t="s">
        <v>2166</v>
      </c>
      <c r="AY575" s="182" t="s">
        <v>2216</v>
      </c>
    </row>
    <row r="576" spans="2:65" s="11" customFormat="1" ht="22.5" customHeight="1">
      <c r="B576" s="173"/>
      <c r="D576" s="188" t="s">
        <v>2225</v>
      </c>
      <c r="E576" s="182" t="s">
        <v>2117</v>
      </c>
      <c r="F576" s="189" t="s">
        <v>1191</v>
      </c>
      <c r="H576" s="190">
        <v>17.7</v>
      </c>
      <c r="I576" s="178"/>
      <c r="L576" s="173"/>
      <c r="M576" s="179"/>
      <c r="N576" s="180"/>
      <c r="O576" s="180"/>
      <c r="P576" s="180"/>
      <c r="Q576" s="180"/>
      <c r="R576" s="180"/>
      <c r="S576" s="180"/>
      <c r="T576" s="181"/>
      <c r="AT576" s="182" t="s">
        <v>2225</v>
      </c>
      <c r="AU576" s="182" t="s">
        <v>2175</v>
      </c>
      <c r="AV576" s="11" t="s">
        <v>2175</v>
      </c>
      <c r="AW576" s="11" t="s">
        <v>2130</v>
      </c>
      <c r="AX576" s="11" t="s">
        <v>2166</v>
      </c>
      <c r="AY576" s="182" t="s">
        <v>2216</v>
      </c>
    </row>
    <row r="577" spans="2:65" s="13" customFormat="1" ht="22.5" customHeight="1">
      <c r="B577" s="199"/>
      <c r="D577" s="174" t="s">
        <v>2225</v>
      </c>
      <c r="E577" s="200" t="s">
        <v>2117</v>
      </c>
      <c r="F577" s="201" t="s">
        <v>2321</v>
      </c>
      <c r="H577" s="202">
        <v>33.700000000000003</v>
      </c>
      <c r="I577" s="203"/>
      <c r="L577" s="199"/>
      <c r="M577" s="204"/>
      <c r="N577" s="205"/>
      <c r="O577" s="205"/>
      <c r="P577" s="205"/>
      <c r="Q577" s="205"/>
      <c r="R577" s="205"/>
      <c r="S577" s="205"/>
      <c r="T577" s="206"/>
      <c r="AT577" s="207" t="s">
        <v>2225</v>
      </c>
      <c r="AU577" s="207" t="s">
        <v>2175</v>
      </c>
      <c r="AV577" s="13" t="s">
        <v>2237</v>
      </c>
      <c r="AW577" s="13" t="s">
        <v>2130</v>
      </c>
      <c r="AX577" s="13" t="s">
        <v>2173</v>
      </c>
      <c r="AY577" s="207" t="s">
        <v>2216</v>
      </c>
    </row>
    <row r="578" spans="2:65" s="1" customFormat="1" ht="31.5" customHeight="1">
      <c r="B578" s="160"/>
      <c r="C578" s="161" t="s">
        <v>1196</v>
      </c>
      <c r="D578" s="161" t="s">
        <v>2219</v>
      </c>
      <c r="E578" s="162" t="s">
        <v>1197</v>
      </c>
      <c r="F578" s="163" t="s">
        <v>1198</v>
      </c>
      <c r="G578" s="164" t="s">
        <v>2359</v>
      </c>
      <c r="H578" s="165">
        <v>33.65</v>
      </c>
      <c r="I578" s="166"/>
      <c r="J578" s="167">
        <f>ROUND(I578*H578,2)</f>
        <v>0</v>
      </c>
      <c r="K578" s="163" t="s">
        <v>2117</v>
      </c>
      <c r="L578" s="35"/>
      <c r="M578" s="168" t="s">
        <v>2117</v>
      </c>
      <c r="N578" s="169" t="s">
        <v>2137</v>
      </c>
      <c r="O578" s="36"/>
      <c r="P578" s="170">
        <f>O578*H578</f>
        <v>0</v>
      </c>
      <c r="Q578" s="170">
        <v>2.6800000000000001E-3</v>
      </c>
      <c r="R578" s="170">
        <f>Q578*H578</f>
        <v>9.0181999999999998E-2</v>
      </c>
      <c r="S578" s="170">
        <v>0</v>
      </c>
      <c r="T578" s="171">
        <f>S578*H578</f>
        <v>0</v>
      </c>
      <c r="AR578" s="18" t="s">
        <v>2385</v>
      </c>
      <c r="AT578" s="18" t="s">
        <v>2219</v>
      </c>
      <c r="AU578" s="18" t="s">
        <v>2175</v>
      </c>
      <c r="AY578" s="18" t="s">
        <v>2216</v>
      </c>
      <c r="BE578" s="172">
        <f>IF(N578="základní",J578,0)</f>
        <v>0</v>
      </c>
      <c r="BF578" s="172">
        <f>IF(N578="snížená",J578,0)</f>
        <v>0</v>
      </c>
      <c r="BG578" s="172">
        <f>IF(N578="zákl. přenesená",J578,0)</f>
        <v>0</v>
      </c>
      <c r="BH578" s="172">
        <f>IF(N578="sníž. přenesená",J578,0)</f>
        <v>0</v>
      </c>
      <c r="BI578" s="172">
        <f>IF(N578="nulová",J578,0)</f>
        <v>0</v>
      </c>
      <c r="BJ578" s="18" t="s">
        <v>2173</v>
      </c>
      <c r="BK578" s="172">
        <f>ROUND(I578*H578,2)</f>
        <v>0</v>
      </c>
      <c r="BL578" s="18" t="s">
        <v>2385</v>
      </c>
      <c r="BM578" s="18" t="s">
        <v>1199</v>
      </c>
    </row>
    <row r="579" spans="2:65" s="11" customFormat="1" ht="22.5" customHeight="1">
      <c r="B579" s="173"/>
      <c r="D579" s="188" t="s">
        <v>2225</v>
      </c>
      <c r="E579" s="182" t="s">
        <v>2117</v>
      </c>
      <c r="F579" s="189" t="s">
        <v>1200</v>
      </c>
      <c r="H579" s="190">
        <v>29.25</v>
      </c>
      <c r="I579" s="178"/>
      <c r="L579" s="173"/>
      <c r="M579" s="179"/>
      <c r="N579" s="180"/>
      <c r="O579" s="180"/>
      <c r="P579" s="180"/>
      <c r="Q579" s="180"/>
      <c r="R579" s="180"/>
      <c r="S579" s="180"/>
      <c r="T579" s="181"/>
      <c r="AT579" s="182" t="s">
        <v>2225</v>
      </c>
      <c r="AU579" s="182" t="s">
        <v>2175</v>
      </c>
      <c r="AV579" s="11" t="s">
        <v>2175</v>
      </c>
      <c r="AW579" s="11" t="s">
        <v>2130</v>
      </c>
      <c r="AX579" s="11" t="s">
        <v>2166</v>
      </c>
      <c r="AY579" s="182" t="s">
        <v>2216</v>
      </c>
    </row>
    <row r="580" spans="2:65" s="11" customFormat="1" ht="22.5" customHeight="1">
      <c r="B580" s="173"/>
      <c r="D580" s="188" t="s">
        <v>2225</v>
      </c>
      <c r="E580" s="182" t="s">
        <v>2117</v>
      </c>
      <c r="F580" s="189" t="s">
        <v>1201</v>
      </c>
      <c r="H580" s="190">
        <v>2</v>
      </c>
      <c r="I580" s="178"/>
      <c r="L580" s="173"/>
      <c r="M580" s="179"/>
      <c r="N580" s="180"/>
      <c r="O580" s="180"/>
      <c r="P580" s="180"/>
      <c r="Q580" s="180"/>
      <c r="R580" s="180"/>
      <c r="S580" s="180"/>
      <c r="T580" s="181"/>
      <c r="AT580" s="182" t="s">
        <v>2225</v>
      </c>
      <c r="AU580" s="182" t="s">
        <v>2175</v>
      </c>
      <c r="AV580" s="11" t="s">
        <v>2175</v>
      </c>
      <c r="AW580" s="11" t="s">
        <v>2130</v>
      </c>
      <c r="AX580" s="11" t="s">
        <v>2166</v>
      </c>
      <c r="AY580" s="182" t="s">
        <v>2216</v>
      </c>
    </row>
    <row r="581" spans="2:65" s="11" customFormat="1" ht="22.5" customHeight="1">
      <c r="B581" s="173"/>
      <c r="D581" s="188" t="s">
        <v>2225</v>
      </c>
      <c r="E581" s="182" t="s">
        <v>2117</v>
      </c>
      <c r="F581" s="189" t="s">
        <v>1202</v>
      </c>
      <c r="H581" s="190">
        <v>2.4</v>
      </c>
      <c r="I581" s="178"/>
      <c r="L581" s="173"/>
      <c r="M581" s="179"/>
      <c r="N581" s="180"/>
      <c r="O581" s="180"/>
      <c r="P581" s="180"/>
      <c r="Q581" s="180"/>
      <c r="R581" s="180"/>
      <c r="S581" s="180"/>
      <c r="T581" s="181"/>
      <c r="AT581" s="182" t="s">
        <v>2225</v>
      </c>
      <c r="AU581" s="182" t="s">
        <v>2175</v>
      </c>
      <c r="AV581" s="11" t="s">
        <v>2175</v>
      </c>
      <c r="AW581" s="11" t="s">
        <v>2130</v>
      </c>
      <c r="AX581" s="11" t="s">
        <v>2166</v>
      </c>
      <c r="AY581" s="182" t="s">
        <v>2216</v>
      </c>
    </row>
    <row r="582" spans="2:65" s="12" customFormat="1" ht="22.5" customHeight="1">
      <c r="B582" s="191"/>
      <c r="D582" s="174" t="s">
        <v>2225</v>
      </c>
      <c r="E582" s="218" t="s">
        <v>2117</v>
      </c>
      <c r="F582" s="219" t="s">
        <v>2317</v>
      </c>
      <c r="H582" s="220">
        <v>33.65</v>
      </c>
      <c r="I582" s="195"/>
      <c r="L582" s="191"/>
      <c r="M582" s="196"/>
      <c r="N582" s="197"/>
      <c r="O582" s="197"/>
      <c r="P582" s="197"/>
      <c r="Q582" s="197"/>
      <c r="R582" s="197"/>
      <c r="S582" s="197"/>
      <c r="T582" s="198"/>
      <c r="AT582" s="192" t="s">
        <v>2225</v>
      </c>
      <c r="AU582" s="192" t="s">
        <v>2175</v>
      </c>
      <c r="AV582" s="12" t="s">
        <v>2233</v>
      </c>
      <c r="AW582" s="12" t="s">
        <v>2130</v>
      </c>
      <c r="AX582" s="12" t="s">
        <v>2173</v>
      </c>
      <c r="AY582" s="192" t="s">
        <v>2216</v>
      </c>
    </row>
    <row r="583" spans="2:65" s="1" customFormat="1" ht="31.5" customHeight="1">
      <c r="B583" s="160"/>
      <c r="C583" s="161" t="s">
        <v>1203</v>
      </c>
      <c r="D583" s="161" t="s">
        <v>2219</v>
      </c>
      <c r="E583" s="162" t="s">
        <v>1204</v>
      </c>
      <c r="F583" s="163" t="s">
        <v>1205</v>
      </c>
      <c r="G583" s="164" t="s">
        <v>2352</v>
      </c>
      <c r="H583" s="165">
        <v>22.15</v>
      </c>
      <c r="I583" s="166"/>
      <c r="J583" s="167">
        <f>ROUND(I583*H583,2)</f>
        <v>0</v>
      </c>
      <c r="K583" s="163" t="s">
        <v>2117</v>
      </c>
      <c r="L583" s="35"/>
      <c r="M583" s="168" t="s">
        <v>2117</v>
      </c>
      <c r="N583" s="169" t="s">
        <v>2137</v>
      </c>
      <c r="O583" s="36"/>
      <c r="P583" s="170">
        <f>O583*H583</f>
        <v>0</v>
      </c>
      <c r="Q583" s="170">
        <v>8.7000000000000001E-4</v>
      </c>
      <c r="R583" s="170">
        <f>Q583*H583</f>
        <v>1.9270499999999999E-2</v>
      </c>
      <c r="S583" s="170">
        <v>0</v>
      </c>
      <c r="T583" s="171">
        <f>S583*H583</f>
        <v>0</v>
      </c>
      <c r="AR583" s="18" t="s">
        <v>2385</v>
      </c>
      <c r="AT583" s="18" t="s">
        <v>2219</v>
      </c>
      <c r="AU583" s="18" t="s">
        <v>2175</v>
      </c>
      <c r="AY583" s="18" t="s">
        <v>2216</v>
      </c>
      <c r="BE583" s="172">
        <f>IF(N583="základní",J583,0)</f>
        <v>0</v>
      </c>
      <c r="BF583" s="172">
        <f>IF(N583="snížená",J583,0)</f>
        <v>0</v>
      </c>
      <c r="BG583" s="172">
        <f>IF(N583="zákl. přenesená",J583,0)</f>
        <v>0</v>
      </c>
      <c r="BH583" s="172">
        <f>IF(N583="sníž. přenesená",J583,0)</f>
        <v>0</v>
      </c>
      <c r="BI583" s="172">
        <f>IF(N583="nulová",J583,0)</f>
        <v>0</v>
      </c>
      <c r="BJ583" s="18" t="s">
        <v>2173</v>
      </c>
      <c r="BK583" s="172">
        <f>ROUND(I583*H583,2)</f>
        <v>0</v>
      </c>
      <c r="BL583" s="18" t="s">
        <v>2385</v>
      </c>
      <c r="BM583" s="18" t="s">
        <v>1206</v>
      </c>
    </row>
    <row r="584" spans="2:65" s="11" customFormat="1" ht="22.5" customHeight="1">
      <c r="B584" s="173"/>
      <c r="D584" s="174" t="s">
        <v>2225</v>
      </c>
      <c r="E584" s="175" t="s">
        <v>2117</v>
      </c>
      <c r="F584" s="176" t="s">
        <v>1207</v>
      </c>
      <c r="H584" s="177">
        <v>22.15</v>
      </c>
      <c r="I584" s="178"/>
      <c r="L584" s="173"/>
      <c r="M584" s="179"/>
      <c r="N584" s="180"/>
      <c r="O584" s="180"/>
      <c r="P584" s="180"/>
      <c r="Q584" s="180"/>
      <c r="R584" s="180"/>
      <c r="S584" s="180"/>
      <c r="T584" s="181"/>
      <c r="AT584" s="182" t="s">
        <v>2225</v>
      </c>
      <c r="AU584" s="182" t="s">
        <v>2175</v>
      </c>
      <c r="AV584" s="11" t="s">
        <v>2175</v>
      </c>
      <c r="AW584" s="11" t="s">
        <v>2130</v>
      </c>
      <c r="AX584" s="11" t="s">
        <v>2173</v>
      </c>
      <c r="AY584" s="182" t="s">
        <v>2216</v>
      </c>
    </row>
    <row r="585" spans="2:65" s="1" customFormat="1" ht="31.5" customHeight="1">
      <c r="B585" s="160"/>
      <c r="C585" s="161" t="s">
        <v>1208</v>
      </c>
      <c r="D585" s="161" t="s">
        <v>2219</v>
      </c>
      <c r="E585" s="162" t="s">
        <v>1209</v>
      </c>
      <c r="F585" s="163" t="s">
        <v>1210</v>
      </c>
      <c r="G585" s="164" t="s">
        <v>2222</v>
      </c>
      <c r="H585" s="165">
        <v>18</v>
      </c>
      <c r="I585" s="166"/>
      <c r="J585" s="167">
        <f>ROUND(I585*H585,2)</f>
        <v>0</v>
      </c>
      <c r="K585" s="163" t="s">
        <v>2305</v>
      </c>
      <c r="L585" s="35"/>
      <c r="M585" s="168" t="s">
        <v>2117</v>
      </c>
      <c r="N585" s="169" t="s">
        <v>2137</v>
      </c>
      <c r="O585" s="36"/>
      <c r="P585" s="170">
        <f>O585*H585</f>
        <v>0</v>
      </c>
      <c r="Q585" s="170">
        <v>0</v>
      </c>
      <c r="R585" s="170">
        <f>Q585*H585</f>
        <v>0</v>
      </c>
      <c r="S585" s="170">
        <v>0</v>
      </c>
      <c r="T585" s="171">
        <f>S585*H585</f>
        <v>0</v>
      </c>
      <c r="AR585" s="18" t="s">
        <v>2385</v>
      </c>
      <c r="AT585" s="18" t="s">
        <v>2219</v>
      </c>
      <c r="AU585" s="18" t="s">
        <v>2175</v>
      </c>
      <c r="AY585" s="18" t="s">
        <v>2216</v>
      </c>
      <c r="BE585" s="172">
        <f>IF(N585="základní",J585,0)</f>
        <v>0</v>
      </c>
      <c r="BF585" s="172">
        <f>IF(N585="snížená",J585,0)</f>
        <v>0</v>
      </c>
      <c r="BG585" s="172">
        <f>IF(N585="zákl. přenesená",J585,0)</f>
        <v>0</v>
      </c>
      <c r="BH585" s="172">
        <f>IF(N585="sníž. přenesená",J585,0)</f>
        <v>0</v>
      </c>
      <c r="BI585" s="172">
        <f>IF(N585="nulová",J585,0)</f>
        <v>0</v>
      </c>
      <c r="BJ585" s="18" t="s">
        <v>2173</v>
      </c>
      <c r="BK585" s="172">
        <f>ROUND(I585*H585,2)</f>
        <v>0</v>
      </c>
      <c r="BL585" s="18" t="s">
        <v>2385</v>
      </c>
      <c r="BM585" s="18" t="s">
        <v>1211</v>
      </c>
    </row>
    <row r="586" spans="2:65" s="11" customFormat="1" ht="22.5" customHeight="1">
      <c r="B586" s="173"/>
      <c r="D586" s="174" t="s">
        <v>2225</v>
      </c>
      <c r="E586" s="175" t="s">
        <v>2117</v>
      </c>
      <c r="F586" s="176" t="s">
        <v>1212</v>
      </c>
      <c r="H586" s="177">
        <v>18</v>
      </c>
      <c r="I586" s="178"/>
      <c r="L586" s="173"/>
      <c r="M586" s="179"/>
      <c r="N586" s="180"/>
      <c r="O586" s="180"/>
      <c r="P586" s="180"/>
      <c r="Q586" s="180"/>
      <c r="R586" s="180"/>
      <c r="S586" s="180"/>
      <c r="T586" s="181"/>
      <c r="AT586" s="182" t="s">
        <v>2225</v>
      </c>
      <c r="AU586" s="182" t="s">
        <v>2175</v>
      </c>
      <c r="AV586" s="11" t="s">
        <v>2175</v>
      </c>
      <c r="AW586" s="11" t="s">
        <v>2130</v>
      </c>
      <c r="AX586" s="11" t="s">
        <v>2173</v>
      </c>
      <c r="AY586" s="182" t="s">
        <v>2216</v>
      </c>
    </row>
    <row r="587" spans="2:65" s="1" customFormat="1" ht="31.5" customHeight="1">
      <c r="B587" s="160"/>
      <c r="C587" s="161" t="s">
        <v>1213</v>
      </c>
      <c r="D587" s="161" t="s">
        <v>2219</v>
      </c>
      <c r="E587" s="162" t="s">
        <v>1214</v>
      </c>
      <c r="F587" s="163" t="s">
        <v>1215</v>
      </c>
      <c r="G587" s="164" t="s">
        <v>2352</v>
      </c>
      <c r="H587" s="165">
        <v>8</v>
      </c>
      <c r="I587" s="166"/>
      <c r="J587" s="167">
        <f>ROUND(I587*H587,2)</f>
        <v>0</v>
      </c>
      <c r="K587" s="163" t="s">
        <v>2117</v>
      </c>
      <c r="L587" s="35"/>
      <c r="M587" s="168" t="s">
        <v>2117</v>
      </c>
      <c r="N587" s="169" t="s">
        <v>2137</v>
      </c>
      <c r="O587" s="36"/>
      <c r="P587" s="170">
        <f>O587*H587</f>
        <v>0</v>
      </c>
      <c r="Q587" s="170">
        <v>1.16E-3</v>
      </c>
      <c r="R587" s="170">
        <f>Q587*H587</f>
        <v>9.2800000000000001E-3</v>
      </c>
      <c r="S587" s="170">
        <v>0</v>
      </c>
      <c r="T587" s="171">
        <f>S587*H587</f>
        <v>0</v>
      </c>
      <c r="AR587" s="18" t="s">
        <v>2385</v>
      </c>
      <c r="AT587" s="18" t="s">
        <v>2219</v>
      </c>
      <c r="AU587" s="18" t="s">
        <v>2175</v>
      </c>
      <c r="AY587" s="18" t="s">
        <v>2216</v>
      </c>
      <c r="BE587" s="172">
        <f>IF(N587="základní",J587,0)</f>
        <v>0</v>
      </c>
      <c r="BF587" s="172">
        <f>IF(N587="snížená",J587,0)</f>
        <v>0</v>
      </c>
      <c r="BG587" s="172">
        <f>IF(N587="zákl. přenesená",J587,0)</f>
        <v>0</v>
      </c>
      <c r="BH587" s="172">
        <f>IF(N587="sníž. přenesená",J587,0)</f>
        <v>0</v>
      </c>
      <c r="BI587" s="172">
        <f>IF(N587="nulová",J587,0)</f>
        <v>0</v>
      </c>
      <c r="BJ587" s="18" t="s">
        <v>2173</v>
      </c>
      <c r="BK587" s="172">
        <f>ROUND(I587*H587,2)</f>
        <v>0</v>
      </c>
      <c r="BL587" s="18" t="s">
        <v>2385</v>
      </c>
      <c r="BM587" s="18" t="s">
        <v>1216</v>
      </c>
    </row>
    <row r="588" spans="2:65" s="11" customFormat="1" ht="22.5" customHeight="1">
      <c r="B588" s="173"/>
      <c r="D588" s="174" t="s">
        <v>2225</v>
      </c>
      <c r="E588" s="175" t="s">
        <v>2117</v>
      </c>
      <c r="F588" s="176" t="s">
        <v>1217</v>
      </c>
      <c r="H588" s="177">
        <v>8</v>
      </c>
      <c r="I588" s="178"/>
      <c r="L588" s="173"/>
      <c r="M588" s="179"/>
      <c r="N588" s="180"/>
      <c r="O588" s="180"/>
      <c r="P588" s="180"/>
      <c r="Q588" s="180"/>
      <c r="R588" s="180"/>
      <c r="S588" s="180"/>
      <c r="T588" s="181"/>
      <c r="AT588" s="182" t="s">
        <v>2225</v>
      </c>
      <c r="AU588" s="182" t="s">
        <v>2175</v>
      </c>
      <c r="AV588" s="11" t="s">
        <v>2175</v>
      </c>
      <c r="AW588" s="11" t="s">
        <v>2130</v>
      </c>
      <c r="AX588" s="11" t="s">
        <v>2173</v>
      </c>
      <c r="AY588" s="182" t="s">
        <v>2216</v>
      </c>
    </row>
    <row r="589" spans="2:65" s="1" customFormat="1" ht="31.5" customHeight="1">
      <c r="B589" s="160"/>
      <c r="C589" s="161" t="s">
        <v>1218</v>
      </c>
      <c r="D589" s="161" t="s">
        <v>2219</v>
      </c>
      <c r="E589" s="162" t="s">
        <v>1219</v>
      </c>
      <c r="F589" s="163" t="s">
        <v>1220</v>
      </c>
      <c r="G589" s="164" t="s">
        <v>2222</v>
      </c>
      <c r="H589" s="165">
        <v>2</v>
      </c>
      <c r="I589" s="166"/>
      <c r="J589" s="167">
        <f>ROUND(I589*H589,2)</f>
        <v>0</v>
      </c>
      <c r="K589" s="163" t="s">
        <v>2117</v>
      </c>
      <c r="L589" s="35"/>
      <c r="M589" s="168" t="s">
        <v>2117</v>
      </c>
      <c r="N589" s="169" t="s">
        <v>2137</v>
      </c>
      <c r="O589" s="36"/>
      <c r="P589" s="170">
        <f>O589*H589</f>
        <v>0</v>
      </c>
      <c r="Q589" s="170">
        <v>1.16E-3</v>
      </c>
      <c r="R589" s="170">
        <f>Q589*H589</f>
        <v>2.32E-3</v>
      </c>
      <c r="S589" s="170">
        <v>0</v>
      </c>
      <c r="T589" s="171">
        <f>S589*H589</f>
        <v>0</v>
      </c>
      <c r="AR589" s="18" t="s">
        <v>2385</v>
      </c>
      <c r="AT589" s="18" t="s">
        <v>2219</v>
      </c>
      <c r="AU589" s="18" t="s">
        <v>2175</v>
      </c>
      <c r="AY589" s="18" t="s">
        <v>2216</v>
      </c>
      <c r="BE589" s="172">
        <f>IF(N589="základní",J589,0)</f>
        <v>0</v>
      </c>
      <c r="BF589" s="172">
        <f>IF(N589="snížená",J589,0)</f>
        <v>0</v>
      </c>
      <c r="BG589" s="172">
        <f>IF(N589="zákl. přenesená",J589,0)</f>
        <v>0</v>
      </c>
      <c r="BH589" s="172">
        <f>IF(N589="sníž. přenesená",J589,0)</f>
        <v>0</v>
      </c>
      <c r="BI589" s="172">
        <f>IF(N589="nulová",J589,0)</f>
        <v>0</v>
      </c>
      <c r="BJ589" s="18" t="s">
        <v>2173</v>
      </c>
      <c r="BK589" s="172">
        <f>ROUND(I589*H589,2)</f>
        <v>0</v>
      </c>
      <c r="BL589" s="18" t="s">
        <v>2385</v>
      </c>
      <c r="BM589" s="18" t="s">
        <v>1221</v>
      </c>
    </row>
    <row r="590" spans="2:65" s="11" customFormat="1" ht="22.5" customHeight="1">
      <c r="B590" s="173"/>
      <c r="D590" s="174" t="s">
        <v>2225</v>
      </c>
      <c r="E590" s="175" t="s">
        <v>2117</v>
      </c>
      <c r="F590" s="176" t="s">
        <v>1222</v>
      </c>
      <c r="H590" s="177">
        <v>2</v>
      </c>
      <c r="I590" s="178"/>
      <c r="L590" s="173"/>
      <c r="M590" s="179"/>
      <c r="N590" s="180"/>
      <c r="O590" s="180"/>
      <c r="P590" s="180"/>
      <c r="Q590" s="180"/>
      <c r="R590" s="180"/>
      <c r="S590" s="180"/>
      <c r="T590" s="181"/>
      <c r="AT590" s="182" t="s">
        <v>2225</v>
      </c>
      <c r="AU590" s="182" t="s">
        <v>2175</v>
      </c>
      <c r="AV590" s="11" t="s">
        <v>2175</v>
      </c>
      <c r="AW590" s="11" t="s">
        <v>2130</v>
      </c>
      <c r="AX590" s="11" t="s">
        <v>2173</v>
      </c>
      <c r="AY590" s="182" t="s">
        <v>2216</v>
      </c>
    </row>
    <row r="591" spans="2:65" s="1" customFormat="1" ht="31.5" customHeight="1">
      <c r="B591" s="160"/>
      <c r="C591" s="161" t="s">
        <v>1223</v>
      </c>
      <c r="D591" s="161" t="s">
        <v>2219</v>
      </c>
      <c r="E591" s="162" t="s">
        <v>1224</v>
      </c>
      <c r="F591" s="163" t="s">
        <v>1225</v>
      </c>
      <c r="G591" s="164" t="s">
        <v>2352</v>
      </c>
      <c r="H591" s="165">
        <v>5.6</v>
      </c>
      <c r="I591" s="166"/>
      <c r="J591" s="167">
        <f>ROUND(I591*H591,2)</f>
        <v>0</v>
      </c>
      <c r="K591" s="163" t="s">
        <v>2117</v>
      </c>
      <c r="L591" s="35"/>
      <c r="M591" s="168" t="s">
        <v>2117</v>
      </c>
      <c r="N591" s="169" t="s">
        <v>2137</v>
      </c>
      <c r="O591" s="36"/>
      <c r="P591" s="170">
        <f>O591*H591</f>
        <v>0</v>
      </c>
      <c r="Q591" s="170">
        <v>1.16E-3</v>
      </c>
      <c r="R591" s="170">
        <f>Q591*H591</f>
        <v>6.496E-3</v>
      </c>
      <c r="S591" s="170">
        <v>0</v>
      </c>
      <c r="T591" s="171">
        <f>S591*H591</f>
        <v>0</v>
      </c>
      <c r="AR591" s="18" t="s">
        <v>2385</v>
      </c>
      <c r="AT591" s="18" t="s">
        <v>2219</v>
      </c>
      <c r="AU591" s="18" t="s">
        <v>2175</v>
      </c>
      <c r="AY591" s="18" t="s">
        <v>2216</v>
      </c>
      <c r="BE591" s="172">
        <f>IF(N591="základní",J591,0)</f>
        <v>0</v>
      </c>
      <c r="BF591" s="172">
        <f>IF(N591="snížená",J591,0)</f>
        <v>0</v>
      </c>
      <c r="BG591" s="172">
        <f>IF(N591="zákl. přenesená",J591,0)</f>
        <v>0</v>
      </c>
      <c r="BH591" s="172">
        <f>IF(N591="sníž. přenesená",J591,0)</f>
        <v>0</v>
      </c>
      <c r="BI591" s="172">
        <f>IF(N591="nulová",J591,0)</f>
        <v>0</v>
      </c>
      <c r="BJ591" s="18" t="s">
        <v>2173</v>
      </c>
      <c r="BK591" s="172">
        <f>ROUND(I591*H591,2)</f>
        <v>0</v>
      </c>
      <c r="BL591" s="18" t="s">
        <v>2385</v>
      </c>
      <c r="BM591" s="18" t="s">
        <v>1226</v>
      </c>
    </row>
    <row r="592" spans="2:65" s="11" customFormat="1" ht="22.5" customHeight="1">
      <c r="B592" s="173"/>
      <c r="D592" s="174" t="s">
        <v>2225</v>
      </c>
      <c r="E592" s="175" t="s">
        <v>2117</v>
      </c>
      <c r="F592" s="176" t="s">
        <v>1227</v>
      </c>
      <c r="H592" s="177">
        <v>5.6</v>
      </c>
      <c r="I592" s="178"/>
      <c r="L592" s="173"/>
      <c r="M592" s="179"/>
      <c r="N592" s="180"/>
      <c r="O592" s="180"/>
      <c r="P592" s="180"/>
      <c r="Q592" s="180"/>
      <c r="R592" s="180"/>
      <c r="S592" s="180"/>
      <c r="T592" s="181"/>
      <c r="AT592" s="182" t="s">
        <v>2225</v>
      </c>
      <c r="AU592" s="182" t="s">
        <v>2175</v>
      </c>
      <c r="AV592" s="11" t="s">
        <v>2175</v>
      </c>
      <c r="AW592" s="11" t="s">
        <v>2130</v>
      </c>
      <c r="AX592" s="11" t="s">
        <v>2173</v>
      </c>
      <c r="AY592" s="182" t="s">
        <v>2216</v>
      </c>
    </row>
    <row r="593" spans="2:65" s="1" customFormat="1" ht="31.5" customHeight="1">
      <c r="B593" s="160"/>
      <c r="C593" s="161" t="s">
        <v>1228</v>
      </c>
      <c r="D593" s="161" t="s">
        <v>2219</v>
      </c>
      <c r="E593" s="162" t="s">
        <v>1229</v>
      </c>
      <c r="F593" s="163" t="s">
        <v>1230</v>
      </c>
      <c r="G593" s="164" t="s">
        <v>2352</v>
      </c>
      <c r="H593" s="165">
        <v>5.048</v>
      </c>
      <c r="I593" s="166"/>
      <c r="J593" s="167">
        <f>ROUND(I593*H593,2)</f>
        <v>0</v>
      </c>
      <c r="K593" s="163" t="s">
        <v>2117</v>
      </c>
      <c r="L593" s="35"/>
      <c r="M593" s="168" t="s">
        <v>2117</v>
      </c>
      <c r="N593" s="169" t="s">
        <v>2137</v>
      </c>
      <c r="O593" s="36"/>
      <c r="P593" s="170">
        <f>O593*H593</f>
        <v>0</v>
      </c>
      <c r="Q593" s="170">
        <v>1.16E-3</v>
      </c>
      <c r="R593" s="170">
        <f>Q593*H593</f>
        <v>5.8556800000000003E-3</v>
      </c>
      <c r="S593" s="170">
        <v>0</v>
      </c>
      <c r="T593" s="171">
        <f>S593*H593</f>
        <v>0</v>
      </c>
      <c r="AR593" s="18" t="s">
        <v>2385</v>
      </c>
      <c r="AT593" s="18" t="s">
        <v>2219</v>
      </c>
      <c r="AU593" s="18" t="s">
        <v>2175</v>
      </c>
      <c r="AY593" s="18" t="s">
        <v>2216</v>
      </c>
      <c r="BE593" s="172">
        <f>IF(N593="základní",J593,0)</f>
        <v>0</v>
      </c>
      <c r="BF593" s="172">
        <f>IF(N593="snížená",J593,0)</f>
        <v>0</v>
      </c>
      <c r="BG593" s="172">
        <f>IF(N593="zákl. přenesená",J593,0)</f>
        <v>0</v>
      </c>
      <c r="BH593" s="172">
        <f>IF(N593="sníž. přenesená",J593,0)</f>
        <v>0</v>
      </c>
      <c r="BI593" s="172">
        <f>IF(N593="nulová",J593,0)</f>
        <v>0</v>
      </c>
      <c r="BJ593" s="18" t="s">
        <v>2173</v>
      </c>
      <c r="BK593" s="172">
        <f>ROUND(I593*H593,2)</f>
        <v>0</v>
      </c>
      <c r="BL593" s="18" t="s">
        <v>2385</v>
      </c>
      <c r="BM593" s="18" t="s">
        <v>1231</v>
      </c>
    </row>
    <row r="594" spans="2:65" s="11" customFormat="1" ht="22.5" customHeight="1">
      <c r="B594" s="173"/>
      <c r="D594" s="174" t="s">
        <v>2225</v>
      </c>
      <c r="E594" s="175" t="s">
        <v>2117</v>
      </c>
      <c r="F594" s="176" t="s">
        <v>1232</v>
      </c>
      <c r="H594" s="177">
        <v>5.048</v>
      </c>
      <c r="I594" s="178"/>
      <c r="L594" s="173"/>
      <c r="M594" s="179"/>
      <c r="N594" s="180"/>
      <c r="O594" s="180"/>
      <c r="P594" s="180"/>
      <c r="Q594" s="180"/>
      <c r="R594" s="180"/>
      <c r="S594" s="180"/>
      <c r="T594" s="181"/>
      <c r="AT594" s="182" t="s">
        <v>2225</v>
      </c>
      <c r="AU594" s="182" t="s">
        <v>2175</v>
      </c>
      <c r="AV594" s="11" t="s">
        <v>2175</v>
      </c>
      <c r="AW594" s="11" t="s">
        <v>2130</v>
      </c>
      <c r="AX594" s="11" t="s">
        <v>2173</v>
      </c>
      <c r="AY594" s="182" t="s">
        <v>2216</v>
      </c>
    </row>
    <row r="595" spans="2:65" s="1" customFormat="1" ht="22.5" customHeight="1">
      <c r="B595" s="160"/>
      <c r="C595" s="161" t="s">
        <v>1233</v>
      </c>
      <c r="D595" s="161" t="s">
        <v>2219</v>
      </c>
      <c r="E595" s="162" t="s">
        <v>1234</v>
      </c>
      <c r="F595" s="163" t="s">
        <v>1235</v>
      </c>
      <c r="G595" s="164" t="s">
        <v>2222</v>
      </c>
      <c r="H595" s="165">
        <v>2</v>
      </c>
      <c r="I595" s="166"/>
      <c r="J595" s="167">
        <f>ROUND(I595*H595,2)</f>
        <v>0</v>
      </c>
      <c r="K595" s="163" t="s">
        <v>2117</v>
      </c>
      <c r="L595" s="35"/>
      <c r="M595" s="168" t="s">
        <v>2117</v>
      </c>
      <c r="N595" s="169" t="s">
        <v>2137</v>
      </c>
      <c r="O595" s="36"/>
      <c r="P595" s="170">
        <f>O595*H595</f>
        <v>0</v>
      </c>
      <c r="Q595" s="170">
        <v>1.16E-3</v>
      </c>
      <c r="R595" s="170">
        <f>Q595*H595</f>
        <v>2.32E-3</v>
      </c>
      <c r="S595" s="170">
        <v>0</v>
      </c>
      <c r="T595" s="171">
        <f>S595*H595</f>
        <v>0</v>
      </c>
      <c r="AR595" s="18" t="s">
        <v>2385</v>
      </c>
      <c r="AT595" s="18" t="s">
        <v>2219</v>
      </c>
      <c r="AU595" s="18" t="s">
        <v>2175</v>
      </c>
      <c r="AY595" s="18" t="s">
        <v>2216</v>
      </c>
      <c r="BE595" s="172">
        <f>IF(N595="základní",J595,0)</f>
        <v>0</v>
      </c>
      <c r="BF595" s="172">
        <f>IF(N595="snížená",J595,0)</f>
        <v>0</v>
      </c>
      <c r="BG595" s="172">
        <f>IF(N595="zákl. přenesená",J595,0)</f>
        <v>0</v>
      </c>
      <c r="BH595" s="172">
        <f>IF(N595="sníž. přenesená",J595,0)</f>
        <v>0</v>
      </c>
      <c r="BI595" s="172">
        <f>IF(N595="nulová",J595,0)</f>
        <v>0</v>
      </c>
      <c r="BJ595" s="18" t="s">
        <v>2173</v>
      </c>
      <c r="BK595" s="172">
        <f>ROUND(I595*H595,2)</f>
        <v>0</v>
      </c>
      <c r="BL595" s="18" t="s">
        <v>2385</v>
      </c>
      <c r="BM595" s="18" t="s">
        <v>1236</v>
      </c>
    </row>
    <row r="596" spans="2:65" s="11" customFormat="1" ht="22.5" customHeight="1">
      <c r="B596" s="173"/>
      <c r="D596" s="174" t="s">
        <v>2225</v>
      </c>
      <c r="E596" s="175" t="s">
        <v>2117</v>
      </c>
      <c r="F596" s="176" t="s">
        <v>1237</v>
      </c>
      <c r="H596" s="177">
        <v>2</v>
      </c>
      <c r="I596" s="178"/>
      <c r="L596" s="173"/>
      <c r="M596" s="179"/>
      <c r="N596" s="180"/>
      <c r="O596" s="180"/>
      <c r="P596" s="180"/>
      <c r="Q596" s="180"/>
      <c r="R596" s="180"/>
      <c r="S596" s="180"/>
      <c r="T596" s="181"/>
      <c r="AT596" s="182" t="s">
        <v>2225</v>
      </c>
      <c r="AU596" s="182" t="s">
        <v>2175</v>
      </c>
      <c r="AV596" s="11" t="s">
        <v>2175</v>
      </c>
      <c r="AW596" s="11" t="s">
        <v>2130</v>
      </c>
      <c r="AX596" s="11" t="s">
        <v>2173</v>
      </c>
      <c r="AY596" s="182" t="s">
        <v>2216</v>
      </c>
    </row>
    <row r="597" spans="2:65" s="1" customFormat="1" ht="22.5" customHeight="1">
      <c r="B597" s="160"/>
      <c r="C597" s="161" t="s">
        <v>1238</v>
      </c>
      <c r="D597" s="161" t="s">
        <v>2219</v>
      </c>
      <c r="E597" s="162" t="s">
        <v>1239</v>
      </c>
      <c r="F597" s="163" t="s">
        <v>1240</v>
      </c>
      <c r="G597" s="164" t="s">
        <v>2352</v>
      </c>
      <c r="H597" s="165">
        <v>20.399999999999999</v>
      </c>
      <c r="I597" s="166"/>
      <c r="J597" s="167">
        <f>ROUND(I597*H597,2)</f>
        <v>0</v>
      </c>
      <c r="K597" s="163" t="s">
        <v>2117</v>
      </c>
      <c r="L597" s="35"/>
      <c r="M597" s="168" t="s">
        <v>2117</v>
      </c>
      <c r="N597" s="169" t="s">
        <v>2137</v>
      </c>
      <c r="O597" s="36"/>
      <c r="P597" s="170">
        <f>O597*H597</f>
        <v>0</v>
      </c>
      <c r="Q597" s="170">
        <v>1.16E-3</v>
      </c>
      <c r="R597" s="170">
        <f>Q597*H597</f>
        <v>2.3663999999999998E-2</v>
      </c>
      <c r="S597" s="170">
        <v>0</v>
      </c>
      <c r="T597" s="171">
        <f>S597*H597</f>
        <v>0</v>
      </c>
      <c r="AR597" s="18" t="s">
        <v>2385</v>
      </c>
      <c r="AT597" s="18" t="s">
        <v>2219</v>
      </c>
      <c r="AU597" s="18" t="s">
        <v>2175</v>
      </c>
      <c r="AY597" s="18" t="s">
        <v>2216</v>
      </c>
      <c r="BE597" s="172">
        <f>IF(N597="základní",J597,0)</f>
        <v>0</v>
      </c>
      <c r="BF597" s="172">
        <f>IF(N597="snížená",J597,0)</f>
        <v>0</v>
      </c>
      <c r="BG597" s="172">
        <f>IF(N597="zákl. přenesená",J597,0)</f>
        <v>0</v>
      </c>
      <c r="BH597" s="172">
        <f>IF(N597="sníž. přenesená",J597,0)</f>
        <v>0</v>
      </c>
      <c r="BI597" s="172">
        <f>IF(N597="nulová",J597,0)</f>
        <v>0</v>
      </c>
      <c r="BJ597" s="18" t="s">
        <v>2173</v>
      </c>
      <c r="BK597" s="172">
        <f>ROUND(I597*H597,2)</f>
        <v>0</v>
      </c>
      <c r="BL597" s="18" t="s">
        <v>2385</v>
      </c>
      <c r="BM597" s="18" t="s">
        <v>1241</v>
      </c>
    </row>
    <row r="598" spans="2:65" s="11" customFormat="1" ht="22.5" customHeight="1">
      <c r="B598" s="173"/>
      <c r="D598" s="174" t="s">
        <v>2225</v>
      </c>
      <c r="E598" s="175" t="s">
        <v>2117</v>
      </c>
      <c r="F598" s="176" t="s">
        <v>1242</v>
      </c>
      <c r="H598" s="177">
        <v>20.399999999999999</v>
      </c>
      <c r="I598" s="178"/>
      <c r="L598" s="173"/>
      <c r="M598" s="179"/>
      <c r="N598" s="180"/>
      <c r="O598" s="180"/>
      <c r="P598" s="180"/>
      <c r="Q598" s="180"/>
      <c r="R598" s="180"/>
      <c r="S598" s="180"/>
      <c r="T598" s="181"/>
      <c r="AT598" s="182" t="s">
        <v>2225</v>
      </c>
      <c r="AU598" s="182" t="s">
        <v>2175</v>
      </c>
      <c r="AV598" s="11" t="s">
        <v>2175</v>
      </c>
      <c r="AW598" s="11" t="s">
        <v>2130</v>
      </c>
      <c r="AX598" s="11" t="s">
        <v>2173</v>
      </c>
      <c r="AY598" s="182" t="s">
        <v>2216</v>
      </c>
    </row>
    <row r="599" spans="2:65" s="1" customFormat="1" ht="22.5" customHeight="1">
      <c r="B599" s="160"/>
      <c r="C599" s="161" t="s">
        <v>1243</v>
      </c>
      <c r="D599" s="161" t="s">
        <v>2219</v>
      </c>
      <c r="E599" s="162" t="s">
        <v>1244</v>
      </c>
      <c r="F599" s="163" t="s">
        <v>1245</v>
      </c>
      <c r="G599" s="164" t="s">
        <v>2352</v>
      </c>
      <c r="H599" s="165">
        <v>20.399999999999999</v>
      </c>
      <c r="I599" s="166"/>
      <c r="J599" s="167">
        <f>ROUND(I599*H599,2)</f>
        <v>0</v>
      </c>
      <c r="K599" s="163" t="s">
        <v>2117</v>
      </c>
      <c r="L599" s="35"/>
      <c r="M599" s="168" t="s">
        <v>2117</v>
      </c>
      <c r="N599" s="169" t="s">
        <v>2137</v>
      </c>
      <c r="O599" s="36"/>
      <c r="P599" s="170">
        <f>O599*H599</f>
        <v>0</v>
      </c>
      <c r="Q599" s="170">
        <v>1.16E-3</v>
      </c>
      <c r="R599" s="170">
        <f>Q599*H599</f>
        <v>2.3663999999999998E-2</v>
      </c>
      <c r="S599" s="170">
        <v>0</v>
      </c>
      <c r="T599" s="171">
        <f>S599*H599</f>
        <v>0</v>
      </c>
      <c r="AR599" s="18" t="s">
        <v>2385</v>
      </c>
      <c r="AT599" s="18" t="s">
        <v>2219</v>
      </c>
      <c r="AU599" s="18" t="s">
        <v>2175</v>
      </c>
      <c r="AY599" s="18" t="s">
        <v>2216</v>
      </c>
      <c r="BE599" s="172">
        <f>IF(N599="základní",J599,0)</f>
        <v>0</v>
      </c>
      <c r="BF599" s="172">
        <f>IF(N599="snížená",J599,0)</f>
        <v>0</v>
      </c>
      <c r="BG599" s="172">
        <f>IF(N599="zákl. přenesená",J599,0)</f>
        <v>0</v>
      </c>
      <c r="BH599" s="172">
        <f>IF(N599="sníž. přenesená",J599,0)</f>
        <v>0</v>
      </c>
      <c r="BI599" s="172">
        <f>IF(N599="nulová",J599,0)</f>
        <v>0</v>
      </c>
      <c r="BJ599" s="18" t="s">
        <v>2173</v>
      </c>
      <c r="BK599" s="172">
        <f>ROUND(I599*H599,2)</f>
        <v>0</v>
      </c>
      <c r="BL599" s="18" t="s">
        <v>2385</v>
      </c>
      <c r="BM599" s="18" t="s">
        <v>1246</v>
      </c>
    </row>
    <row r="600" spans="2:65" s="11" customFormat="1" ht="22.5" customHeight="1">
      <c r="B600" s="173"/>
      <c r="D600" s="174" t="s">
        <v>2225</v>
      </c>
      <c r="E600" s="175" t="s">
        <v>2117</v>
      </c>
      <c r="F600" s="176" t="s">
        <v>1242</v>
      </c>
      <c r="H600" s="177">
        <v>20.399999999999999</v>
      </c>
      <c r="I600" s="178"/>
      <c r="L600" s="173"/>
      <c r="M600" s="179"/>
      <c r="N600" s="180"/>
      <c r="O600" s="180"/>
      <c r="P600" s="180"/>
      <c r="Q600" s="180"/>
      <c r="R600" s="180"/>
      <c r="S600" s="180"/>
      <c r="T600" s="181"/>
      <c r="AT600" s="182" t="s">
        <v>2225</v>
      </c>
      <c r="AU600" s="182" t="s">
        <v>2175</v>
      </c>
      <c r="AV600" s="11" t="s">
        <v>2175</v>
      </c>
      <c r="AW600" s="11" t="s">
        <v>2130</v>
      </c>
      <c r="AX600" s="11" t="s">
        <v>2173</v>
      </c>
      <c r="AY600" s="182" t="s">
        <v>2216</v>
      </c>
    </row>
    <row r="601" spans="2:65" s="1" customFormat="1" ht="22.5" customHeight="1">
      <c r="B601" s="160"/>
      <c r="C601" s="161" t="s">
        <v>1247</v>
      </c>
      <c r="D601" s="161" t="s">
        <v>2219</v>
      </c>
      <c r="E601" s="162" t="s">
        <v>1248</v>
      </c>
      <c r="F601" s="163" t="s">
        <v>1249</v>
      </c>
      <c r="G601" s="164" t="s">
        <v>2359</v>
      </c>
      <c r="H601" s="165">
        <v>31.2</v>
      </c>
      <c r="I601" s="166"/>
      <c r="J601" s="167">
        <f>ROUND(I601*H601,2)</f>
        <v>0</v>
      </c>
      <c r="K601" s="163" t="s">
        <v>2117</v>
      </c>
      <c r="L601" s="35"/>
      <c r="M601" s="168" t="s">
        <v>2117</v>
      </c>
      <c r="N601" s="169" t="s">
        <v>2137</v>
      </c>
      <c r="O601" s="36"/>
      <c r="P601" s="170">
        <f>O601*H601</f>
        <v>0</v>
      </c>
      <c r="Q601" s="170">
        <v>1.16E-3</v>
      </c>
      <c r="R601" s="170">
        <f>Q601*H601</f>
        <v>3.6192000000000002E-2</v>
      </c>
      <c r="S601" s="170">
        <v>0</v>
      </c>
      <c r="T601" s="171">
        <f>S601*H601</f>
        <v>0</v>
      </c>
      <c r="AR601" s="18" t="s">
        <v>2385</v>
      </c>
      <c r="AT601" s="18" t="s">
        <v>2219</v>
      </c>
      <c r="AU601" s="18" t="s">
        <v>2175</v>
      </c>
      <c r="AY601" s="18" t="s">
        <v>2216</v>
      </c>
      <c r="BE601" s="172">
        <f>IF(N601="základní",J601,0)</f>
        <v>0</v>
      </c>
      <c r="BF601" s="172">
        <f>IF(N601="snížená",J601,0)</f>
        <v>0</v>
      </c>
      <c r="BG601" s="172">
        <f>IF(N601="zákl. přenesená",J601,0)</f>
        <v>0</v>
      </c>
      <c r="BH601" s="172">
        <f>IF(N601="sníž. přenesená",J601,0)</f>
        <v>0</v>
      </c>
      <c r="BI601" s="172">
        <f>IF(N601="nulová",J601,0)</f>
        <v>0</v>
      </c>
      <c r="BJ601" s="18" t="s">
        <v>2173</v>
      </c>
      <c r="BK601" s="172">
        <f>ROUND(I601*H601,2)</f>
        <v>0</v>
      </c>
      <c r="BL601" s="18" t="s">
        <v>2385</v>
      </c>
      <c r="BM601" s="18" t="s">
        <v>1250</v>
      </c>
    </row>
    <row r="602" spans="2:65" s="11" customFormat="1" ht="22.5" customHeight="1">
      <c r="B602" s="173"/>
      <c r="D602" s="174" t="s">
        <v>2225</v>
      </c>
      <c r="E602" s="175" t="s">
        <v>2117</v>
      </c>
      <c r="F602" s="176" t="s">
        <v>3074</v>
      </c>
      <c r="H602" s="177">
        <v>31.2</v>
      </c>
      <c r="I602" s="178"/>
      <c r="L602" s="173"/>
      <c r="M602" s="179"/>
      <c r="N602" s="180"/>
      <c r="O602" s="180"/>
      <c r="P602" s="180"/>
      <c r="Q602" s="180"/>
      <c r="R602" s="180"/>
      <c r="S602" s="180"/>
      <c r="T602" s="181"/>
      <c r="AT602" s="182" t="s">
        <v>2225</v>
      </c>
      <c r="AU602" s="182" t="s">
        <v>2175</v>
      </c>
      <c r="AV602" s="11" t="s">
        <v>2175</v>
      </c>
      <c r="AW602" s="11" t="s">
        <v>2130</v>
      </c>
      <c r="AX602" s="11" t="s">
        <v>2173</v>
      </c>
      <c r="AY602" s="182" t="s">
        <v>2216</v>
      </c>
    </row>
    <row r="603" spans="2:65" s="1" customFormat="1" ht="22.5" customHeight="1">
      <c r="B603" s="160"/>
      <c r="C603" s="161" t="s">
        <v>1251</v>
      </c>
      <c r="D603" s="161" t="s">
        <v>2219</v>
      </c>
      <c r="E603" s="162" t="s">
        <v>1252</v>
      </c>
      <c r="F603" s="163" t="s">
        <v>1253</v>
      </c>
      <c r="G603" s="164" t="s">
        <v>2903</v>
      </c>
      <c r="H603" s="232"/>
      <c r="I603" s="166"/>
      <c r="J603" s="167">
        <f>ROUND(I603*H603,2)</f>
        <v>0</v>
      </c>
      <c r="K603" s="163" t="s">
        <v>2305</v>
      </c>
      <c r="L603" s="35"/>
      <c r="M603" s="168" t="s">
        <v>2117</v>
      </c>
      <c r="N603" s="169" t="s">
        <v>2137</v>
      </c>
      <c r="O603" s="36"/>
      <c r="P603" s="170">
        <f>O603*H603</f>
        <v>0</v>
      </c>
      <c r="Q603" s="170">
        <v>0</v>
      </c>
      <c r="R603" s="170">
        <f>Q603*H603</f>
        <v>0</v>
      </c>
      <c r="S603" s="170">
        <v>0</v>
      </c>
      <c r="T603" s="171">
        <f>S603*H603</f>
        <v>0</v>
      </c>
      <c r="AR603" s="18" t="s">
        <v>2385</v>
      </c>
      <c r="AT603" s="18" t="s">
        <v>2219</v>
      </c>
      <c r="AU603" s="18" t="s">
        <v>2175</v>
      </c>
      <c r="AY603" s="18" t="s">
        <v>2216</v>
      </c>
      <c r="BE603" s="172">
        <f>IF(N603="základní",J603,0)</f>
        <v>0</v>
      </c>
      <c r="BF603" s="172">
        <f>IF(N603="snížená",J603,0)</f>
        <v>0</v>
      </c>
      <c r="BG603" s="172">
        <f>IF(N603="zákl. přenesená",J603,0)</f>
        <v>0</v>
      </c>
      <c r="BH603" s="172">
        <f>IF(N603="sníž. přenesená",J603,0)</f>
        <v>0</v>
      </c>
      <c r="BI603" s="172">
        <f>IF(N603="nulová",J603,0)</f>
        <v>0</v>
      </c>
      <c r="BJ603" s="18" t="s">
        <v>2173</v>
      </c>
      <c r="BK603" s="172">
        <f>ROUND(I603*H603,2)</f>
        <v>0</v>
      </c>
      <c r="BL603" s="18" t="s">
        <v>2385</v>
      </c>
      <c r="BM603" s="18" t="s">
        <v>1254</v>
      </c>
    </row>
    <row r="604" spans="2:65" s="10" customFormat="1" ht="29.85" customHeight="1">
      <c r="B604" s="146"/>
      <c r="D604" s="157" t="s">
        <v>2165</v>
      </c>
      <c r="E604" s="158" t="s">
        <v>1255</v>
      </c>
      <c r="F604" s="158" t="s">
        <v>1256</v>
      </c>
      <c r="I604" s="149"/>
      <c r="J604" s="159">
        <f>BK604</f>
        <v>0</v>
      </c>
      <c r="L604" s="146"/>
      <c r="M604" s="151"/>
      <c r="N604" s="152"/>
      <c r="O604" s="152"/>
      <c r="P604" s="153">
        <f>SUM(P605:P642)</f>
        <v>0</v>
      </c>
      <c r="Q604" s="152"/>
      <c r="R604" s="153">
        <f>SUM(R605:R642)</f>
        <v>0</v>
      </c>
      <c r="S604" s="152"/>
      <c r="T604" s="154">
        <f>SUM(T605:T642)</f>
        <v>0</v>
      </c>
      <c r="AR604" s="147" t="s">
        <v>2175</v>
      </c>
      <c r="AT604" s="155" t="s">
        <v>2165</v>
      </c>
      <c r="AU604" s="155" t="s">
        <v>2173</v>
      </c>
      <c r="AY604" s="147" t="s">
        <v>2216</v>
      </c>
      <c r="BK604" s="156">
        <f>SUM(BK605:BK642)</f>
        <v>0</v>
      </c>
    </row>
    <row r="605" spans="2:65" s="1" customFormat="1" ht="31.5" customHeight="1">
      <c r="B605" s="160"/>
      <c r="C605" s="161" t="s">
        <v>1257</v>
      </c>
      <c r="D605" s="161" t="s">
        <v>2219</v>
      </c>
      <c r="E605" s="162" t="s">
        <v>1258</v>
      </c>
      <c r="F605" s="163" t="s">
        <v>1259</v>
      </c>
      <c r="G605" s="164" t="s">
        <v>2222</v>
      </c>
      <c r="H605" s="165">
        <v>1</v>
      </c>
      <c r="I605" s="166"/>
      <c r="J605" s="167">
        <f>ROUND(I605*H605,2)</f>
        <v>0</v>
      </c>
      <c r="K605" s="163" t="s">
        <v>2117</v>
      </c>
      <c r="L605" s="35"/>
      <c r="M605" s="168" t="s">
        <v>2117</v>
      </c>
      <c r="N605" s="169" t="s">
        <v>2137</v>
      </c>
      <c r="O605" s="36"/>
      <c r="P605" s="170">
        <f>O605*H605</f>
        <v>0</v>
      </c>
      <c r="Q605" s="170">
        <v>0</v>
      </c>
      <c r="R605" s="170">
        <f>Q605*H605</f>
        <v>0</v>
      </c>
      <c r="S605" s="170">
        <v>0</v>
      </c>
      <c r="T605" s="171">
        <f>S605*H605</f>
        <v>0</v>
      </c>
      <c r="AR605" s="18" t="s">
        <v>2385</v>
      </c>
      <c r="AT605" s="18" t="s">
        <v>2219</v>
      </c>
      <c r="AU605" s="18" t="s">
        <v>2175</v>
      </c>
      <c r="AY605" s="18" t="s">
        <v>2216</v>
      </c>
      <c r="BE605" s="172">
        <f>IF(N605="základní",J605,0)</f>
        <v>0</v>
      </c>
      <c r="BF605" s="172">
        <f>IF(N605="snížená",J605,0)</f>
        <v>0</v>
      </c>
      <c r="BG605" s="172">
        <f>IF(N605="zákl. přenesená",J605,0)</f>
        <v>0</v>
      </c>
      <c r="BH605" s="172">
        <f>IF(N605="sníž. přenesená",J605,0)</f>
        <v>0</v>
      </c>
      <c r="BI605" s="172">
        <f>IF(N605="nulová",J605,0)</f>
        <v>0</v>
      </c>
      <c r="BJ605" s="18" t="s">
        <v>2173</v>
      </c>
      <c r="BK605" s="172">
        <f>ROUND(I605*H605,2)</f>
        <v>0</v>
      </c>
      <c r="BL605" s="18" t="s">
        <v>2385</v>
      </c>
      <c r="BM605" s="18" t="s">
        <v>1260</v>
      </c>
    </row>
    <row r="606" spans="2:65" s="1" customFormat="1" ht="31.5" customHeight="1">
      <c r="B606" s="160"/>
      <c r="C606" s="161" t="s">
        <v>1261</v>
      </c>
      <c r="D606" s="161" t="s">
        <v>2219</v>
      </c>
      <c r="E606" s="162" t="s">
        <v>1262</v>
      </c>
      <c r="F606" s="163" t="s">
        <v>1263</v>
      </c>
      <c r="G606" s="164" t="s">
        <v>2222</v>
      </c>
      <c r="H606" s="165">
        <v>7</v>
      </c>
      <c r="I606" s="166"/>
      <c r="J606" s="167">
        <f>ROUND(I606*H606,2)</f>
        <v>0</v>
      </c>
      <c r="K606" s="163" t="s">
        <v>2117</v>
      </c>
      <c r="L606" s="35"/>
      <c r="M606" s="168" t="s">
        <v>2117</v>
      </c>
      <c r="N606" s="169" t="s">
        <v>2137</v>
      </c>
      <c r="O606" s="36"/>
      <c r="P606" s="170">
        <f>O606*H606</f>
        <v>0</v>
      </c>
      <c r="Q606" s="170">
        <v>0</v>
      </c>
      <c r="R606" s="170">
        <f>Q606*H606</f>
        <v>0</v>
      </c>
      <c r="S606" s="170">
        <v>0</v>
      </c>
      <c r="T606" s="171">
        <f>S606*H606</f>
        <v>0</v>
      </c>
      <c r="AR606" s="18" t="s">
        <v>2385</v>
      </c>
      <c r="AT606" s="18" t="s">
        <v>2219</v>
      </c>
      <c r="AU606" s="18" t="s">
        <v>2175</v>
      </c>
      <c r="AY606" s="18" t="s">
        <v>2216</v>
      </c>
      <c r="BE606" s="172">
        <f>IF(N606="základní",J606,0)</f>
        <v>0</v>
      </c>
      <c r="BF606" s="172">
        <f>IF(N606="snížená",J606,0)</f>
        <v>0</v>
      </c>
      <c r="BG606" s="172">
        <f>IF(N606="zákl. přenesená",J606,0)</f>
        <v>0</v>
      </c>
      <c r="BH606" s="172">
        <f>IF(N606="sníž. přenesená",J606,0)</f>
        <v>0</v>
      </c>
      <c r="BI606" s="172">
        <f>IF(N606="nulová",J606,0)</f>
        <v>0</v>
      </c>
      <c r="BJ606" s="18" t="s">
        <v>2173</v>
      </c>
      <c r="BK606" s="172">
        <f>ROUND(I606*H606,2)</f>
        <v>0</v>
      </c>
      <c r="BL606" s="18" t="s">
        <v>2385</v>
      </c>
      <c r="BM606" s="18" t="s">
        <v>1264</v>
      </c>
    </row>
    <row r="607" spans="2:65" s="1" customFormat="1" ht="31.5" customHeight="1">
      <c r="B607" s="160"/>
      <c r="C607" s="161" t="s">
        <v>1265</v>
      </c>
      <c r="D607" s="161" t="s">
        <v>2219</v>
      </c>
      <c r="E607" s="162" t="s">
        <v>1266</v>
      </c>
      <c r="F607" s="163" t="s">
        <v>1267</v>
      </c>
      <c r="G607" s="164" t="s">
        <v>2222</v>
      </c>
      <c r="H607" s="165">
        <v>1</v>
      </c>
      <c r="I607" s="166"/>
      <c r="J607" s="167">
        <f>ROUND(I607*H607,2)</f>
        <v>0</v>
      </c>
      <c r="K607" s="163" t="s">
        <v>2117</v>
      </c>
      <c r="L607" s="35"/>
      <c r="M607" s="168" t="s">
        <v>2117</v>
      </c>
      <c r="N607" s="169" t="s">
        <v>2137</v>
      </c>
      <c r="O607" s="36"/>
      <c r="P607" s="170">
        <f>O607*H607</f>
        <v>0</v>
      </c>
      <c r="Q607" s="170">
        <v>0</v>
      </c>
      <c r="R607" s="170">
        <f>Q607*H607</f>
        <v>0</v>
      </c>
      <c r="S607" s="170">
        <v>0</v>
      </c>
      <c r="T607" s="171">
        <f>S607*H607</f>
        <v>0</v>
      </c>
      <c r="AR607" s="18" t="s">
        <v>2385</v>
      </c>
      <c r="AT607" s="18" t="s">
        <v>2219</v>
      </c>
      <c r="AU607" s="18" t="s">
        <v>2175</v>
      </c>
      <c r="AY607" s="18" t="s">
        <v>2216</v>
      </c>
      <c r="BE607" s="172">
        <f>IF(N607="základní",J607,0)</f>
        <v>0</v>
      </c>
      <c r="BF607" s="172">
        <f>IF(N607="snížená",J607,0)</f>
        <v>0</v>
      </c>
      <c r="BG607" s="172">
        <f>IF(N607="zákl. přenesená",J607,0)</f>
        <v>0</v>
      </c>
      <c r="BH607" s="172">
        <f>IF(N607="sníž. přenesená",J607,0)</f>
        <v>0</v>
      </c>
      <c r="BI607" s="172">
        <f>IF(N607="nulová",J607,0)</f>
        <v>0</v>
      </c>
      <c r="BJ607" s="18" t="s">
        <v>2173</v>
      </c>
      <c r="BK607" s="172">
        <f>ROUND(I607*H607,2)</f>
        <v>0</v>
      </c>
      <c r="BL607" s="18" t="s">
        <v>2385</v>
      </c>
      <c r="BM607" s="18" t="s">
        <v>1268</v>
      </c>
    </row>
    <row r="608" spans="2:65" s="1" customFormat="1" ht="31.5" customHeight="1">
      <c r="B608" s="160"/>
      <c r="C608" s="161" t="s">
        <v>1269</v>
      </c>
      <c r="D608" s="161" t="s">
        <v>2219</v>
      </c>
      <c r="E608" s="162" t="s">
        <v>1270</v>
      </c>
      <c r="F608" s="163" t="s">
        <v>1271</v>
      </c>
      <c r="G608" s="164" t="s">
        <v>2222</v>
      </c>
      <c r="H608" s="165">
        <v>1</v>
      </c>
      <c r="I608" s="166"/>
      <c r="J608" s="167">
        <f>ROUND(I608*H608,2)</f>
        <v>0</v>
      </c>
      <c r="K608" s="163" t="s">
        <v>2117</v>
      </c>
      <c r="L608" s="35"/>
      <c r="M608" s="168" t="s">
        <v>2117</v>
      </c>
      <c r="N608" s="169" t="s">
        <v>2137</v>
      </c>
      <c r="O608" s="36"/>
      <c r="P608" s="170">
        <f>O608*H608</f>
        <v>0</v>
      </c>
      <c r="Q608" s="170">
        <v>0</v>
      </c>
      <c r="R608" s="170">
        <f>Q608*H608</f>
        <v>0</v>
      </c>
      <c r="S608" s="170">
        <v>0</v>
      </c>
      <c r="T608" s="171">
        <f>S608*H608</f>
        <v>0</v>
      </c>
      <c r="AR608" s="18" t="s">
        <v>2385</v>
      </c>
      <c r="AT608" s="18" t="s">
        <v>2219</v>
      </c>
      <c r="AU608" s="18" t="s">
        <v>2175</v>
      </c>
      <c r="AY608" s="18" t="s">
        <v>2216</v>
      </c>
      <c r="BE608" s="172">
        <f>IF(N608="základní",J608,0)</f>
        <v>0</v>
      </c>
      <c r="BF608" s="172">
        <f>IF(N608="snížená",J608,0)</f>
        <v>0</v>
      </c>
      <c r="BG608" s="172">
        <f>IF(N608="zákl. přenesená",J608,0)</f>
        <v>0</v>
      </c>
      <c r="BH608" s="172">
        <f>IF(N608="sníž. přenesená",J608,0)</f>
        <v>0</v>
      </c>
      <c r="BI608" s="172">
        <f>IF(N608="nulová",J608,0)</f>
        <v>0</v>
      </c>
      <c r="BJ608" s="18" t="s">
        <v>2173</v>
      </c>
      <c r="BK608" s="172">
        <f>ROUND(I608*H608,2)</f>
        <v>0</v>
      </c>
      <c r="BL608" s="18" t="s">
        <v>2385</v>
      </c>
      <c r="BM608" s="18" t="s">
        <v>1272</v>
      </c>
    </row>
    <row r="609" spans="2:65" s="1" customFormat="1" ht="31.5" customHeight="1">
      <c r="B609" s="160"/>
      <c r="C609" s="161" t="s">
        <v>1273</v>
      </c>
      <c r="D609" s="161" t="s">
        <v>2219</v>
      </c>
      <c r="E609" s="162" t="s">
        <v>1274</v>
      </c>
      <c r="F609" s="163" t="s">
        <v>1275</v>
      </c>
      <c r="G609" s="164" t="s">
        <v>2222</v>
      </c>
      <c r="H609" s="165">
        <v>1</v>
      </c>
      <c r="I609" s="166"/>
      <c r="J609" s="167">
        <f>ROUND(I609*H609,2)</f>
        <v>0</v>
      </c>
      <c r="K609" s="163" t="s">
        <v>2117</v>
      </c>
      <c r="L609" s="35"/>
      <c r="M609" s="168" t="s">
        <v>2117</v>
      </c>
      <c r="N609" s="169" t="s">
        <v>2137</v>
      </c>
      <c r="O609" s="36"/>
      <c r="P609" s="170">
        <f>O609*H609</f>
        <v>0</v>
      </c>
      <c r="Q609" s="170">
        <v>0</v>
      </c>
      <c r="R609" s="170">
        <f>Q609*H609</f>
        <v>0</v>
      </c>
      <c r="S609" s="170">
        <v>0</v>
      </c>
      <c r="T609" s="171">
        <f>S609*H609</f>
        <v>0</v>
      </c>
      <c r="AR609" s="18" t="s">
        <v>2385</v>
      </c>
      <c r="AT609" s="18" t="s">
        <v>2219</v>
      </c>
      <c r="AU609" s="18" t="s">
        <v>2175</v>
      </c>
      <c r="AY609" s="18" t="s">
        <v>2216</v>
      </c>
      <c r="BE609" s="172">
        <f>IF(N609="základní",J609,0)</f>
        <v>0</v>
      </c>
      <c r="BF609" s="172">
        <f>IF(N609="snížená",J609,0)</f>
        <v>0</v>
      </c>
      <c r="BG609" s="172">
        <f>IF(N609="zákl. přenesená",J609,0)</f>
        <v>0</v>
      </c>
      <c r="BH609" s="172">
        <f>IF(N609="sníž. přenesená",J609,0)</f>
        <v>0</v>
      </c>
      <c r="BI609" s="172">
        <f>IF(N609="nulová",J609,0)</f>
        <v>0</v>
      </c>
      <c r="BJ609" s="18" t="s">
        <v>2173</v>
      </c>
      <c r="BK609" s="172">
        <f>ROUND(I609*H609,2)</f>
        <v>0</v>
      </c>
      <c r="BL609" s="18" t="s">
        <v>2385</v>
      </c>
      <c r="BM609" s="18" t="s">
        <v>1276</v>
      </c>
    </row>
    <row r="610" spans="2:65" s="11" customFormat="1" ht="22.5" customHeight="1">
      <c r="B610" s="173"/>
      <c r="D610" s="174" t="s">
        <v>2225</v>
      </c>
      <c r="E610" s="175" t="s">
        <v>2117</v>
      </c>
      <c r="F610" s="176" t="s">
        <v>1277</v>
      </c>
      <c r="H610" s="177">
        <v>1</v>
      </c>
      <c r="I610" s="178"/>
      <c r="L610" s="173"/>
      <c r="M610" s="179"/>
      <c r="N610" s="180"/>
      <c r="O610" s="180"/>
      <c r="P610" s="180"/>
      <c r="Q610" s="180"/>
      <c r="R610" s="180"/>
      <c r="S610" s="180"/>
      <c r="T610" s="181"/>
      <c r="AT610" s="182" t="s">
        <v>2225</v>
      </c>
      <c r="AU610" s="182" t="s">
        <v>2175</v>
      </c>
      <c r="AV610" s="11" t="s">
        <v>2175</v>
      </c>
      <c r="AW610" s="11" t="s">
        <v>2130</v>
      </c>
      <c r="AX610" s="11" t="s">
        <v>2173</v>
      </c>
      <c r="AY610" s="182" t="s">
        <v>2216</v>
      </c>
    </row>
    <row r="611" spans="2:65" s="1" customFormat="1" ht="31.5" customHeight="1">
      <c r="B611" s="160"/>
      <c r="C611" s="161" t="s">
        <v>1278</v>
      </c>
      <c r="D611" s="161" t="s">
        <v>2219</v>
      </c>
      <c r="E611" s="162" t="s">
        <v>1279</v>
      </c>
      <c r="F611" s="163" t="s">
        <v>1280</v>
      </c>
      <c r="G611" s="164" t="s">
        <v>2222</v>
      </c>
      <c r="H611" s="165">
        <v>2</v>
      </c>
      <c r="I611" s="166"/>
      <c r="J611" s="167">
        <f>ROUND(I611*H611,2)</f>
        <v>0</v>
      </c>
      <c r="K611" s="163" t="s">
        <v>2117</v>
      </c>
      <c r="L611" s="35"/>
      <c r="M611" s="168" t="s">
        <v>2117</v>
      </c>
      <c r="N611" s="169" t="s">
        <v>2137</v>
      </c>
      <c r="O611" s="36"/>
      <c r="P611" s="170">
        <f>O611*H611</f>
        <v>0</v>
      </c>
      <c r="Q611" s="170">
        <v>0</v>
      </c>
      <c r="R611" s="170">
        <f>Q611*H611</f>
        <v>0</v>
      </c>
      <c r="S611" s="170">
        <v>0</v>
      </c>
      <c r="T611" s="171">
        <f>S611*H611</f>
        <v>0</v>
      </c>
      <c r="AR611" s="18" t="s">
        <v>2385</v>
      </c>
      <c r="AT611" s="18" t="s">
        <v>2219</v>
      </c>
      <c r="AU611" s="18" t="s">
        <v>2175</v>
      </c>
      <c r="AY611" s="18" t="s">
        <v>2216</v>
      </c>
      <c r="BE611" s="172">
        <f>IF(N611="základní",J611,0)</f>
        <v>0</v>
      </c>
      <c r="BF611" s="172">
        <f>IF(N611="snížená",J611,0)</f>
        <v>0</v>
      </c>
      <c r="BG611" s="172">
        <f>IF(N611="zákl. přenesená",J611,0)</f>
        <v>0</v>
      </c>
      <c r="BH611" s="172">
        <f>IF(N611="sníž. přenesená",J611,0)</f>
        <v>0</v>
      </c>
      <c r="BI611" s="172">
        <f>IF(N611="nulová",J611,0)</f>
        <v>0</v>
      </c>
      <c r="BJ611" s="18" t="s">
        <v>2173</v>
      </c>
      <c r="BK611" s="172">
        <f>ROUND(I611*H611,2)</f>
        <v>0</v>
      </c>
      <c r="BL611" s="18" t="s">
        <v>2385</v>
      </c>
      <c r="BM611" s="18" t="s">
        <v>1281</v>
      </c>
    </row>
    <row r="612" spans="2:65" s="11" customFormat="1" ht="22.5" customHeight="1">
      <c r="B612" s="173"/>
      <c r="D612" s="174" t="s">
        <v>2225</v>
      </c>
      <c r="E612" s="175" t="s">
        <v>2117</v>
      </c>
      <c r="F612" s="176" t="s">
        <v>1282</v>
      </c>
      <c r="H612" s="177">
        <v>2</v>
      </c>
      <c r="I612" s="178"/>
      <c r="L612" s="173"/>
      <c r="M612" s="179"/>
      <c r="N612" s="180"/>
      <c r="O612" s="180"/>
      <c r="P612" s="180"/>
      <c r="Q612" s="180"/>
      <c r="R612" s="180"/>
      <c r="S612" s="180"/>
      <c r="T612" s="181"/>
      <c r="AT612" s="182" t="s">
        <v>2225</v>
      </c>
      <c r="AU612" s="182" t="s">
        <v>2175</v>
      </c>
      <c r="AV612" s="11" t="s">
        <v>2175</v>
      </c>
      <c r="AW612" s="11" t="s">
        <v>2130</v>
      </c>
      <c r="AX612" s="11" t="s">
        <v>2173</v>
      </c>
      <c r="AY612" s="182" t="s">
        <v>2216</v>
      </c>
    </row>
    <row r="613" spans="2:65" s="1" customFormat="1" ht="31.5" customHeight="1">
      <c r="B613" s="160"/>
      <c r="C613" s="161" t="s">
        <v>1283</v>
      </c>
      <c r="D613" s="161" t="s">
        <v>2219</v>
      </c>
      <c r="E613" s="162" t="s">
        <v>1284</v>
      </c>
      <c r="F613" s="163" t="s">
        <v>1285</v>
      </c>
      <c r="G613" s="164" t="s">
        <v>2222</v>
      </c>
      <c r="H613" s="165">
        <v>2</v>
      </c>
      <c r="I613" s="166"/>
      <c r="J613" s="167">
        <f>ROUND(I613*H613,2)</f>
        <v>0</v>
      </c>
      <c r="K613" s="163" t="s">
        <v>2117</v>
      </c>
      <c r="L613" s="35"/>
      <c r="M613" s="168" t="s">
        <v>2117</v>
      </c>
      <c r="N613" s="169" t="s">
        <v>2137</v>
      </c>
      <c r="O613" s="36"/>
      <c r="P613" s="170">
        <f>O613*H613</f>
        <v>0</v>
      </c>
      <c r="Q613" s="170">
        <v>0</v>
      </c>
      <c r="R613" s="170">
        <f>Q613*H613</f>
        <v>0</v>
      </c>
      <c r="S613" s="170">
        <v>0</v>
      </c>
      <c r="T613" s="171">
        <f>S613*H613</f>
        <v>0</v>
      </c>
      <c r="AR613" s="18" t="s">
        <v>2385</v>
      </c>
      <c r="AT613" s="18" t="s">
        <v>2219</v>
      </c>
      <c r="AU613" s="18" t="s">
        <v>2175</v>
      </c>
      <c r="AY613" s="18" t="s">
        <v>2216</v>
      </c>
      <c r="BE613" s="172">
        <f>IF(N613="základní",J613,0)</f>
        <v>0</v>
      </c>
      <c r="BF613" s="172">
        <f>IF(N613="snížená",J613,0)</f>
        <v>0</v>
      </c>
      <c r="BG613" s="172">
        <f>IF(N613="zákl. přenesená",J613,0)</f>
        <v>0</v>
      </c>
      <c r="BH613" s="172">
        <f>IF(N613="sníž. přenesená",J613,0)</f>
        <v>0</v>
      </c>
      <c r="BI613" s="172">
        <f>IF(N613="nulová",J613,0)</f>
        <v>0</v>
      </c>
      <c r="BJ613" s="18" t="s">
        <v>2173</v>
      </c>
      <c r="BK613" s="172">
        <f>ROUND(I613*H613,2)</f>
        <v>0</v>
      </c>
      <c r="BL613" s="18" t="s">
        <v>2385</v>
      </c>
      <c r="BM613" s="18" t="s">
        <v>1286</v>
      </c>
    </row>
    <row r="614" spans="2:65" s="11" customFormat="1" ht="22.5" customHeight="1">
      <c r="B614" s="173"/>
      <c r="D614" s="174" t="s">
        <v>2225</v>
      </c>
      <c r="E614" s="175" t="s">
        <v>2117</v>
      </c>
      <c r="F614" s="176" t="s">
        <v>1282</v>
      </c>
      <c r="H614" s="177">
        <v>2</v>
      </c>
      <c r="I614" s="178"/>
      <c r="L614" s="173"/>
      <c r="M614" s="179"/>
      <c r="N614" s="180"/>
      <c r="O614" s="180"/>
      <c r="P614" s="180"/>
      <c r="Q614" s="180"/>
      <c r="R614" s="180"/>
      <c r="S614" s="180"/>
      <c r="T614" s="181"/>
      <c r="AT614" s="182" t="s">
        <v>2225</v>
      </c>
      <c r="AU614" s="182" t="s">
        <v>2175</v>
      </c>
      <c r="AV614" s="11" t="s">
        <v>2175</v>
      </c>
      <c r="AW614" s="11" t="s">
        <v>2130</v>
      </c>
      <c r="AX614" s="11" t="s">
        <v>2173</v>
      </c>
      <c r="AY614" s="182" t="s">
        <v>2216</v>
      </c>
    </row>
    <row r="615" spans="2:65" s="1" customFormat="1" ht="31.5" customHeight="1">
      <c r="B615" s="160"/>
      <c r="C615" s="161" t="s">
        <v>1287</v>
      </c>
      <c r="D615" s="161" t="s">
        <v>2219</v>
      </c>
      <c r="E615" s="162" t="s">
        <v>1288</v>
      </c>
      <c r="F615" s="163" t="s">
        <v>1289</v>
      </c>
      <c r="G615" s="164" t="s">
        <v>2359</v>
      </c>
      <c r="H615" s="165">
        <v>54.83</v>
      </c>
      <c r="I615" s="166"/>
      <c r="J615" s="167">
        <f>ROUND(I615*H615,2)</f>
        <v>0</v>
      </c>
      <c r="K615" s="163" t="s">
        <v>2117</v>
      </c>
      <c r="L615" s="35"/>
      <c r="M615" s="168" t="s">
        <v>2117</v>
      </c>
      <c r="N615" s="169" t="s">
        <v>2137</v>
      </c>
      <c r="O615" s="36"/>
      <c r="P615" s="170">
        <f>O615*H615</f>
        <v>0</v>
      </c>
      <c r="Q615" s="170">
        <v>0</v>
      </c>
      <c r="R615" s="170">
        <f>Q615*H615</f>
        <v>0</v>
      </c>
      <c r="S615" s="170">
        <v>0</v>
      </c>
      <c r="T615" s="171">
        <f>S615*H615</f>
        <v>0</v>
      </c>
      <c r="AR615" s="18" t="s">
        <v>2385</v>
      </c>
      <c r="AT615" s="18" t="s">
        <v>2219</v>
      </c>
      <c r="AU615" s="18" t="s">
        <v>2175</v>
      </c>
      <c r="AY615" s="18" t="s">
        <v>2216</v>
      </c>
      <c r="BE615" s="172">
        <f>IF(N615="základní",J615,0)</f>
        <v>0</v>
      </c>
      <c r="BF615" s="172">
        <f>IF(N615="snížená",J615,0)</f>
        <v>0</v>
      </c>
      <c r="BG615" s="172">
        <f>IF(N615="zákl. přenesená",J615,0)</f>
        <v>0</v>
      </c>
      <c r="BH615" s="172">
        <f>IF(N615="sníž. přenesená",J615,0)</f>
        <v>0</v>
      </c>
      <c r="BI615" s="172">
        <f>IF(N615="nulová",J615,0)</f>
        <v>0</v>
      </c>
      <c r="BJ615" s="18" t="s">
        <v>2173</v>
      </c>
      <c r="BK615" s="172">
        <f>ROUND(I615*H615,2)</f>
        <v>0</v>
      </c>
      <c r="BL615" s="18" t="s">
        <v>2385</v>
      </c>
      <c r="BM615" s="18" t="s">
        <v>1290</v>
      </c>
    </row>
    <row r="616" spans="2:65" s="11" customFormat="1" ht="22.5" customHeight="1">
      <c r="B616" s="173"/>
      <c r="D616" s="188" t="s">
        <v>2225</v>
      </c>
      <c r="E616" s="182" t="s">
        <v>2117</v>
      </c>
      <c r="F616" s="189" t="s">
        <v>1291</v>
      </c>
      <c r="H616" s="190">
        <v>45.18</v>
      </c>
      <c r="I616" s="178"/>
      <c r="L616" s="173"/>
      <c r="M616" s="179"/>
      <c r="N616" s="180"/>
      <c r="O616" s="180"/>
      <c r="P616" s="180"/>
      <c r="Q616" s="180"/>
      <c r="R616" s="180"/>
      <c r="S616" s="180"/>
      <c r="T616" s="181"/>
      <c r="AT616" s="182" t="s">
        <v>2225</v>
      </c>
      <c r="AU616" s="182" t="s">
        <v>2175</v>
      </c>
      <c r="AV616" s="11" t="s">
        <v>2175</v>
      </c>
      <c r="AW616" s="11" t="s">
        <v>2130</v>
      </c>
      <c r="AX616" s="11" t="s">
        <v>2166</v>
      </c>
      <c r="AY616" s="182" t="s">
        <v>2216</v>
      </c>
    </row>
    <row r="617" spans="2:65" s="11" customFormat="1" ht="22.5" customHeight="1">
      <c r="B617" s="173"/>
      <c r="D617" s="188" t="s">
        <v>2225</v>
      </c>
      <c r="E617" s="182" t="s">
        <v>2117</v>
      </c>
      <c r="F617" s="189" t="s">
        <v>1292</v>
      </c>
      <c r="H617" s="190">
        <v>9.65</v>
      </c>
      <c r="I617" s="178"/>
      <c r="L617" s="173"/>
      <c r="M617" s="179"/>
      <c r="N617" s="180"/>
      <c r="O617" s="180"/>
      <c r="P617" s="180"/>
      <c r="Q617" s="180"/>
      <c r="R617" s="180"/>
      <c r="S617" s="180"/>
      <c r="T617" s="181"/>
      <c r="AT617" s="182" t="s">
        <v>2225</v>
      </c>
      <c r="AU617" s="182" t="s">
        <v>2175</v>
      </c>
      <c r="AV617" s="11" t="s">
        <v>2175</v>
      </c>
      <c r="AW617" s="11" t="s">
        <v>2130</v>
      </c>
      <c r="AX617" s="11" t="s">
        <v>2166</v>
      </c>
      <c r="AY617" s="182" t="s">
        <v>2216</v>
      </c>
    </row>
    <row r="618" spans="2:65" s="13" customFormat="1" ht="22.5" customHeight="1">
      <c r="B618" s="199"/>
      <c r="D618" s="174" t="s">
        <v>2225</v>
      </c>
      <c r="E618" s="200" t="s">
        <v>2117</v>
      </c>
      <c r="F618" s="201" t="s">
        <v>2321</v>
      </c>
      <c r="H618" s="202">
        <v>54.83</v>
      </c>
      <c r="I618" s="203"/>
      <c r="L618" s="199"/>
      <c r="M618" s="204"/>
      <c r="N618" s="205"/>
      <c r="O618" s="205"/>
      <c r="P618" s="205"/>
      <c r="Q618" s="205"/>
      <c r="R618" s="205"/>
      <c r="S618" s="205"/>
      <c r="T618" s="206"/>
      <c r="AT618" s="207" t="s">
        <v>2225</v>
      </c>
      <c r="AU618" s="207" t="s">
        <v>2175</v>
      </c>
      <c r="AV618" s="13" t="s">
        <v>2237</v>
      </c>
      <c r="AW618" s="13" t="s">
        <v>2130</v>
      </c>
      <c r="AX618" s="13" t="s">
        <v>2173</v>
      </c>
      <c r="AY618" s="207" t="s">
        <v>2216</v>
      </c>
    </row>
    <row r="619" spans="2:65" s="1" customFormat="1" ht="22.5" customHeight="1">
      <c r="B619" s="160"/>
      <c r="C619" s="161" t="s">
        <v>1293</v>
      </c>
      <c r="D619" s="161" t="s">
        <v>2219</v>
      </c>
      <c r="E619" s="162" t="s">
        <v>1294</v>
      </c>
      <c r="F619" s="163" t="s">
        <v>1295</v>
      </c>
      <c r="G619" s="164" t="s">
        <v>2359</v>
      </c>
      <c r="H619" s="165">
        <v>45.18</v>
      </c>
      <c r="I619" s="166"/>
      <c r="J619" s="167">
        <f>ROUND(I619*H619,2)</f>
        <v>0</v>
      </c>
      <c r="K619" s="163" t="s">
        <v>2117</v>
      </c>
      <c r="L619" s="35"/>
      <c r="M619" s="168" t="s">
        <v>2117</v>
      </c>
      <c r="N619" s="169" t="s">
        <v>2137</v>
      </c>
      <c r="O619" s="36"/>
      <c r="P619" s="170">
        <f>O619*H619</f>
        <v>0</v>
      </c>
      <c r="Q619" s="170">
        <v>0</v>
      </c>
      <c r="R619" s="170">
        <f>Q619*H619</f>
        <v>0</v>
      </c>
      <c r="S619" s="170">
        <v>0</v>
      </c>
      <c r="T619" s="171">
        <f>S619*H619</f>
        <v>0</v>
      </c>
      <c r="AR619" s="18" t="s">
        <v>2385</v>
      </c>
      <c r="AT619" s="18" t="s">
        <v>2219</v>
      </c>
      <c r="AU619" s="18" t="s">
        <v>2175</v>
      </c>
      <c r="AY619" s="18" t="s">
        <v>2216</v>
      </c>
      <c r="BE619" s="172">
        <f>IF(N619="základní",J619,0)</f>
        <v>0</v>
      </c>
      <c r="BF619" s="172">
        <f>IF(N619="snížená",J619,0)</f>
        <v>0</v>
      </c>
      <c r="BG619" s="172">
        <f>IF(N619="zákl. přenesená",J619,0)</f>
        <v>0</v>
      </c>
      <c r="BH619" s="172">
        <f>IF(N619="sníž. přenesená",J619,0)</f>
        <v>0</v>
      </c>
      <c r="BI619" s="172">
        <f>IF(N619="nulová",J619,0)</f>
        <v>0</v>
      </c>
      <c r="BJ619" s="18" t="s">
        <v>2173</v>
      </c>
      <c r="BK619" s="172">
        <f>ROUND(I619*H619,2)</f>
        <v>0</v>
      </c>
      <c r="BL619" s="18" t="s">
        <v>2385</v>
      </c>
      <c r="BM619" s="18" t="s">
        <v>1296</v>
      </c>
    </row>
    <row r="620" spans="2:65" s="1" customFormat="1" ht="44.25" customHeight="1">
      <c r="B620" s="160"/>
      <c r="C620" s="161" t="s">
        <v>1297</v>
      </c>
      <c r="D620" s="161" t="s">
        <v>2219</v>
      </c>
      <c r="E620" s="162" t="s">
        <v>1298</v>
      </c>
      <c r="F620" s="163" t="s">
        <v>1299</v>
      </c>
      <c r="G620" s="164" t="s">
        <v>2359</v>
      </c>
      <c r="H620" s="165">
        <v>121.36</v>
      </c>
      <c r="I620" s="166"/>
      <c r="J620" s="167">
        <f>ROUND(I620*H620,2)</f>
        <v>0</v>
      </c>
      <c r="K620" s="163" t="s">
        <v>2117</v>
      </c>
      <c r="L620" s="35"/>
      <c r="M620" s="168" t="s">
        <v>2117</v>
      </c>
      <c r="N620" s="169" t="s">
        <v>2137</v>
      </c>
      <c r="O620" s="36"/>
      <c r="P620" s="170">
        <f>O620*H620</f>
        <v>0</v>
      </c>
      <c r="Q620" s="170">
        <v>0</v>
      </c>
      <c r="R620" s="170">
        <f>Q620*H620</f>
        <v>0</v>
      </c>
      <c r="S620" s="170">
        <v>0</v>
      </c>
      <c r="T620" s="171">
        <f>S620*H620</f>
        <v>0</v>
      </c>
      <c r="AR620" s="18" t="s">
        <v>2237</v>
      </c>
      <c r="AT620" s="18" t="s">
        <v>2219</v>
      </c>
      <c r="AU620" s="18" t="s">
        <v>2175</v>
      </c>
      <c r="AY620" s="18" t="s">
        <v>2216</v>
      </c>
      <c r="BE620" s="172">
        <f>IF(N620="základní",J620,0)</f>
        <v>0</v>
      </c>
      <c r="BF620" s="172">
        <f>IF(N620="snížená",J620,0)</f>
        <v>0</v>
      </c>
      <c r="BG620" s="172">
        <f>IF(N620="zákl. přenesená",J620,0)</f>
        <v>0</v>
      </c>
      <c r="BH620" s="172">
        <f>IF(N620="sníž. přenesená",J620,0)</f>
        <v>0</v>
      </c>
      <c r="BI620" s="172">
        <f>IF(N620="nulová",J620,0)</f>
        <v>0</v>
      </c>
      <c r="BJ620" s="18" t="s">
        <v>2173</v>
      </c>
      <c r="BK620" s="172">
        <f>ROUND(I620*H620,2)</f>
        <v>0</v>
      </c>
      <c r="BL620" s="18" t="s">
        <v>2237</v>
      </c>
      <c r="BM620" s="18" t="s">
        <v>1300</v>
      </c>
    </row>
    <row r="621" spans="2:65" s="14" customFormat="1" ht="22.5" customHeight="1">
      <c r="B621" s="221"/>
      <c r="D621" s="188" t="s">
        <v>2225</v>
      </c>
      <c r="E621" s="222" t="s">
        <v>2117</v>
      </c>
      <c r="F621" s="223" t="s">
        <v>1301</v>
      </c>
      <c r="H621" s="224" t="s">
        <v>2117</v>
      </c>
      <c r="I621" s="225"/>
      <c r="L621" s="221"/>
      <c r="M621" s="226"/>
      <c r="N621" s="227"/>
      <c r="O621" s="227"/>
      <c r="P621" s="227"/>
      <c r="Q621" s="227"/>
      <c r="R621" s="227"/>
      <c r="S621" s="227"/>
      <c r="T621" s="228"/>
      <c r="AT621" s="224" t="s">
        <v>2225</v>
      </c>
      <c r="AU621" s="224" t="s">
        <v>2175</v>
      </c>
      <c r="AV621" s="14" t="s">
        <v>2173</v>
      </c>
      <c r="AW621" s="14" t="s">
        <v>2130</v>
      </c>
      <c r="AX621" s="14" t="s">
        <v>2166</v>
      </c>
      <c r="AY621" s="224" t="s">
        <v>2216</v>
      </c>
    </row>
    <row r="622" spans="2:65" s="11" customFormat="1" ht="22.5" customHeight="1">
      <c r="B622" s="173"/>
      <c r="D622" s="188" t="s">
        <v>2225</v>
      </c>
      <c r="E622" s="182" t="s">
        <v>2117</v>
      </c>
      <c r="F622" s="189" t="s">
        <v>1302</v>
      </c>
      <c r="H622" s="190">
        <v>148</v>
      </c>
      <c r="I622" s="178"/>
      <c r="L622" s="173"/>
      <c r="M622" s="179"/>
      <c r="N622" s="180"/>
      <c r="O622" s="180"/>
      <c r="P622" s="180"/>
      <c r="Q622" s="180"/>
      <c r="R622" s="180"/>
      <c r="S622" s="180"/>
      <c r="T622" s="181"/>
      <c r="AT622" s="182" t="s">
        <v>2225</v>
      </c>
      <c r="AU622" s="182" t="s">
        <v>2175</v>
      </c>
      <c r="AV622" s="11" t="s">
        <v>2175</v>
      </c>
      <c r="AW622" s="11" t="s">
        <v>2130</v>
      </c>
      <c r="AX622" s="11" t="s">
        <v>2166</v>
      </c>
      <c r="AY622" s="182" t="s">
        <v>2216</v>
      </c>
    </row>
    <row r="623" spans="2:65" s="11" customFormat="1" ht="22.5" customHeight="1">
      <c r="B623" s="173"/>
      <c r="D623" s="188" t="s">
        <v>2225</v>
      </c>
      <c r="E623" s="182" t="s">
        <v>2117</v>
      </c>
      <c r="F623" s="189" t="s">
        <v>1303</v>
      </c>
      <c r="H623" s="190">
        <v>-26.64</v>
      </c>
      <c r="I623" s="178"/>
      <c r="L623" s="173"/>
      <c r="M623" s="179"/>
      <c r="N623" s="180"/>
      <c r="O623" s="180"/>
      <c r="P623" s="180"/>
      <c r="Q623" s="180"/>
      <c r="R623" s="180"/>
      <c r="S623" s="180"/>
      <c r="T623" s="181"/>
      <c r="AT623" s="182" t="s">
        <v>2225</v>
      </c>
      <c r="AU623" s="182" t="s">
        <v>2175</v>
      </c>
      <c r="AV623" s="11" t="s">
        <v>2175</v>
      </c>
      <c r="AW623" s="11" t="s">
        <v>2130</v>
      </c>
      <c r="AX623" s="11" t="s">
        <v>2166</v>
      </c>
      <c r="AY623" s="182" t="s">
        <v>2216</v>
      </c>
    </row>
    <row r="624" spans="2:65" s="13" customFormat="1" ht="22.5" customHeight="1">
      <c r="B624" s="199"/>
      <c r="D624" s="174" t="s">
        <v>2225</v>
      </c>
      <c r="E624" s="200" t="s">
        <v>2268</v>
      </c>
      <c r="F624" s="201" t="s">
        <v>2321</v>
      </c>
      <c r="H624" s="202">
        <v>121.36</v>
      </c>
      <c r="I624" s="203"/>
      <c r="L624" s="199"/>
      <c r="M624" s="204"/>
      <c r="N624" s="205"/>
      <c r="O624" s="205"/>
      <c r="P624" s="205"/>
      <c r="Q624" s="205"/>
      <c r="R624" s="205"/>
      <c r="S624" s="205"/>
      <c r="T624" s="206"/>
      <c r="AT624" s="207" t="s">
        <v>2225</v>
      </c>
      <c r="AU624" s="207" t="s">
        <v>2175</v>
      </c>
      <c r="AV624" s="13" t="s">
        <v>2237</v>
      </c>
      <c r="AW624" s="13" t="s">
        <v>2130</v>
      </c>
      <c r="AX624" s="13" t="s">
        <v>2173</v>
      </c>
      <c r="AY624" s="207" t="s">
        <v>2216</v>
      </c>
    </row>
    <row r="625" spans="2:65" s="1" customFormat="1" ht="31.5" customHeight="1">
      <c r="B625" s="160"/>
      <c r="C625" s="161" t="s">
        <v>1304</v>
      </c>
      <c r="D625" s="161" t="s">
        <v>2219</v>
      </c>
      <c r="E625" s="162" t="s">
        <v>1305</v>
      </c>
      <c r="F625" s="163" t="s">
        <v>1306</v>
      </c>
      <c r="G625" s="164" t="s">
        <v>2352</v>
      </c>
      <c r="H625" s="165">
        <v>46.5</v>
      </c>
      <c r="I625" s="166"/>
      <c r="J625" s="167">
        <f>ROUND(I625*H625,2)</f>
        <v>0</v>
      </c>
      <c r="K625" s="163" t="s">
        <v>2117</v>
      </c>
      <c r="L625" s="35"/>
      <c r="M625" s="168" t="s">
        <v>2117</v>
      </c>
      <c r="N625" s="169" t="s">
        <v>2137</v>
      </c>
      <c r="O625" s="36"/>
      <c r="P625" s="170">
        <f>O625*H625</f>
        <v>0</v>
      </c>
      <c r="Q625" s="170">
        <v>0</v>
      </c>
      <c r="R625" s="170">
        <f>Q625*H625</f>
        <v>0</v>
      </c>
      <c r="S625" s="170">
        <v>0</v>
      </c>
      <c r="T625" s="171">
        <f>S625*H625</f>
        <v>0</v>
      </c>
      <c r="AR625" s="18" t="s">
        <v>2237</v>
      </c>
      <c r="AT625" s="18" t="s">
        <v>2219</v>
      </c>
      <c r="AU625" s="18" t="s">
        <v>2175</v>
      </c>
      <c r="AY625" s="18" t="s">
        <v>2216</v>
      </c>
      <c r="BE625" s="172">
        <f>IF(N625="základní",J625,0)</f>
        <v>0</v>
      </c>
      <c r="BF625" s="172">
        <f>IF(N625="snížená",J625,0)</f>
        <v>0</v>
      </c>
      <c r="BG625" s="172">
        <f>IF(N625="zákl. přenesená",J625,0)</f>
        <v>0</v>
      </c>
      <c r="BH625" s="172">
        <f>IF(N625="sníž. přenesená",J625,0)</f>
        <v>0</v>
      </c>
      <c r="BI625" s="172">
        <f>IF(N625="nulová",J625,0)</f>
        <v>0</v>
      </c>
      <c r="BJ625" s="18" t="s">
        <v>2173</v>
      </c>
      <c r="BK625" s="172">
        <f>ROUND(I625*H625,2)</f>
        <v>0</v>
      </c>
      <c r="BL625" s="18" t="s">
        <v>2237</v>
      </c>
      <c r="BM625" s="18" t="s">
        <v>1307</v>
      </c>
    </row>
    <row r="626" spans="2:65" s="14" customFormat="1" ht="22.5" customHeight="1">
      <c r="B626" s="221"/>
      <c r="D626" s="188" t="s">
        <v>2225</v>
      </c>
      <c r="E626" s="222" t="s">
        <v>2117</v>
      </c>
      <c r="F626" s="223" t="s">
        <v>1301</v>
      </c>
      <c r="H626" s="224" t="s">
        <v>2117</v>
      </c>
      <c r="I626" s="225"/>
      <c r="L626" s="221"/>
      <c r="M626" s="226"/>
      <c r="N626" s="227"/>
      <c r="O626" s="227"/>
      <c r="P626" s="227"/>
      <c r="Q626" s="227"/>
      <c r="R626" s="227"/>
      <c r="S626" s="227"/>
      <c r="T626" s="228"/>
      <c r="AT626" s="224" t="s">
        <v>2225</v>
      </c>
      <c r="AU626" s="224" t="s">
        <v>2175</v>
      </c>
      <c r="AV626" s="14" t="s">
        <v>2173</v>
      </c>
      <c r="AW626" s="14" t="s">
        <v>2130</v>
      </c>
      <c r="AX626" s="14" t="s">
        <v>2166</v>
      </c>
      <c r="AY626" s="224" t="s">
        <v>2216</v>
      </c>
    </row>
    <row r="627" spans="2:65" s="11" customFormat="1" ht="22.5" customHeight="1">
      <c r="B627" s="173"/>
      <c r="D627" s="188" t="s">
        <v>2225</v>
      </c>
      <c r="E627" s="182" t="s">
        <v>2117</v>
      </c>
      <c r="F627" s="189" t="s">
        <v>1308</v>
      </c>
      <c r="H627" s="190">
        <v>46.5</v>
      </c>
      <c r="I627" s="178"/>
      <c r="L627" s="173"/>
      <c r="M627" s="179"/>
      <c r="N627" s="180"/>
      <c r="O627" s="180"/>
      <c r="P627" s="180"/>
      <c r="Q627" s="180"/>
      <c r="R627" s="180"/>
      <c r="S627" s="180"/>
      <c r="T627" s="181"/>
      <c r="AT627" s="182" t="s">
        <v>2225</v>
      </c>
      <c r="AU627" s="182" t="s">
        <v>2175</v>
      </c>
      <c r="AV627" s="11" t="s">
        <v>2175</v>
      </c>
      <c r="AW627" s="11" t="s">
        <v>2130</v>
      </c>
      <c r="AX627" s="11" t="s">
        <v>2166</v>
      </c>
      <c r="AY627" s="182" t="s">
        <v>2216</v>
      </c>
    </row>
    <row r="628" spans="2:65" s="13" customFormat="1" ht="22.5" customHeight="1">
      <c r="B628" s="199"/>
      <c r="D628" s="174" t="s">
        <v>2225</v>
      </c>
      <c r="E628" s="200" t="s">
        <v>2117</v>
      </c>
      <c r="F628" s="201" t="s">
        <v>2321</v>
      </c>
      <c r="H628" s="202">
        <v>46.5</v>
      </c>
      <c r="I628" s="203"/>
      <c r="L628" s="199"/>
      <c r="M628" s="204"/>
      <c r="N628" s="205"/>
      <c r="O628" s="205"/>
      <c r="P628" s="205"/>
      <c r="Q628" s="205"/>
      <c r="R628" s="205"/>
      <c r="S628" s="205"/>
      <c r="T628" s="206"/>
      <c r="AT628" s="207" t="s">
        <v>2225</v>
      </c>
      <c r="AU628" s="207" t="s">
        <v>2175</v>
      </c>
      <c r="AV628" s="13" t="s">
        <v>2237</v>
      </c>
      <c r="AW628" s="13" t="s">
        <v>2130</v>
      </c>
      <c r="AX628" s="13" t="s">
        <v>2173</v>
      </c>
      <c r="AY628" s="207" t="s">
        <v>2216</v>
      </c>
    </row>
    <row r="629" spans="2:65" s="1" customFormat="1" ht="44.25" customHeight="1">
      <c r="B629" s="160"/>
      <c r="C629" s="161" t="s">
        <v>1309</v>
      </c>
      <c r="D629" s="161" t="s">
        <v>2219</v>
      </c>
      <c r="E629" s="162" t="s">
        <v>1310</v>
      </c>
      <c r="F629" s="163" t="s">
        <v>1311</v>
      </c>
      <c r="G629" s="164" t="s">
        <v>2359</v>
      </c>
      <c r="H629" s="165">
        <v>17.309999999999999</v>
      </c>
      <c r="I629" s="166"/>
      <c r="J629" s="167">
        <f>ROUND(I629*H629,2)</f>
        <v>0</v>
      </c>
      <c r="K629" s="163" t="s">
        <v>2117</v>
      </c>
      <c r="L629" s="35"/>
      <c r="M629" s="168" t="s">
        <v>2117</v>
      </c>
      <c r="N629" s="169" t="s">
        <v>2137</v>
      </c>
      <c r="O629" s="36"/>
      <c r="P629" s="170">
        <f>O629*H629</f>
        <v>0</v>
      </c>
      <c r="Q629" s="170">
        <v>0</v>
      </c>
      <c r="R629" s="170">
        <f>Q629*H629</f>
        <v>0</v>
      </c>
      <c r="S629" s="170">
        <v>0</v>
      </c>
      <c r="T629" s="171">
        <f>S629*H629</f>
        <v>0</v>
      </c>
      <c r="AR629" s="18" t="s">
        <v>2237</v>
      </c>
      <c r="AT629" s="18" t="s">
        <v>2219</v>
      </c>
      <c r="AU629" s="18" t="s">
        <v>2175</v>
      </c>
      <c r="AY629" s="18" t="s">
        <v>2216</v>
      </c>
      <c r="BE629" s="172">
        <f>IF(N629="základní",J629,0)</f>
        <v>0</v>
      </c>
      <c r="BF629" s="172">
        <f>IF(N629="snížená",J629,0)</f>
        <v>0</v>
      </c>
      <c r="BG629" s="172">
        <f>IF(N629="zákl. přenesená",J629,0)</f>
        <v>0</v>
      </c>
      <c r="BH629" s="172">
        <f>IF(N629="sníž. přenesená",J629,0)</f>
        <v>0</v>
      </c>
      <c r="BI629" s="172">
        <f>IF(N629="nulová",J629,0)</f>
        <v>0</v>
      </c>
      <c r="BJ629" s="18" t="s">
        <v>2173</v>
      </c>
      <c r="BK629" s="172">
        <f>ROUND(I629*H629,2)</f>
        <v>0</v>
      </c>
      <c r="BL629" s="18" t="s">
        <v>2237</v>
      </c>
      <c r="BM629" s="18" t="s">
        <v>1312</v>
      </c>
    </row>
    <row r="630" spans="2:65" s="14" customFormat="1" ht="22.5" customHeight="1">
      <c r="B630" s="221"/>
      <c r="D630" s="188" t="s">
        <v>2225</v>
      </c>
      <c r="E630" s="222" t="s">
        <v>2117</v>
      </c>
      <c r="F630" s="223" t="s">
        <v>1301</v>
      </c>
      <c r="H630" s="224" t="s">
        <v>2117</v>
      </c>
      <c r="I630" s="225"/>
      <c r="L630" s="221"/>
      <c r="M630" s="226"/>
      <c r="N630" s="227"/>
      <c r="O630" s="227"/>
      <c r="P630" s="227"/>
      <c r="Q630" s="227"/>
      <c r="R630" s="227"/>
      <c r="S630" s="227"/>
      <c r="T630" s="228"/>
      <c r="AT630" s="224" t="s">
        <v>2225</v>
      </c>
      <c r="AU630" s="224" t="s">
        <v>2175</v>
      </c>
      <c r="AV630" s="14" t="s">
        <v>2173</v>
      </c>
      <c r="AW630" s="14" t="s">
        <v>2130</v>
      </c>
      <c r="AX630" s="14" t="s">
        <v>2166</v>
      </c>
      <c r="AY630" s="224" t="s">
        <v>2216</v>
      </c>
    </row>
    <row r="631" spans="2:65" s="11" customFormat="1" ht="22.5" customHeight="1">
      <c r="B631" s="173"/>
      <c r="D631" s="188" t="s">
        <v>2225</v>
      </c>
      <c r="E631" s="182" t="s">
        <v>2117</v>
      </c>
      <c r="F631" s="189" t="s">
        <v>1313</v>
      </c>
      <c r="H631" s="190">
        <v>3.71</v>
      </c>
      <c r="I631" s="178"/>
      <c r="L631" s="173"/>
      <c r="M631" s="179"/>
      <c r="N631" s="180"/>
      <c r="O631" s="180"/>
      <c r="P631" s="180"/>
      <c r="Q631" s="180"/>
      <c r="R631" s="180"/>
      <c r="S631" s="180"/>
      <c r="T631" s="181"/>
      <c r="AT631" s="182" t="s">
        <v>2225</v>
      </c>
      <c r="AU631" s="182" t="s">
        <v>2175</v>
      </c>
      <c r="AV631" s="11" t="s">
        <v>2175</v>
      </c>
      <c r="AW631" s="11" t="s">
        <v>2130</v>
      </c>
      <c r="AX631" s="11" t="s">
        <v>2166</v>
      </c>
      <c r="AY631" s="182" t="s">
        <v>2216</v>
      </c>
    </row>
    <row r="632" spans="2:65" s="12" customFormat="1" ht="22.5" customHeight="1">
      <c r="B632" s="191"/>
      <c r="D632" s="188" t="s">
        <v>2225</v>
      </c>
      <c r="E632" s="192" t="s">
        <v>2270</v>
      </c>
      <c r="F632" s="193" t="s">
        <v>2317</v>
      </c>
      <c r="H632" s="194">
        <v>3.71</v>
      </c>
      <c r="I632" s="195"/>
      <c r="L632" s="191"/>
      <c r="M632" s="196"/>
      <c r="N632" s="197"/>
      <c r="O632" s="197"/>
      <c r="P632" s="197"/>
      <c r="Q632" s="197"/>
      <c r="R632" s="197"/>
      <c r="S632" s="197"/>
      <c r="T632" s="198"/>
      <c r="AT632" s="192" t="s">
        <v>2225</v>
      </c>
      <c r="AU632" s="192" t="s">
        <v>2175</v>
      </c>
      <c r="AV632" s="12" t="s">
        <v>2233</v>
      </c>
      <c r="AW632" s="12" t="s">
        <v>2130</v>
      </c>
      <c r="AX632" s="12" t="s">
        <v>2166</v>
      </c>
      <c r="AY632" s="192" t="s">
        <v>2216</v>
      </c>
    </row>
    <row r="633" spans="2:65" s="11" customFormat="1" ht="22.5" customHeight="1">
      <c r="B633" s="173"/>
      <c r="D633" s="188" t="s">
        <v>2225</v>
      </c>
      <c r="E633" s="182" t="s">
        <v>2117</v>
      </c>
      <c r="F633" s="189" t="s">
        <v>2452</v>
      </c>
      <c r="H633" s="190">
        <v>13.6</v>
      </c>
      <c r="I633" s="178"/>
      <c r="L633" s="173"/>
      <c r="M633" s="179"/>
      <c r="N633" s="180"/>
      <c r="O633" s="180"/>
      <c r="P633" s="180"/>
      <c r="Q633" s="180"/>
      <c r="R633" s="180"/>
      <c r="S633" s="180"/>
      <c r="T633" s="181"/>
      <c r="AT633" s="182" t="s">
        <v>2225</v>
      </c>
      <c r="AU633" s="182" t="s">
        <v>2175</v>
      </c>
      <c r="AV633" s="11" t="s">
        <v>2175</v>
      </c>
      <c r="AW633" s="11" t="s">
        <v>2130</v>
      </c>
      <c r="AX633" s="11" t="s">
        <v>2166</v>
      </c>
      <c r="AY633" s="182" t="s">
        <v>2216</v>
      </c>
    </row>
    <row r="634" spans="2:65" s="13" customFormat="1" ht="22.5" customHeight="1">
      <c r="B634" s="199"/>
      <c r="D634" s="174" t="s">
        <v>2225</v>
      </c>
      <c r="E634" s="200" t="s">
        <v>2117</v>
      </c>
      <c r="F634" s="201" t="s">
        <v>2321</v>
      </c>
      <c r="H634" s="202">
        <v>17.309999999999999</v>
      </c>
      <c r="I634" s="203"/>
      <c r="L634" s="199"/>
      <c r="M634" s="204"/>
      <c r="N634" s="205"/>
      <c r="O634" s="205"/>
      <c r="P634" s="205"/>
      <c r="Q634" s="205"/>
      <c r="R634" s="205"/>
      <c r="S634" s="205"/>
      <c r="T634" s="206"/>
      <c r="AT634" s="207" t="s">
        <v>2225</v>
      </c>
      <c r="AU634" s="207" t="s">
        <v>2175</v>
      </c>
      <c r="AV634" s="13" t="s">
        <v>2237</v>
      </c>
      <c r="AW634" s="13" t="s">
        <v>2130</v>
      </c>
      <c r="AX634" s="13" t="s">
        <v>2173</v>
      </c>
      <c r="AY634" s="207" t="s">
        <v>2216</v>
      </c>
    </row>
    <row r="635" spans="2:65" s="1" customFormat="1" ht="44.25" customHeight="1">
      <c r="B635" s="160"/>
      <c r="C635" s="161" t="s">
        <v>1314</v>
      </c>
      <c r="D635" s="161" t="s">
        <v>2219</v>
      </c>
      <c r="E635" s="162" t="s">
        <v>1315</v>
      </c>
      <c r="F635" s="163" t="s">
        <v>1316</v>
      </c>
      <c r="G635" s="164" t="s">
        <v>2359</v>
      </c>
      <c r="H635" s="165">
        <v>126.274</v>
      </c>
      <c r="I635" s="166"/>
      <c r="J635" s="167">
        <f>ROUND(I635*H635,2)</f>
        <v>0</v>
      </c>
      <c r="K635" s="163" t="s">
        <v>2117</v>
      </c>
      <c r="L635" s="35"/>
      <c r="M635" s="168" t="s">
        <v>2117</v>
      </c>
      <c r="N635" s="169" t="s">
        <v>2137</v>
      </c>
      <c r="O635" s="36"/>
      <c r="P635" s="170">
        <f>O635*H635</f>
        <v>0</v>
      </c>
      <c r="Q635" s="170">
        <v>0</v>
      </c>
      <c r="R635" s="170">
        <f>Q635*H635</f>
        <v>0</v>
      </c>
      <c r="S635" s="170">
        <v>0</v>
      </c>
      <c r="T635" s="171">
        <f>S635*H635</f>
        <v>0</v>
      </c>
      <c r="AR635" s="18" t="s">
        <v>2237</v>
      </c>
      <c r="AT635" s="18" t="s">
        <v>2219</v>
      </c>
      <c r="AU635" s="18" t="s">
        <v>2175</v>
      </c>
      <c r="AY635" s="18" t="s">
        <v>2216</v>
      </c>
      <c r="BE635" s="172">
        <f>IF(N635="základní",J635,0)</f>
        <v>0</v>
      </c>
      <c r="BF635" s="172">
        <f>IF(N635="snížená",J635,0)</f>
        <v>0</v>
      </c>
      <c r="BG635" s="172">
        <f>IF(N635="zákl. přenesená",J635,0)</f>
        <v>0</v>
      </c>
      <c r="BH635" s="172">
        <f>IF(N635="sníž. přenesená",J635,0)</f>
        <v>0</v>
      </c>
      <c r="BI635" s="172">
        <f>IF(N635="nulová",J635,0)</f>
        <v>0</v>
      </c>
      <c r="BJ635" s="18" t="s">
        <v>2173</v>
      </c>
      <c r="BK635" s="172">
        <f>ROUND(I635*H635,2)</f>
        <v>0</v>
      </c>
      <c r="BL635" s="18" t="s">
        <v>2237</v>
      </c>
      <c r="BM635" s="18" t="s">
        <v>1317</v>
      </c>
    </row>
    <row r="636" spans="2:65" s="14" customFormat="1" ht="22.5" customHeight="1">
      <c r="B636" s="221"/>
      <c r="D636" s="188" t="s">
        <v>2225</v>
      </c>
      <c r="E636" s="222" t="s">
        <v>2117</v>
      </c>
      <c r="F636" s="223" t="s">
        <v>1301</v>
      </c>
      <c r="H636" s="224" t="s">
        <v>2117</v>
      </c>
      <c r="I636" s="225"/>
      <c r="L636" s="221"/>
      <c r="M636" s="226"/>
      <c r="N636" s="227"/>
      <c r="O636" s="227"/>
      <c r="P636" s="227"/>
      <c r="Q636" s="227"/>
      <c r="R636" s="227"/>
      <c r="S636" s="227"/>
      <c r="T636" s="228"/>
      <c r="AT636" s="224" t="s">
        <v>2225</v>
      </c>
      <c r="AU636" s="224" t="s">
        <v>2175</v>
      </c>
      <c r="AV636" s="14" t="s">
        <v>2173</v>
      </c>
      <c r="AW636" s="14" t="s">
        <v>2130</v>
      </c>
      <c r="AX636" s="14" t="s">
        <v>2166</v>
      </c>
      <c r="AY636" s="224" t="s">
        <v>2216</v>
      </c>
    </row>
    <row r="637" spans="2:65" s="11" customFormat="1" ht="22.5" customHeight="1">
      <c r="B637" s="173"/>
      <c r="D637" s="188" t="s">
        <v>2225</v>
      </c>
      <c r="E637" s="182" t="s">
        <v>2117</v>
      </c>
      <c r="F637" s="189" t="s">
        <v>1318</v>
      </c>
      <c r="H637" s="190">
        <v>125.07</v>
      </c>
      <c r="I637" s="178"/>
      <c r="L637" s="173"/>
      <c r="M637" s="179"/>
      <c r="N637" s="180"/>
      <c r="O637" s="180"/>
      <c r="P637" s="180"/>
      <c r="Q637" s="180"/>
      <c r="R637" s="180"/>
      <c r="S637" s="180"/>
      <c r="T637" s="181"/>
      <c r="AT637" s="182" t="s">
        <v>2225</v>
      </c>
      <c r="AU637" s="182" t="s">
        <v>2175</v>
      </c>
      <c r="AV637" s="11" t="s">
        <v>2175</v>
      </c>
      <c r="AW637" s="11" t="s">
        <v>2130</v>
      </c>
      <c r="AX637" s="11" t="s">
        <v>2166</v>
      </c>
      <c r="AY637" s="182" t="s">
        <v>2216</v>
      </c>
    </row>
    <row r="638" spans="2:65" s="12" customFormat="1" ht="22.5" customHeight="1">
      <c r="B638" s="191"/>
      <c r="D638" s="188" t="s">
        <v>2225</v>
      </c>
      <c r="E638" s="192" t="s">
        <v>2117</v>
      </c>
      <c r="F638" s="193" t="s">
        <v>2317</v>
      </c>
      <c r="H638" s="194">
        <v>125.07</v>
      </c>
      <c r="I638" s="195"/>
      <c r="L638" s="191"/>
      <c r="M638" s="196"/>
      <c r="N638" s="197"/>
      <c r="O638" s="197"/>
      <c r="P638" s="197"/>
      <c r="Q638" s="197"/>
      <c r="R638" s="197"/>
      <c r="S638" s="197"/>
      <c r="T638" s="198"/>
      <c r="AT638" s="192" t="s">
        <v>2225</v>
      </c>
      <c r="AU638" s="192" t="s">
        <v>2175</v>
      </c>
      <c r="AV638" s="12" t="s">
        <v>2233</v>
      </c>
      <c r="AW638" s="12" t="s">
        <v>2130</v>
      </c>
      <c r="AX638" s="12" t="s">
        <v>2166</v>
      </c>
      <c r="AY638" s="192" t="s">
        <v>2216</v>
      </c>
    </row>
    <row r="639" spans="2:65" s="11" customFormat="1" ht="22.5" customHeight="1">
      <c r="B639" s="173"/>
      <c r="D639" s="188" t="s">
        <v>2225</v>
      </c>
      <c r="E639" s="182" t="s">
        <v>2117</v>
      </c>
      <c r="F639" s="189" t="s">
        <v>1319</v>
      </c>
      <c r="H639" s="190">
        <v>-10.4</v>
      </c>
      <c r="I639" s="178"/>
      <c r="L639" s="173"/>
      <c r="M639" s="179"/>
      <c r="N639" s="180"/>
      <c r="O639" s="180"/>
      <c r="P639" s="180"/>
      <c r="Q639" s="180"/>
      <c r="R639" s="180"/>
      <c r="S639" s="180"/>
      <c r="T639" s="181"/>
      <c r="AT639" s="182" t="s">
        <v>2225</v>
      </c>
      <c r="AU639" s="182" t="s">
        <v>2175</v>
      </c>
      <c r="AV639" s="11" t="s">
        <v>2175</v>
      </c>
      <c r="AW639" s="11" t="s">
        <v>2130</v>
      </c>
      <c r="AX639" s="11" t="s">
        <v>2166</v>
      </c>
      <c r="AY639" s="182" t="s">
        <v>2216</v>
      </c>
    </row>
    <row r="640" spans="2:65" s="11" customFormat="1" ht="22.5" customHeight="1">
      <c r="B640" s="173"/>
      <c r="D640" s="188" t="s">
        <v>2225</v>
      </c>
      <c r="E640" s="182" t="s">
        <v>2117</v>
      </c>
      <c r="F640" s="189" t="s">
        <v>1320</v>
      </c>
      <c r="H640" s="190">
        <v>11.603999999999999</v>
      </c>
      <c r="I640" s="178"/>
      <c r="L640" s="173"/>
      <c r="M640" s="179"/>
      <c r="N640" s="180"/>
      <c r="O640" s="180"/>
      <c r="P640" s="180"/>
      <c r="Q640" s="180"/>
      <c r="R640" s="180"/>
      <c r="S640" s="180"/>
      <c r="T640" s="181"/>
      <c r="AT640" s="182" t="s">
        <v>2225</v>
      </c>
      <c r="AU640" s="182" t="s">
        <v>2175</v>
      </c>
      <c r="AV640" s="11" t="s">
        <v>2175</v>
      </c>
      <c r="AW640" s="11" t="s">
        <v>2130</v>
      </c>
      <c r="AX640" s="11" t="s">
        <v>2166</v>
      </c>
      <c r="AY640" s="182" t="s">
        <v>2216</v>
      </c>
    </row>
    <row r="641" spans="2:65" s="13" customFormat="1" ht="22.5" customHeight="1">
      <c r="B641" s="199"/>
      <c r="D641" s="174" t="s">
        <v>2225</v>
      </c>
      <c r="E641" s="200" t="s">
        <v>2117</v>
      </c>
      <c r="F641" s="201" t="s">
        <v>2321</v>
      </c>
      <c r="H641" s="202">
        <v>126.274</v>
      </c>
      <c r="I641" s="203"/>
      <c r="L641" s="199"/>
      <c r="M641" s="204"/>
      <c r="N641" s="205"/>
      <c r="O641" s="205"/>
      <c r="P641" s="205"/>
      <c r="Q641" s="205"/>
      <c r="R641" s="205"/>
      <c r="S641" s="205"/>
      <c r="T641" s="206"/>
      <c r="AT641" s="207" t="s">
        <v>2225</v>
      </c>
      <c r="AU641" s="207" t="s">
        <v>2175</v>
      </c>
      <c r="AV641" s="13" t="s">
        <v>2237</v>
      </c>
      <c r="AW641" s="13" t="s">
        <v>2130</v>
      </c>
      <c r="AX641" s="13" t="s">
        <v>2173</v>
      </c>
      <c r="AY641" s="207" t="s">
        <v>2216</v>
      </c>
    </row>
    <row r="642" spans="2:65" s="1" customFormat="1" ht="22.5" customHeight="1">
      <c r="B642" s="160"/>
      <c r="C642" s="161" t="s">
        <v>1321</v>
      </c>
      <c r="D642" s="161" t="s">
        <v>2219</v>
      </c>
      <c r="E642" s="162" t="s">
        <v>1322</v>
      </c>
      <c r="F642" s="163" t="s">
        <v>1323</v>
      </c>
      <c r="G642" s="164" t="s">
        <v>2903</v>
      </c>
      <c r="H642" s="232"/>
      <c r="I642" s="166"/>
      <c r="J642" s="167">
        <f>ROUND(I642*H642,2)</f>
        <v>0</v>
      </c>
      <c r="K642" s="163" t="s">
        <v>2305</v>
      </c>
      <c r="L642" s="35"/>
      <c r="M642" s="168" t="s">
        <v>2117</v>
      </c>
      <c r="N642" s="169" t="s">
        <v>2137</v>
      </c>
      <c r="O642" s="36"/>
      <c r="P642" s="170">
        <f>O642*H642</f>
        <v>0</v>
      </c>
      <c r="Q642" s="170">
        <v>0</v>
      </c>
      <c r="R642" s="170">
        <f>Q642*H642</f>
        <v>0</v>
      </c>
      <c r="S642" s="170">
        <v>0</v>
      </c>
      <c r="T642" s="171">
        <f>S642*H642</f>
        <v>0</v>
      </c>
      <c r="AR642" s="18" t="s">
        <v>2385</v>
      </c>
      <c r="AT642" s="18" t="s">
        <v>2219</v>
      </c>
      <c r="AU642" s="18" t="s">
        <v>2175</v>
      </c>
      <c r="AY642" s="18" t="s">
        <v>2216</v>
      </c>
      <c r="BE642" s="172">
        <f>IF(N642="základní",J642,0)</f>
        <v>0</v>
      </c>
      <c r="BF642" s="172">
        <f>IF(N642="snížená",J642,0)</f>
        <v>0</v>
      </c>
      <c r="BG642" s="172">
        <f>IF(N642="zákl. přenesená",J642,0)</f>
        <v>0</v>
      </c>
      <c r="BH642" s="172">
        <f>IF(N642="sníž. přenesená",J642,0)</f>
        <v>0</v>
      </c>
      <c r="BI642" s="172">
        <f>IF(N642="nulová",J642,0)</f>
        <v>0</v>
      </c>
      <c r="BJ642" s="18" t="s">
        <v>2173</v>
      </c>
      <c r="BK642" s="172">
        <f>ROUND(I642*H642,2)</f>
        <v>0</v>
      </c>
      <c r="BL642" s="18" t="s">
        <v>2385</v>
      </c>
      <c r="BM642" s="18" t="s">
        <v>1324</v>
      </c>
    </row>
    <row r="643" spans="2:65" s="10" customFormat="1" ht="29.85" customHeight="1">
      <c r="B643" s="146"/>
      <c r="D643" s="157" t="s">
        <v>2165</v>
      </c>
      <c r="E643" s="158" t="s">
        <v>1325</v>
      </c>
      <c r="F643" s="158" t="s">
        <v>1326</v>
      </c>
      <c r="I643" s="149"/>
      <c r="J643" s="159">
        <f>BK643</f>
        <v>0</v>
      </c>
      <c r="L643" s="146"/>
      <c r="M643" s="151"/>
      <c r="N643" s="152"/>
      <c r="O643" s="152"/>
      <c r="P643" s="153">
        <f>SUM(P644:P694)</f>
        <v>0</v>
      </c>
      <c r="Q643" s="152"/>
      <c r="R643" s="153">
        <f>SUM(R644:R694)</f>
        <v>0</v>
      </c>
      <c r="S643" s="152"/>
      <c r="T643" s="154">
        <f>SUM(T644:T694)</f>
        <v>0</v>
      </c>
      <c r="AR643" s="147" t="s">
        <v>2175</v>
      </c>
      <c r="AT643" s="155" t="s">
        <v>2165</v>
      </c>
      <c r="AU643" s="155" t="s">
        <v>2173</v>
      </c>
      <c r="AY643" s="147" t="s">
        <v>2216</v>
      </c>
      <c r="BK643" s="156">
        <f>SUM(BK644:BK694)</f>
        <v>0</v>
      </c>
    </row>
    <row r="644" spans="2:65" s="1" customFormat="1" ht="31.5" customHeight="1">
      <c r="B644" s="160"/>
      <c r="C644" s="161" t="s">
        <v>1327</v>
      </c>
      <c r="D644" s="161" t="s">
        <v>2219</v>
      </c>
      <c r="E644" s="162" t="s">
        <v>1328</v>
      </c>
      <c r="F644" s="163" t="s">
        <v>1329</v>
      </c>
      <c r="G644" s="164" t="s">
        <v>2222</v>
      </c>
      <c r="H644" s="165">
        <v>7</v>
      </c>
      <c r="I644" s="166"/>
      <c r="J644" s="167">
        <f t="shared" ref="J644:J664" si="10">ROUND(I644*H644,2)</f>
        <v>0</v>
      </c>
      <c r="K644" s="163" t="s">
        <v>2117</v>
      </c>
      <c r="L644" s="35"/>
      <c r="M644" s="168" t="s">
        <v>2117</v>
      </c>
      <c r="N644" s="169" t="s">
        <v>2137</v>
      </c>
      <c r="O644" s="36"/>
      <c r="P644" s="170">
        <f t="shared" ref="P644:P664" si="11">O644*H644</f>
        <v>0</v>
      </c>
      <c r="Q644" s="170">
        <v>0</v>
      </c>
      <c r="R644" s="170">
        <f t="shared" ref="R644:R664" si="12">Q644*H644</f>
        <v>0</v>
      </c>
      <c r="S644" s="170">
        <v>0</v>
      </c>
      <c r="T644" s="171">
        <f t="shared" ref="T644:T664" si="13">S644*H644</f>
        <v>0</v>
      </c>
      <c r="AR644" s="18" t="s">
        <v>2385</v>
      </c>
      <c r="AT644" s="18" t="s">
        <v>2219</v>
      </c>
      <c r="AU644" s="18" t="s">
        <v>2175</v>
      </c>
      <c r="AY644" s="18" t="s">
        <v>2216</v>
      </c>
      <c r="BE644" s="172">
        <f t="shared" ref="BE644:BE664" si="14">IF(N644="základní",J644,0)</f>
        <v>0</v>
      </c>
      <c r="BF644" s="172">
        <f t="shared" ref="BF644:BF664" si="15">IF(N644="snížená",J644,0)</f>
        <v>0</v>
      </c>
      <c r="BG644" s="172">
        <f t="shared" ref="BG644:BG664" si="16">IF(N644="zákl. přenesená",J644,0)</f>
        <v>0</v>
      </c>
      <c r="BH644" s="172">
        <f t="shared" ref="BH644:BH664" si="17">IF(N644="sníž. přenesená",J644,0)</f>
        <v>0</v>
      </c>
      <c r="BI644" s="172">
        <f t="shared" ref="BI644:BI664" si="18">IF(N644="nulová",J644,0)</f>
        <v>0</v>
      </c>
      <c r="BJ644" s="18" t="s">
        <v>2173</v>
      </c>
      <c r="BK644" s="172">
        <f t="shared" ref="BK644:BK664" si="19">ROUND(I644*H644,2)</f>
        <v>0</v>
      </c>
      <c r="BL644" s="18" t="s">
        <v>2385</v>
      </c>
      <c r="BM644" s="18" t="s">
        <v>1330</v>
      </c>
    </row>
    <row r="645" spans="2:65" s="1" customFormat="1" ht="31.5" customHeight="1">
      <c r="B645" s="160"/>
      <c r="C645" s="161" t="s">
        <v>1331</v>
      </c>
      <c r="D645" s="161" t="s">
        <v>2219</v>
      </c>
      <c r="E645" s="162" t="s">
        <v>1332</v>
      </c>
      <c r="F645" s="163" t="s">
        <v>1333</v>
      </c>
      <c r="G645" s="164" t="s">
        <v>2222</v>
      </c>
      <c r="H645" s="165">
        <v>1</v>
      </c>
      <c r="I645" s="166"/>
      <c r="J645" s="167">
        <f t="shared" si="10"/>
        <v>0</v>
      </c>
      <c r="K645" s="163" t="s">
        <v>2117</v>
      </c>
      <c r="L645" s="35"/>
      <c r="M645" s="168" t="s">
        <v>2117</v>
      </c>
      <c r="N645" s="169" t="s">
        <v>2137</v>
      </c>
      <c r="O645" s="36"/>
      <c r="P645" s="170">
        <f t="shared" si="11"/>
        <v>0</v>
      </c>
      <c r="Q645" s="170">
        <v>0</v>
      </c>
      <c r="R645" s="170">
        <f t="shared" si="12"/>
        <v>0</v>
      </c>
      <c r="S645" s="170">
        <v>0</v>
      </c>
      <c r="T645" s="171">
        <f t="shared" si="13"/>
        <v>0</v>
      </c>
      <c r="AR645" s="18" t="s">
        <v>2385</v>
      </c>
      <c r="AT645" s="18" t="s">
        <v>2219</v>
      </c>
      <c r="AU645" s="18" t="s">
        <v>2175</v>
      </c>
      <c r="AY645" s="18" t="s">
        <v>2216</v>
      </c>
      <c r="BE645" s="172">
        <f t="shared" si="14"/>
        <v>0</v>
      </c>
      <c r="BF645" s="172">
        <f t="shared" si="15"/>
        <v>0</v>
      </c>
      <c r="BG645" s="172">
        <f t="shared" si="16"/>
        <v>0</v>
      </c>
      <c r="BH645" s="172">
        <f t="shared" si="17"/>
        <v>0</v>
      </c>
      <c r="BI645" s="172">
        <f t="shared" si="18"/>
        <v>0</v>
      </c>
      <c r="BJ645" s="18" t="s">
        <v>2173</v>
      </c>
      <c r="BK645" s="172">
        <f t="shared" si="19"/>
        <v>0</v>
      </c>
      <c r="BL645" s="18" t="s">
        <v>2385</v>
      </c>
      <c r="BM645" s="18" t="s">
        <v>1334</v>
      </c>
    </row>
    <row r="646" spans="2:65" s="1" customFormat="1" ht="31.5" customHeight="1">
      <c r="B646" s="160"/>
      <c r="C646" s="161" t="s">
        <v>1335</v>
      </c>
      <c r="D646" s="161" t="s">
        <v>2219</v>
      </c>
      <c r="E646" s="162" t="s">
        <v>1336</v>
      </c>
      <c r="F646" s="163" t="s">
        <v>1337</v>
      </c>
      <c r="G646" s="164" t="s">
        <v>2222</v>
      </c>
      <c r="H646" s="165">
        <v>1</v>
      </c>
      <c r="I646" s="166"/>
      <c r="J646" s="167">
        <f t="shared" si="10"/>
        <v>0</v>
      </c>
      <c r="K646" s="163" t="s">
        <v>2117</v>
      </c>
      <c r="L646" s="35"/>
      <c r="M646" s="168" t="s">
        <v>2117</v>
      </c>
      <c r="N646" s="169" t="s">
        <v>2137</v>
      </c>
      <c r="O646" s="36"/>
      <c r="P646" s="170">
        <f t="shared" si="11"/>
        <v>0</v>
      </c>
      <c r="Q646" s="170">
        <v>0</v>
      </c>
      <c r="R646" s="170">
        <f t="shared" si="12"/>
        <v>0</v>
      </c>
      <c r="S646" s="170">
        <v>0</v>
      </c>
      <c r="T646" s="171">
        <f t="shared" si="13"/>
        <v>0</v>
      </c>
      <c r="AR646" s="18" t="s">
        <v>2385</v>
      </c>
      <c r="AT646" s="18" t="s">
        <v>2219</v>
      </c>
      <c r="AU646" s="18" t="s">
        <v>2175</v>
      </c>
      <c r="AY646" s="18" t="s">
        <v>2216</v>
      </c>
      <c r="BE646" s="172">
        <f t="shared" si="14"/>
        <v>0</v>
      </c>
      <c r="BF646" s="172">
        <f t="shared" si="15"/>
        <v>0</v>
      </c>
      <c r="BG646" s="172">
        <f t="shared" si="16"/>
        <v>0</v>
      </c>
      <c r="BH646" s="172">
        <f t="shared" si="17"/>
        <v>0</v>
      </c>
      <c r="BI646" s="172">
        <f t="shared" si="18"/>
        <v>0</v>
      </c>
      <c r="BJ646" s="18" t="s">
        <v>2173</v>
      </c>
      <c r="BK646" s="172">
        <f t="shared" si="19"/>
        <v>0</v>
      </c>
      <c r="BL646" s="18" t="s">
        <v>2385</v>
      </c>
      <c r="BM646" s="18" t="s">
        <v>1338</v>
      </c>
    </row>
    <row r="647" spans="2:65" s="1" customFormat="1" ht="31.5" customHeight="1">
      <c r="B647" s="160"/>
      <c r="C647" s="161" t="s">
        <v>1339</v>
      </c>
      <c r="D647" s="161" t="s">
        <v>2219</v>
      </c>
      <c r="E647" s="162" t="s">
        <v>1340</v>
      </c>
      <c r="F647" s="163" t="s">
        <v>1341</v>
      </c>
      <c r="G647" s="164" t="s">
        <v>2222</v>
      </c>
      <c r="H647" s="165">
        <v>1</v>
      </c>
      <c r="I647" s="166"/>
      <c r="J647" s="167">
        <f t="shared" si="10"/>
        <v>0</v>
      </c>
      <c r="K647" s="163" t="s">
        <v>2117</v>
      </c>
      <c r="L647" s="35"/>
      <c r="M647" s="168" t="s">
        <v>2117</v>
      </c>
      <c r="N647" s="169" t="s">
        <v>2137</v>
      </c>
      <c r="O647" s="36"/>
      <c r="P647" s="170">
        <f t="shared" si="11"/>
        <v>0</v>
      </c>
      <c r="Q647" s="170">
        <v>0</v>
      </c>
      <c r="R647" s="170">
        <f t="shared" si="12"/>
        <v>0</v>
      </c>
      <c r="S647" s="170">
        <v>0</v>
      </c>
      <c r="T647" s="171">
        <f t="shared" si="13"/>
        <v>0</v>
      </c>
      <c r="AR647" s="18" t="s">
        <v>2385</v>
      </c>
      <c r="AT647" s="18" t="s">
        <v>2219</v>
      </c>
      <c r="AU647" s="18" t="s">
        <v>2175</v>
      </c>
      <c r="AY647" s="18" t="s">
        <v>2216</v>
      </c>
      <c r="BE647" s="172">
        <f t="shared" si="14"/>
        <v>0</v>
      </c>
      <c r="BF647" s="172">
        <f t="shared" si="15"/>
        <v>0</v>
      </c>
      <c r="BG647" s="172">
        <f t="shared" si="16"/>
        <v>0</v>
      </c>
      <c r="BH647" s="172">
        <f t="shared" si="17"/>
        <v>0</v>
      </c>
      <c r="BI647" s="172">
        <f t="shared" si="18"/>
        <v>0</v>
      </c>
      <c r="BJ647" s="18" t="s">
        <v>2173</v>
      </c>
      <c r="BK647" s="172">
        <f t="shared" si="19"/>
        <v>0</v>
      </c>
      <c r="BL647" s="18" t="s">
        <v>2385</v>
      </c>
      <c r="BM647" s="18" t="s">
        <v>1342</v>
      </c>
    </row>
    <row r="648" spans="2:65" s="1" customFormat="1" ht="31.5" customHeight="1">
      <c r="B648" s="160"/>
      <c r="C648" s="161" t="s">
        <v>1343</v>
      </c>
      <c r="D648" s="161" t="s">
        <v>2219</v>
      </c>
      <c r="E648" s="162" t="s">
        <v>1344</v>
      </c>
      <c r="F648" s="163" t="s">
        <v>1345</v>
      </c>
      <c r="G648" s="164" t="s">
        <v>2222</v>
      </c>
      <c r="H648" s="165">
        <v>1</v>
      </c>
      <c r="I648" s="166"/>
      <c r="J648" s="167">
        <f t="shared" si="10"/>
        <v>0</v>
      </c>
      <c r="K648" s="163" t="s">
        <v>2117</v>
      </c>
      <c r="L648" s="35"/>
      <c r="M648" s="168" t="s">
        <v>2117</v>
      </c>
      <c r="N648" s="169" t="s">
        <v>2137</v>
      </c>
      <c r="O648" s="36"/>
      <c r="P648" s="170">
        <f t="shared" si="11"/>
        <v>0</v>
      </c>
      <c r="Q648" s="170">
        <v>0</v>
      </c>
      <c r="R648" s="170">
        <f t="shared" si="12"/>
        <v>0</v>
      </c>
      <c r="S648" s="170">
        <v>0</v>
      </c>
      <c r="T648" s="171">
        <f t="shared" si="13"/>
        <v>0</v>
      </c>
      <c r="AR648" s="18" t="s">
        <v>2385</v>
      </c>
      <c r="AT648" s="18" t="s">
        <v>2219</v>
      </c>
      <c r="AU648" s="18" t="s">
        <v>2175</v>
      </c>
      <c r="AY648" s="18" t="s">
        <v>2216</v>
      </c>
      <c r="BE648" s="172">
        <f t="shared" si="14"/>
        <v>0</v>
      </c>
      <c r="BF648" s="172">
        <f t="shared" si="15"/>
        <v>0</v>
      </c>
      <c r="BG648" s="172">
        <f t="shared" si="16"/>
        <v>0</v>
      </c>
      <c r="BH648" s="172">
        <f t="shared" si="17"/>
        <v>0</v>
      </c>
      <c r="BI648" s="172">
        <f t="shared" si="18"/>
        <v>0</v>
      </c>
      <c r="BJ648" s="18" t="s">
        <v>2173</v>
      </c>
      <c r="BK648" s="172">
        <f t="shared" si="19"/>
        <v>0</v>
      </c>
      <c r="BL648" s="18" t="s">
        <v>2385</v>
      </c>
      <c r="BM648" s="18" t="s">
        <v>1346</v>
      </c>
    </row>
    <row r="649" spans="2:65" s="1" customFormat="1" ht="44.25" customHeight="1">
      <c r="B649" s="160"/>
      <c r="C649" s="161" t="s">
        <v>1347</v>
      </c>
      <c r="D649" s="161" t="s">
        <v>2219</v>
      </c>
      <c r="E649" s="162" t="s">
        <v>1348</v>
      </c>
      <c r="F649" s="163" t="s">
        <v>1349</v>
      </c>
      <c r="G649" s="164" t="s">
        <v>2222</v>
      </c>
      <c r="H649" s="165">
        <v>2</v>
      </c>
      <c r="I649" s="166"/>
      <c r="J649" s="167">
        <f t="shared" si="10"/>
        <v>0</v>
      </c>
      <c r="K649" s="163" t="s">
        <v>2117</v>
      </c>
      <c r="L649" s="35"/>
      <c r="M649" s="168" t="s">
        <v>2117</v>
      </c>
      <c r="N649" s="169" t="s">
        <v>2137</v>
      </c>
      <c r="O649" s="36"/>
      <c r="P649" s="170">
        <f t="shared" si="11"/>
        <v>0</v>
      </c>
      <c r="Q649" s="170">
        <v>0</v>
      </c>
      <c r="R649" s="170">
        <f t="shared" si="12"/>
        <v>0</v>
      </c>
      <c r="S649" s="170">
        <v>0</v>
      </c>
      <c r="T649" s="171">
        <f t="shared" si="13"/>
        <v>0</v>
      </c>
      <c r="AR649" s="18" t="s">
        <v>2385</v>
      </c>
      <c r="AT649" s="18" t="s">
        <v>2219</v>
      </c>
      <c r="AU649" s="18" t="s">
        <v>2175</v>
      </c>
      <c r="AY649" s="18" t="s">
        <v>2216</v>
      </c>
      <c r="BE649" s="172">
        <f t="shared" si="14"/>
        <v>0</v>
      </c>
      <c r="BF649" s="172">
        <f t="shared" si="15"/>
        <v>0</v>
      </c>
      <c r="BG649" s="172">
        <f t="shared" si="16"/>
        <v>0</v>
      </c>
      <c r="BH649" s="172">
        <f t="shared" si="17"/>
        <v>0</v>
      </c>
      <c r="BI649" s="172">
        <f t="shared" si="18"/>
        <v>0</v>
      </c>
      <c r="BJ649" s="18" t="s">
        <v>2173</v>
      </c>
      <c r="BK649" s="172">
        <f t="shared" si="19"/>
        <v>0</v>
      </c>
      <c r="BL649" s="18" t="s">
        <v>2385</v>
      </c>
      <c r="BM649" s="18" t="s">
        <v>1350</v>
      </c>
    </row>
    <row r="650" spans="2:65" s="1" customFormat="1" ht="44.25" customHeight="1">
      <c r="B650" s="160"/>
      <c r="C650" s="161" t="s">
        <v>1351</v>
      </c>
      <c r="D650" s="161" t="s">
        <v>2219</v>
      </c>
      <c r="E650" s="162" t="s">
        <v>1352</v>
      </c>
      <c r="F650" s="163" t="s">
        <v>1353</v>
      </c>
      <c r="G650" s="164" t="s">
        <v>2222</v>
      </c>
      <c r="H650" s="165">
        <v>1</v>
      </c>
      <c r="I650" s="166"/>
      <c r="J650" s="167">
        <f t="shared" si="10"/>
        <v>0</v>
      </c>
      <c r="K650" s="163" t="s">
        <v>2117</v>
      </c>
      <c r="L650" s="35"/>
      <c r="M650" s="168" t="s">
        <v>2117</v>
      </c>
      <c r="N650" s="169" t="s">
        <v>2137</v>
      </c>
      <c r="O650" s="36"/>
      <c r="P650" s="170">
        <f t="shared" si="11"/>
        <v>0</v>
      </c>
      <c r="Q650" s="170">
        <v>0</v>
      </c>
      <c r="R650" s="170">
        <f t="shared" si="12"/>
        <v>0</v>
      </c>
      <c r="S650" s="170">
        <v>0</v>
      </c>
      <c r="T650" s="171">
        <f t="shared" si="13"/>
        <v>0</v>
      </c>
      <c r="AR650" s="18" t="s">
        <v>2385</v>
      </c>
      <c r="AT650" s="18" t="s">
        <v>2219</v>
      </c>
      <c r="AU650" s="18" t="s">
        <v>2175</v>
      </c>
      <c r="AY650" s="18" t="s">
        <v>2216</v>
      </c>
      <c r="BE650" s="172">
        <f t="shared" si="14"/>
        <v>0</v>
      </c>
      <c r="BF650" s="172">
        <f t="shared" si="15"/>
        <v>0</v>
      </c>
      <c r="BG650" s="172">
        <f t="shared" si="16"/>
        <v>0</v>
      </c>
      <c r="BH650" s="172">
        <f t="shared" si="17"/>
        <v>0</v>
      </c>
      <c r="BI650" s="172">
        <f t="shared" si="18"/>
        <v>0</v>
      </c>
      <c r="BJ650" s="18" t="s">
        <v>2173</v>
      </c>
      <c r="BK650" s="172">
        <f t="shared" si="19"/>
        <v>0</v>
      </c>
      <c r="BL650" s="18" t="s">
        <v>2385</v>
      </c>
      <c r="BM650" s="18" t="s">
        <v>1354</v>
      </c>
    </row>
    <row r="651" spans="2:65" s="1" customFormat="1" ht="31.5" customHeight="1">
      <c r="B651" s="160"/>
      <c r="C651" s="161" t="s">
        <v>1355</v>
      </c>
      <c r="D651" s="161" t="s">
        <v>2219</v>
      </c>
      <c r="E651" s="162" t="s">
        <v>1356</v>
      </c>
      <c r="F651" s="163" t="s">
        <v>1357</v>
      </c>
      <c r="G651" s="164" t="s">
        <v>2222</v>
      </c>
      <c r="H651" s="165">
        <v>2</v>
      </c>
      <c r="I651" s="166"/>
      <c r="J651" s="167">
        <f t="shared" si="10"/>
        <v>0</v>
      </c>
      <c r="K651" s="163" t="s">
        <v>2117</v>
      </c>
      <c r="L651" s="35"/>
      <c r="M651" s="168" t="s">
        <v>2117</v>
      </c>
      <c r="N651" s="169" t="s">
        <v>2137</v>
      </c>
      <c r="O651" s="36"/>
      <c r="P651" s="170">
        <f t="shared" si="11"/>
        <v>0</v>
      </c>
      <c r="Q651" s="170">
        <v>0</v>
      </c>
      <c r="R651" s="170">
        <f t="shared" si="12"/>
        <v>0</v>
      </c>
      <c r="S651" s="170">
        <v>0</v>
      </c>
      <c r="T651" s="171">
        <f t="shared" si="13"/>
        <v>0</v>
      </c>
      <c r="AR651" s="18" t="s">
        <v>2385</v>
      </c>
      <c r="AT651" s="18" t="s">
        <v>2219</v>
      </c>
      <c r="AU651" s="18" t="s">
        <v>2175</v>
      </c>
      <c r="AY651" s="18" t="s">
        <v>2216</v>
      </c>
      <c r="BE651" s="172">
        <f t="shared" si="14"/>
        <v>0</v>
      </c>
      <c r="BF651" s="172">
        <f t="shared" si="15"/>
        <v>0</v>
      </c>
      <c r="BG651" s="172">
        <f t="shared" si="16"/>
        <v>0</v>
      </c>
      <c r="BH651" s="172">
        <f t="shared" si="17"/>
        <v>0</v>
      </c>
      <c r="BI651" s="172">
        <f t="shared" si="18"/>
        <v>0</v>
      </c>
      <c r="BJ651" s="18" t="s">
        <v>2173</v>
      </c>
      <c r="BK651" s="172">
        <f t="shared" si="19"/>
        <v>0</v>
      </c>
      <c r="BL651" s="18" t="s">
        <v>2385</v>
      </c>
      <c r="BM651" s="18" t="s">
        <v>1358</v>
      </c>
    </row>
    <row r="652" spans="2:65" s="1" customFormat="1" ht="31.5" customHeight="1">
      <c r="B652" s="160"/>
      <c r="C652" s="161" t="s">
        <v>1359</v>
      </c>
      <c r="D652" s="161" t="s">
        <v>2219</v>
      </c>
      <c r="E652" s="162" t="s">
        <v>1360</v>
      </c>
      <c r="F652" s="163" t="s">
        <v>1361</v>
      </c>
      <c r="G652" s="164" t="s">
        <v>2222</v>
      </c>
      <c r="H652" s="165">
        <v>2</v>
      </c>
      <c r="I652" s="166"/>
      <c r="J652" s="167">
        <f t="shared" si="10"/>
        <v>0</v>
      </c>
      <c r="K652" s="163" t="s">
        <v>2117</v>
      </c>
      <c r="L652" s="35"/>
      <c r="M652" s="168" t="s">
        <v>2117</v>
      </c>
      <c r="N652" s="169" t="s">
        <v>2137</v>
      </c>
      <c r="O652" s="36"/>
      <c r="P652" s="170">
        <f t="shared" si="11"/>
        <v>0</v>
      </c>
      <c r="Q652" s="170">
        <v>0</v>
      </c>
      <c r="R652" s="170">
        <f t="shared" si="12"/>
        <v>0</v>
      </c>
      <c r="S652" s="170">
        <v>0</v>
      </c>
      <c r="T652" s="171">
        <f t="shared" si="13"/>
        <v>0</v>
      </c>
      <c r="AR652" s="18" t="s">
        <v>2385</v>
      </c>
      <c r="AT652" s="18" t="s">
        <v>2219</v>
      </c>
      <c r="AU652" s="18" t="s">
        <v>2175</v>
      </c>
      <c r="AY652" s="18" t="s">
        <v>2216</v>
      </c>
      <c r="BE652" s="172">
        <f t="shared" si="14"/>
        <v>0</v>
      </c>
      <c r="BF652" s="172">
        <f t="shared" si="15"/>
        <v>0</v>
      </c>
      <c r="BG652" s="172">
        <f t="shared" si="16"/>
        <v>0</v>
      </c>
      <c r="BH652" s="172">
        <f t="shared" si="17"/>
        <v>0</v>
      </c>
      <c r="BI652" s="172">
        <f t="shared" si="18"/>
        <v>0</v>
      </c>
      <c r="BJ652" s="18" t="s">
        <v>2173</v>
      </c>
      <c r="BK652" s="172">
        <f t="shared" si="19"/>
        <v>0</v>
      </c>
      <c r="BL652" s="18" t="s">
        <v>2385</v>
      </c>
      <c r="BM652" s="18" t="s">
        <v>1362</v>
      </c>
    </row>
    <row r="653" spans="2:65" s="1" customFormat="1" ht="31.5" customHeight="1">
      <c r="B653" s="160"/>
      <c r="C653" s="161" t="s">
        <v>1363</v>
      </c>
      <c r="D653" s="161" t="s">
        <v>2219</v>
      </c>
      <c r="E653" s="162" t="s">
        <v>1364</v>
      </c>
      <c r="F653" s="163" t="s">
        <v>1365</v>
      </c>
      <c r="G653" s="164" t="s">
        <v>2222</v>
      </c>
      <c r="H653" s="165">
        <v>4</v>
      </c>
      <c r="I653" s="166"/>
      <c r="J653" s="167">
        <f t="shared" si="10"/>
        <v>0</v>
      </c>
      <c r="K653" s="163" t="s">
        <v>2117</v>
      </c>
      <c r="L653" s="35"/>
      <c r="M653" s="168" t="s">
        <v>2117</v>
      </c>
      <c r="N653" s="169" t="s">
        <v>2137</v>
      </c>
      <c r="O653" s="36"/>
      <c r="P653" s="170">
        <f t="shared" si="11"/>
        <v>0</v>
      </c>
      <c r="Q653" s="170">
        <v>0</v>
      </c>
      <c r="R653" s="170">
        <f t="shared" si="12"/>
        <v>0</v>
      </c>
      <c r="S653" s="170">
        <v>0</v>
      </c>
      <c r="T653" s="171">
        <f t="shared" si="13"/>
        <v>0</v>
      </c>
      <c r="AR653" s="18" t="s">
        <v>2385</v>
      </c>
      <c r="AT653" s="18" t="s">
        <v>2219</v>
      </c>
      <c r="AU653" s="18" t="s">
        <v>2175</v>
      </c>
      <c r="AY653" s="18" t="s">
        <v>2216</v>
      </c>
      <c r="BE653" s="172">
        <f t="shared" si="14"/>
        <v>0</v>
      </c>
      <c r="BF653" s="172">
        <f t="shared" si="15"/>
        <v>0</v>
      </c>
      <c r="BG653" s="172">
        <f t="shared" si="16"/>
        <v>0</v>
      </c>
      <c r="BH653" s="172">
        <f t="shared" si="17"/>
        <v>0</v>
      </c>
      <c r="BI653" s="172">
        <f t="shared" si="18"/>
        <v>0</v>
      </c>
      <c r="BJ653" s="18" t="s">
        <v>2173</v>
      </c>
      <c r="BK653" s="172">
        <f t="shared" si="19"/>
        <v>0</v>
      </c>
      <c r="BL653" s="18" t="s">
        <v>2385</v>
      </c>
      <c r="BM653" s="18" t="s">
        <v>1366</v>
      </c>
    </row>
    <row r="654" spans="2:65" s="1" customFormat="1" ht="31.5" customHeight="1">
      <c r="B654" s="160"/>
      <c r="C654" s="161" t="s">
        <v>1367</v>
      </c>
      <c r="D654" s="161" t="s">
        <v>2219</v>
      </c>
      <c r="E654" s="162" t="s">
        <v>1368</v>
      </c>
      <c r="F654" s="163" t="s">
        <v>1369</v>
      </c>
      <c r="G654" s="164" t="s">
        <v>2222</v>
      </c>
      <c r="H654" s="165">
        <v>3</v>
      </c>
      <c r="I654" s="166"/>
      <c r="J654" s="167">
        <f t="shared" si="10"/>
        <v>0</v>
      </c>
      <c r="K654" s="163" t="s">
        <v>2117</v>
      </c>
      <c r="L654" s="35"/>
      <c r="M654" s="168" t="s">
        <v>2117</v>
      </c>
      <c r="N654" s="169" t="s">
        <v>2137</v>
      </c>
      <c r="O654" s="36"/>
      <c r="P654" s="170">
        <f t="shared" si="11"/>
        <v>0</v>
      </c>
      <c r="Q654" s="170">
        <v>0</v>
      </c>
      <c r="R654" s="170">
        <f t="shared" si="12"/>
        <v>0</v>
      </c>
      <c r="S654" s="170">
        <v>0</v>
      </c>
      <c r="T654" s="171">
        <f t="shared" si="13"/>
        <v>0</v>
      </c>
      <c r="AR654" s="18" t="s">
        <v>2385</v>
      </c>
      <c r="AT654" s="18" t="s">
        <v>2219</v>
      </c>
      <c r="AU654" s="18" t="s">
        <v>2175</v>
      </c>
      <c r="AY654" s="18" t="s">
        <v>2216</v>
      </c>
      <c r="BE654" s="172">
        <f t="shared" si="14"/>
        <v>0</v>
      </c>
      <c r="BF654" s="172">
        <f t="shared" si="15"/>
        <v>0</v>
      </c>
      <c r="BG654" s="172">
        <f t="shared" si="16"/>
        <v>0</v>
      </c>
      <c r="BH654" s="172">
        <f t="shared" si="17"/>
        <v>0</v>
      </c>
      <c r="BI654" s="172">
        <f t="shared" si="18"/>
        <v>0</v>
      </c>
      <c r="BJ654" s="18" t="s">
        <v>2173</v>
      </c>
      <c r="BK654" s="172">
        <f t="shared" si="19"/>
        <v>0</v>
      </c>
      <c r="BL654" s="18" t="s">
        <v>2385</v>
      </c>
      <c r="BM654" s="18" t="s">
        <v>1370</v>
      </c>
    </row>
    <row r="655" spans="2:65" s="1" customFormat="1" ht="31.5" customHeight="1">
      <c r="B655" s="160"/>
      <c r="C655" s="161" t="s">
        <v>1371</v>
      </c>
      <c r="D655" s="161" t="s">
        <v>2219</v>
      </c>
      <c r="E655" s="162" t="s">
        <v>1372</v>
      </c>
      <c r="F655" s="163" t="s">
        <v>1373</v>
      </c>
      <c r="G655" s="164" t="s">
        <v>2222</v>
      </c>
      <c r="H655" s="165">
        <v>1</v>
      </c>
      <c r="I655" s="166"/>
      <c r="J655" s="167">
        <f t="shared" si="10"/>
        <v>0</v>
      </c>
      <c r="K655" s="163" t="s">
        <v>2117</v>
      </c>
      <c r="L655" s="35"/>
      <c r="M655" s="168" t="s">
        <v>2117</v>
      </c>
      <c r="N655" s="169" t="s">
        <v>2137</v>
      </c>
      <c r="O655" s="36"/>
      <c r="P655" s="170">
        <f t="shared" si="11"/>
        <v>0</v>
      </c>
      <c r="Q655" s="170">
        <v>0</v>
      </c>
      <c r="R655" s="170">
        <f t="shared" si="12"/>
        <v>0</v>
      </c>
      <c r="S655" s="170">
        <v>0</v>
      </c>
      <c r="T655" s="171">
        <f t="shared" si="13"/>
        <v>0</v>
      </c>
      <c r="AR655" s="18" t="s">
        <v>2385</v>
      </c>
      <c r="AT655" s="18" t="s">
        <v>2219</v>
      </c>
      <c r="AU655" s="18" t="s">
        <v>2175</v>
      </c>
      <c r="AY655" s="18" t="s">
        <v>2216</v>
      </c>
      <c r="BE655" s="172">
        <f t="shared" si="14"/>
        <v>0</v>
      </c>
      <c r="BF655" s="172">
        <f t="shared" si="15"/>
        <v>0</v>
      </c>
      <c r="BG655" s="172">
        <f t="shared" si="16"/>
        <v>0</v>
      </c>
      <c r="BH655" s="172">
        <f t="shared" si="17"/>
        <v>0</v>
      </c>
      <c r="BI655" s="172">
        <f t="shared" si="18"/>
        <v>0</v>
      </c>
      <c r="BJ655" s="18" t="s">
        <v>2173</v>
      </c>
      <c r="BK655" s="172">
        <f t="shared" si="19"/>
        <v>0</v>
      </c>
      <c r="BL655" s="18" t="s">
        <v>2385</v>
      </c>
      <c r="BM655" s="18" t="s">
        <v>1374</v>
      </c>
    </row>
    <row r="656" spans="2:65" s="1" customFormat="1" ht="31.5" customHeight="1">
      <c r="B656" s="160"/>
      <c r="C656" s="161" t="s">
        <v>1375</v>
      </c>
      <c r="D656" s="161" t="s">
        <v>2219</v>
      </c>
      <c r="E656" s="162" t="s">
        <v>1376</v>
      </c>
      <c r="F656" s="163" t="s">
        <v>1377</v>
      </c>
      <c r="G656" s="164" t="s">
        <v>2222</v>
      </c>
      <c r="H656" s="165">
        <v>1</v>
      </c>
      <c r="I656" s="166"/>
      <c r="J656" s="167">
        <f t="shared" si="10"/>
        <v>0</v>
      </c>
      <c r="K656" s="163" t="s">
        <v>2117</v>
      </c>
      <c r="L656" s="35"/>
      <c r="M656" s="168" t="s">
        <v>2117</v>
      </c>
      <c r="N656" s="169" t="s">
        <v>2137</v>
      </c>
      <c r="O656" s="36"/>
      <c r="P656" s="170">
        <f t="shared" si="11"/>
        <v>0</v>
      </c>
      <c r="Q656" s="170">
        <v>0</v>
      </c>
      <c r="R656" s="170">
        <f t="shared" si="12"/>
        <v>0</v>
      </c>
      <c r="S656" s="170">
        <v>0</v>
      </c>
      <c r="T656" s="171">
        <f t="shared" si="13"/>
        <v>0</v>
      </c>
      <c r="AR656" s="18" t="s">
        <v>2385</v>
      </c>
      <c r="AT656" s="18" t="s">
        <v>2219</v>
      </c>
      <c r="AU656" s="18" t="s">
        <v>2175</v>
      </c>
      <c r="AY656" s="18" t="s">
        <v>2216</v>
      </c>
      <c r="BE656" s="172">
        <f t="shared" si="14"/>
        <v>0</v>
      </c>
      <c r="BF656" s="172">
        <f t="shared" si="15"/>
        <v>0</v>
      </c>
      <c r="BG656" s="172">
        <f t="shared" si="16"/>
        <v>0</v>
      </c>
      <c r="BH656" s="172">
        <f t="shared" si="17"/>
        <v>0</v>
      </c>
      <c r="BI656" s="172">
        <f t="shared" si="18"/>
        <v>0</v>
      </c>
      <c r="BJ656" s="18" t="s">
        <v>2173</v>
      </c>
      <c r="BK656" s="172">
        <f t="shared" si="19"/>
        <v>0</v>
      </c>
      <c r="BL656" s="18" t="s">
        <v>2385</v>
      </c>
      <c r="BM656" s="18" t="s">
        <v>1378</v>
      </c>
    </row>
    <row r="657" spans="2:65" s="1" customFormat="1" ht="44.25" customHeight="1">
      <c r="B657" s="160"/>
      <c r="C657" s="161" t="s">
        <v>1379</v>
      </c>
      <c r="D657" s="161" t="s">
        <v>2219</v>
      </c>
      <c r="E657" s="162" t="s">
        <v>1380</v>
      </c>
      <c r="F657" s="163" t="s">
        <v>1381</v>
      </c>
      <c r="G657" s="164" t="s">
        <v>2222</v>
      </c>
      <c r="H657" s="165">
        <v>1</v>
      </c>
      <c r="I657" s="166"/>
      <c r="J657" s="167">
        <f t="shared" si="10"/>
        <v>0</v>
      </c>
      <c r="K657" s="163" t="s">
        <v>2117</v>
      </c>
      <c r="L657" s="35"/>
      <c r="M657" s="168" t="s">
        <v>2117</v>
      </c>
      <c r="N657" s="169" t="s">
        <v>2137</v>
      </c>
      <c r="O657" s="36"/>
      <c r="P657" s="170">
        <f t="shared" si="11"/>
        <v>0</v>
      </c>
      <c r="Q657" s="170">
        <v>0</v>
      </c>
      <c r="R657" s="170">
        <f t="shared" si="12"/>
        <v>0</v>
      </c>
      <c r="S657" s="170">
        <v>0</v>
      </c>
      <c r="T657" s="171">
        <f t="shared" si="13"/>
        <v>0</v>
      </c>
      <c r="AR657" s="18" t="s">
        <v>2385</v>
      </c>
      <c r="AT657" s="18" t="s">
        <v>2219</v>
      </c>
      <c r="AU657" s="18" t="s">
        <v>2175</v>
      </c>
      <c r="AY657" s="18" t="s">
        <v>2216</v>
      </c>
      <c r="BE657" s="172">
        <f t="shared" si="14"/>
        <v>0</v>
      </c>
      <c r="BF657" s="172">
        <f t="shared" si="15"/>
        <v>0</v>
      </c>
      <c r="BG657" s="172">
        <f t="shared" si="16"/>
        <v>0</v>
      </c>
      <c r="BH657" s="172">
        <f t="shared" si="17"/>
        <v>0</v>
      </c>
      <c r="BI657" s="172">
        <f t="shared" si="18"/>
        <v>0</v>
      </c>
      <c r="BJ657" s="18" t="s">
        <v>2173</v>
      </c>
      <c r="BK657" s="172">
        <f t="shared" si="19"/>
        <v>0</v>
      </c>
      <c r="BL657" s="18" t="s">
        <v>2385</v>
      </c>
      <c r="BM657" s="18" t="s">
        <v>1382</v>
      </c>
    </row>
    <row r="658" spans="2:65" s="1" customFormat="1" ht="31.5" customHeight="1">
      <c r="B658" s="160"/>
      <c r="C658" s="161" t="s">
        <v>1383</v>
      </c>
      <c r="D658" s="161" t="s">
        <v>2219</v>
      </c>
      <c r="E658" s="162" t="s">
        <v>1384</v>
      </c>
      <c r="F658" s="163" t="s">
        <v>1385</v>
      </c>
      <c r="G658" s="164" t="s">
        <v>2222</v>
      </c>
      <c r="H658" s="165">
        <v>1</v>
      </c>
      <c r="I658" s="166"/>
      <c r="J658" s="167">
        <f t="shared" si="10"/>
        <v>0</v>
      </c>
      <c r="K658" s="163" t="s">
        <v>2117</v>
      </c>
      <c r="L658" s="35"/>
      <c r="M658" s="168" t="s">
        <v>2117</v>
      </c>
      <c r="N658" s="169" t="s">
        <v>2137</v>
      </c>
      <c r="O658" s="36"/>
      <c r="P658" s="170">
        <f t="shared" si="11"/>
        <v>0</v>
      </c>
      <c r="Q658" s="170">
        <v>0</v>
      </c>
      <c r="R658" s="170">
        <f t="shared" si="12"/>
        <v>0</v>
      </c>
      <c r="S658" s="170">
        <v>0</v>
      </c>
      <c r="T658" s="171">
        <f t="shared" si="13"/>
        <v>0</v>
      </c>
      <c r="AR658" s="18" t="s">
        <v>2385</v>
      </c>
      <c r="AT658" s="18" t="s">
        <v>2219</v>
      </c>
      <c r="AU658" s="18" t="s">
        <v>2175</v>
      </c>
      <c r="AY658" s="18" t="s">
        <v>2216</v>
      </c>
      <c r="BE658" s="172">
        <f t="shared" si="14"/>
        <v>0</v>
      </c>
      <c r="BF658" s="172">
        <f t="shared" si="15"/>
        <v>0</v>
      </c>
      <c r="BG658" s="172">
        <f t="shared" si="16"/>
        <v>0</v>
      </c>
      <c r="BH658" s="172">
        <f t="shared" si="17"/>
        <v>0</v>
      </c>
      <c r="BI658" s="172">
        <f t="shared" si="18"/>
        <v>0</v>
      </c>
      <c r="BJ658" s="18" t="s">
        <v>2173</v>
      </c>
      <c r="BK658" s="172">
        <f t="shared" si="19"/>
        <v>0</v>
      </c>
      <c r="BL658" s="18" t="s">
        <v>2385</v>
      </c>
      <c r="BM658" s="18" t="s">
        <v>1386</v>
      </c>
    </row>
    <row r="659" spans="2:65" s="1" customFormat="1" ht="31.5" customHeight="1">
      <c r="B659" s="160"/>
      <c r="C659" s="161" t="s">
        <v>1387</v>
      </c>
      <c r="D659" s="161" t="s">
        <v>2219</v>
      </c>
      <c r="E659" s="162" t="s">
        <v>1388</v>
      </c>
      <c r="F659" s="163" t="s">
        <v>1389</v>
      </c>
      <c r="G659" s="164" t="s">
        <v>2222</v>
      </c>
      <c r="H659" s="165">
        <v>1</v>
      </c>
      <c r="I659" s="166"/>
      <c r="J659" s="167">
        <f t="shared" si="10"/>
        <v>0</v>
      </c>
      <c r="K659" s="163" t="s">
        <v>2117</v>
      </c>
      <c r="L659" s="35"/>
      <c r="M659" s="168" t="s">
        <v>2117</v>
      </c>
      <c r="N659" s="169" t="s">
        <v>2137</v>
      </c>
      <c r="O659" s="36"/>
      <c r="P659" s="170">
        <f t="shared" si="11"/>
        <v>0</v>
      </c>
      <c r="Q659" s="170">
        <v>0</v>
      </c>
      <c r="R659" s="170">
        <f t="shared" si="12"/>
        <v>0</v>
      </c>
      <c r="S659" s="170">
        <v>0</v>
      </c>
      <c r="T659" s="171">
        <f t="shared" si="13"/>
        <v>0</v>
      </c>
      <c r="AR659" s="18" t="s">
        <v>2385</v>
      </c>
      <c r="AT659" s="18" t="s">
        <v>2219</v>
      </c>
      <c r="AU659" s="18" t="s">
        <v>2175</v>
      </c>
      <c r="AY659" s="18" t="s">
        <v>2216</v>
      </c>
      <c r="BE659" s="172">
        <f t="shared" si="14"/>
        <v>0</v>
      </c>
      <c r="BF659" s="172">
        <f t="shared" si="15"/>
        <v>0</v>
      </c>
      <c r="BG659" s="172">
        <f t="shared" si="16"/>
        <v>0</v>
      </c>
      <c r="BH659" s="172">
        <f t="shared" si="17"/>
        <v>0</v>
      </c>
      <c r="BI659" s="172">
        <f t="shared" si="18"/>
        <v>0</v>
      </c>
      <c r="BJ659" s="18" t="s">
        <v>2173</v>
      </c>
      <c r="BK659" s="172">
        <f t="shared" si="19"/>
        <v>0</v>
      </c>
      <c r="BL659" s="18" t="s">
        <v>2385</v>
      </c>
      <c r="BM659" s="18" t="s">
        <v>1390</v>
      </c>
    </row>
    <row r="660" spans="2:65" s="1" customFormat="1" ht="31.5" customHeight="1">
      <c r="B660" s="160"/>
      <c r="C660" s="161" t="s">
        <v>1391</v>
      </c>
      <c r="D660" s="161" t="s">
        <v>2219</v>
      </c>
      <c r="E660" s="162" t="s">
        <v>1392</v>
      </c>
      <c r="F660" s="163" t="s">
        <v>1393</v>
      </c>
      <c r="G660" s="164" t="s">
        <v>2222</v>
      </c>
      <c r="H660" s="165">
        <v>1</v>
      </c>
      <c r="I660" s="166"/>
      <c r="J660" s="167">
        <f t="shared" si="10"/>
        <v>0</v>
      </c>
      <c r="K660" s="163" t="s">
        <v>2117</v>
      </c>
      <c r="L660" s="35"/>
      <c r="M660" s="168" t="s">
        <v>2117</v>
      </c>
      <c r="N660" s="169" t="s">
        <v>2137</v>
      </c>
      <c r="O660" s="36"/>
      <c r="P660" s="170">
        <f t="shared" si="11"/>
        <v>0</v>
      </c>
      <c r="Q660" s="170">
        <v>0</v>
      </c>
      <c r="R660" s="170">
        <f t="shared" si="12"/>
        <v>0</v>
      </c>
      <c r="S660" s="170">
        <v>0</v>
      </c>
      <c r="T660" s="171">
        <f t="shared" si="13"/>
        <v>0</v>
      </c>
      <c r="AR660" s="18" t="s">
        <v>2385</v>
      </c>
      <c r="AT660" s="18" t="s">
        <v>2219</v>
      </c>
      <c r="AU660" s="18" t="s">
        <v>2175</v>
      </c>
      <c r="AY660" s="18" t="s">
        <v>2216</v>
      </c>
      <c r="BE660" s="172">
        <f t="shared" si="14"/>
        <v>0</v>
      </c>
      <c r="BF660" s="172">
        <f t="shared" si="15"/>
        <v>0</v>
      </c>
      <c r="BG660" s="172">
        <f t="shared" si="16"/>
        <v>0</v>
      </c>
      <c r="BH660" s="172">
        <f t="shared" si="17"/>
        <v>0</v>
      </c>
      <c r="BI660" s="172">
        <f t="shared" si="18"/>
        <v>0</v>
      </c>
      <c r="BJ660" s="18" t="s">
        <v>2173</v>
      </c>
      <c r="BK660" s="172">
        <f t="shared" si="19"/>
        <v>0</v>
      </c>
      <c r="BL660" s="18" t="s">
        <v>2385</v>
      </c>
      <c r="BM660" s="18" t="s">
        <v>1394</v>
      </c>
    </row>
    <row r="661" spans="2:65" s="1" customFormat="1" ht="31.5" customHeight="1">
      <c r="B661" s="160"/>
      <c r="C661" s="161" t="s">
        <v>1395</v>
      </c>
      <c r="D661" s="161" t="s">
        <v>2219</v>
      </c>
      <c r="E661" s="162" t="s">
        <v>1396</v>
      </c>
      <c r="F661" s="163" t="s">
        <v>1397</v>
      </c>
      <c r="G661" s="164" t="s">
        <v>2222</v>
      </c>
      <c r="H661" s="165">
        <v>1</v>
      </c>
      <c r="I661" s="166"/>
      <c r="J661" s="167">
        <f t="shared" si="10"/>
        <v>0</v>
      </c>
      <c r="K661" s="163" t="s">
        <v>2117</v>
      </c>
      <c r="L661" s="35"/>
      <c r="M661" s="168" t="s">
        <v>2117</v>
      </c>
      <c r="N661" s="169" t="s">
        <v>2137</v>
      </c>
      <c r="O661" s="36"/>
      <c r="P661" s="170">
        <f t="shared" si="11"/>
        <v>0</v>
      </c>
      <c r="Q661" s="170">
        <v>0</v>
      </c>
      <c r="R661" s="170">
        <f t="shared" si="12"/>
        <v>0</v>
      </c>
      <c r="S661" s="170">
        <v>0</v>
      </c>
      <c r="T661" s="171">
        <f t="shared" si="13"/>
        <v>0</v>
      </c>
      <c r="AR661" s="18" t="s">
        <v>2385</v>
      </c>
      <c r="AT661" s="18" t="s">
        <v>2219</v>
      </c>
      <c r="AU661" s="18" t="s">
        <v>2175</v>
      </c>
      <c r="AY661" s="18" t="s">
        <v>2216</v>
      </c>
      <c r="BE661" s="172">
        <f t="shared" si="14"/>
        <v>0</v>
      </c>
      <c r="BF661" s="172">
        <f t="shared" si="15"/>
        <v>0</v>
      </c>
      <c r="BG661" s="172">
        <f t="shared" si="16"/>
        <v>0</v>
      </c>
      <c r="BH661" s="172">
        <f t="shared" si="17"/>
        <v>0</v>
      </c>
      <c r="BI661" s="172">
        <f t="shared" si="18"/>
        <v>0</v>
      </c>
      <c r="BJ661" s="18" t="s">
        <v>2173</v>
      </c>
      <c r="BK661" s="172">
        <f t="shared" si="19"/>
        <v>0</v>
      </c>
      <c r="BL661" s="18" t="s">
        <v>2385</v>
      </c>
      <c r="BM661" s="18" t="s">
        <v>1398</v>
      </c>
    </row>
    <row r="662" spans="2:65" s="1" customFormat="1" ht="31.5" customHeight="1">
      <c r="B662" s="160"/>
      <c r="C662" s="161" t="s">
        <v>1399</v>
      </c>
      <c r="D662" s="161" t="s">
        <v>2219</v>
      </c>
      <c r="E662" s="162" t="s">
        <v>1400</v>
      </c>
      <c r="F662" s="163" t="s">
        <v>1401</v>
      </c>
      <c r="G662" s="164" t="s">
        <v>2222</v>
      </c>
      <c r="H662" s="165">
        <v>2</v>
      </c>
      <c r="I662" s="166"/>
      <c r="J662" s="167">
        <f t="shared" si="10"/>
        <v>0</v>
      </c>
      <c r="K662" s="163" t="s">
        <v>2117</v>
      </c>
      <c r="L662" s="35"/>
      <c r="M662" s="168" t="s">
        <v>2117</v>
      </c>
      <c r="N662" s="169" t="s">
        <v>2137</v>
      </c>
      <c r="O662" s="36"/>
      <c r="P662" s="170">
        <f t="shared" si="11"/>
        <v>0</v>
      </c>
      <c r="Q662" s="170">
        <v>0</v>
      </c>
      <c r="R662" s="170">
        <f t="shared" si="12"/>
        <v>0</v>
      </c>
      <c r="S662" s="170">
        <v>0</v>
      </c>
      <c r="T662" s="171">
        <f t="shared" si="13"/>
        <v>0</v>
      </c>
      <c r="AR662" s="18" t="s">
        <v>2385</v>
      </c>
      <c r="AT662" s="18" t="s">
        <v>2219</v>
      </c>
      <c r="AU662" s="18" t="s">
        <v>2175</v>
      </c>
      <c r="AY662" s="18" t="s">
        <v>2216</v>
      </c>
      <c r="BE662" s="172">
        <f t="shared" si="14"/>
        <v>0</v>
      </c>
      <c r="BF662" s="172">
        <f t="shared" si="15"/>
        <v>0</v>
      </c>
      <c r="BG662" s="172">
        <f t="shared" si="16"/>
        <v>0</v>
      </c>
      <c r="BH662" s="172">
        <f t="shared" si="17"/>
        <v>0</v>
      </c>
      <c r="BI662" s="172">
        <f t="shared" si="18"/>
        <v>0</v>
      </c>
      <c r="BJ662" s="18" t="s">
        <v>2173</v>
      </c>
      <c r="BK662" s="172">
        <f t="shared" si="19"/>
        <v>0</v>
      </c>
      <c r="BL662" s="18" t="s">
        <v>2385</v>
      </c>
      <c r="BM662" s="18" t="s">
        <v>1402</v>
      </c>
    </row>
    <row r="663" spans="2:65" s="1" customFormat="1" ht="44.25" customHeight="1">
      <c r="B663" s="160"/>
      <c r="C663" s="161" t="s">
        <v>1403</v>
      </c>
      <c r="D663" s="161" t="s">
        <v>2219</v>
      </c>
      <c r="E663" s="162" t="s">
        <v>1404</v>
      </c>
      <c r="F663" s="163" t="s">
        <v>1405</v>
      </c>
      <c r="G663" s="164" t="s">
        <v>2222</v>
      </c>
      <c r="H663" s="165">
        <v>1</v>
      </c>
      <c r="I663" s="166"/>
      <c r="J663" s="167">
        <f t="shared" si="10"/>
        <v>0</v>
      </c>
      <c r="K663" s="163" t="s">
        <v>2117</v>
      </c>
      <c r="L663" s="35"/>
      <c r="M663" s="168" t="s">
        <v>2117</v>
      </c>
      <c r="N663" s="169" t="s">
        <v>2137</v>
      </c>
      <c r="O663" s="36"/>
      <c r="P663" s="170">
        <f t="shared" si="11"/>
        <v>0</v>
      </c>
      <c r="Q663" s="170">
        <v>0</v>
      </c>
      <c r="R663" s="170">
        <f t="shared" si="12"/>
        <v>0</v>
      </c>
      <c r="S663" s="170">
        <v>0</v>
      </c>
      <c r="T663" s="171">
        <f t="shared" si="13"/>
        <v>0</v>
      </c>
      <c r="AR663" s="18" t="s">
        <v>2385</v>
      </c>
      <c r="AT663" s="18" t="s">
        <v>2219</v>
      </c>
      <c r="AU663" s="18" t="s">
        <v>2175</v>
      </c>
      <c r="AY663" s="18" t="s">
        <v>2216</v>
      </c>
      <c r="BE663" s="172">
        <f t="shared" si="14"/>
        <v>0</v>
      </c>
      <c r="BF663" s="172">
        <f t="shared" si="15"/>
        <v>0</v>
      </c>
      <c r="BG663" s="172">
        <f t="shared" si="16"/>
        <v>0</v>
      </c>
      <c r="BH663" s="172">
        <f t="shared" si="17"/>
        <v>0</v>
      </c>
      <c r="BI663" s="172">
        <f t="shared" si="18"/>
        <v>0</v>
      </c>
      <c r="BJ663" s="18" t="s">
        <v>2173</v>
      </c>
      <c r="BK663" s="172">
        <f t="shared" si="19"/>
        <v>0</v>
      </c>
      <c r="BL663" s="18" t="s">
        <v>2385</v>
      </c>
      <c r="BM663" s="18" t="s">
        <v>1406</v>
      </c>
    </row>
    <row r="664" spans="2:65" s="1" customFormat="1" ht="31.5" customHeight="1">
      <c r="B664" s="160"/>
      <c r="C664" s="161" t="s">
        <v>1407</v>
      </c>
      <c r="D664" s="161" t="s">
        <v>2219</v>
      </c>
      <c r="E664" s="162" t="s">
        <v>1408</v>
      </c>
      <c r="F664" s="163" t="s">
        <v>1409</v>
      </c>
      <c r="G664" s="164" t="s">
        <v>2222</v>
      </c>
      <c r="H664" s="165">
        <v>6</v>
      </c>
      <c r="I664" s="166"/>
      <c r="J664" s="167">
        <f t="shared" si="10"/>
        <v>0</v>
      </c>
      <c r="K664" s="163" t="s">
        <v>2117</v>
      </c>
      <c r="L664" s="35"/>
      <c r="M664" s="168" t="s">
        <v>2117</v>
      </c>
      <c r="N664" s="169" t="s">
        <v>2137</v>
      </c>
      <c r="O664" s="36"/>
      <c r="P664" s="170">
        <f t="shared" si="11"/>
        <v>0</v>
      </c>
      <c r="Q664" s="170">
        <v>0</v>
      </c>
      <c r="R664" s="170">
        <f t="shared" si="12"/>
        <v>0</v>
      </c>
      <c r="S664" s="170">
        <v>0</v>
      </c>
      <c r="T664" s="171">
        <f t="shared" si="13"/>
        <v>0</v>
      </c>
      <c r="AR664" s="18" t="s">
        <v>2385</v>
      </c>
      <c r="AT664" s="18" t="s">
        <v>2219</v>
      </c>
      <c r="AU664" s="18" t="s">
        <v>2175</v>
      </c>
      <c r="AY664" s="18" t="s">
        <v>2216</v>
      </c>
      <c r="BE664" s="172">
        <f t="shared" si="14"/>
        <v>0</v>
      </c>
      <c r="BF664" s="172">
        <f t="shared" si="15"/>
        <v>0</v>
      </c>
      <c r="BG664" s="172">
        <f t="shared" si="16"/>
        <v>0</v>
      </c>
      <c r="BH664" s="172">
        <f t="shared" si="17"/>
        <v>0</v>
      </c>
      <c r="BI664" s="172">
        <f t="shared" si="18"/>
        <v>0</v>
      </c>
      <c r="BJ664" s="18" t="s">
        <v>2173</v>
      </c>
      <c r="BK664" s="172">
        <f t="shared" si="19"/>
        <v>0</v>
      </c>
      <c r="BL664" s="18" t="s">
        <v>2385</v>
      </c>
      <c r="BM664" s="18" t="s">
        <v>1410</v>
      </c>
    </row>
    <row r="665" spans="2:65" s="1" customFormat="1" ht="42" customHeight="1">
      <c r="B665" s="35"/>
      <c r="D665" s="174" t="s">
        <v>2915</v>
      </c>
      <c r="F665" s="234" t="s">
        <v>1411</v>
      </c>
      <c r="I665" s="134"/>
      <c r="L665" s="35"/>
      <c r="M665" s="65"/>
      <c r="N665" s="36"/>
      <c r="O665" s="36"/>
      <c r="P665" s="36"/>
      <c r="Q665" s="36"/>
      <c r="R665" s="36"/>
      <c r="S665" s="36"/>
      <c r="T665" s="66"/>
      <c r="AT665" s="18" t="s">
        <v>2915</v>
      </c>
      <c r="AU665" s="18" t="s">
        <v>2175</v>
      </c>
    </row>
    <row r="666" spans="2:65" s="1" customFormat="1" ht="31.5" customHeight="1">
      <c r="B666" s="160"/>
      <c r="C666" s="161" t="s">
        <v>1412</v>
      </c>
      <c r="D666" s="161" t="s">
        <v>2219</v>
      </c>
      <c r="E666" s="162" t="s">
        <v>1413</v>
      </c>
      <c r="F666" s="163" t="s">
        <v>1414</v>
      </c>
      <c r="G666" s="164" t="s">
        <v>2222</v>
      </c>
      <c r="H666" s="165">
        <v>12</v>
      </c>
      <c r="I666" s="166"/>
      <c r="J666" s="167">
        <f>ROUND(I666*H666,2)</f>
        <v>0</v>
      </c>
      <c r="K666" s="163" t="s">
        <v>2117</v>
      </c>
      <c r="L666" s="35"/>
      <c r="M666" s="168" t="s">
        <v>2117</v>
      </c>
      <c r="N666" s="169" t="s">
        <v>2137</v>
      </c>
      <c r="O666" s="36"/>
      <c r="P666" s="170">
        <f>O666*H666</f>
        <v>0</v>
      </c>
      <c r="Q666" s="170">
        <v>0</v>
      </c>
      <c r="R666" s="170">
        <f>Q666*H666</f>
        <v>0</v>
      </c>
      <c r="S666" s="170">
        <v>0</v>
      </c>
      <c r="T666" s="171">
        <f>S666*H666</f>
        <v>0</v>
      </c>
      <c r="AR666" s="18" t="s">
        <v>2385</v>
      </c>
      <c r="AT666" s="18" t="s">
        <v>2219</v>
      </c>
      <c r="AU666" s="18" t="s">
        <v>2175</v>
      </c>
      <c r="AY666" s="18" t="s">
        <v>2216</v>
      </c>
      <c r="BE666" s="172">
        <f>IF(N666="základní",J666,0)</f>
        <v>0</v>
      </c>
      <c r="BF666" s="172">
        <f>IF(N666="snížená",J666,0)</f>
        <v>0</v>
      </c>
      <c r="BG666" s="172">
        <f>IF(N666="zákl. přenesená",J666,0)</f>
        <v>0</v>
      </c>
      <c r="BH666" s="172">
        <f>IF(N666="sníž. přenesená",J666,0)</f>
        <v>0</v>
      </c>
      <c r="BI666" s="172">
        <f>IF(N666="nulová",J666,0)</f>
        <v>0</v>
      </c>
      <c r="BJ666" s="18" t="s">
        <v>2173</v>
      </c>
      <c r="BK666" s="172">
        <f>ROUND(I666*H666,2)</f>
        <v>0</v>
      </c>
      <c r="BL666" s="18" t="s">
        <v>2385</v>
      </c>
      <c r="BM666" s="18" t="s">
        <v>1415</v>
      </c>
    </row>
    <row r="667" spans="2:65" s="1" customFormat="1" ht="42" customHeight="1">
      <c r="B667" s="35"/>
      <c r="D667" s="174" t="s">
        <v>2915</v>
      </c>
      <c r="F667" s="234" t="s">
        <v>1411</v>
      </c>
      <c r="I667" s="134"/>
      <c r="L667" s="35"/>
      <c r="M667" s="65"/>
      <c r="N667" s="36"/>
      <c r="O667" s="36"/>
      <c r="P667" s="36"/>
      <c r="Q667" s="36"/>
      <c r="R667" s="36"/>
      <c r="S667" s="36"/>
      <c r="T667" s="66"/>
      <c r="AT667" s="18" t="s">
        <v>2915</v>
      </c>
      <c r="AU667" s="18" t="s">
        <v>2175</v>
      </c>
    </row>
    <row r="668" spans="2:65" s="1" customFormat="1" ht="31.5" customHeight="1">
      <c r="B668" s="160"/>
      <c r="C668" s="161" t="s">
        <v>1416</v>
      </c>
      <c r="D668" s="161" t="s">
        <v>2219</v>
      </c>
      <c r="E668" s="162" t="s">
        <v>1417</v>
      </c>
      <c r="F668" s="163" t="s">
        <v>1418</v>
      </c>
      <c r="G668" s="164" t="s">
        <v>2222</v>
      </c>
      <c r="H668" s="165">
        <v>12</v>
      </c>
      <c r="I668" s="166"/>
      <c r="J668" s="167">
        <f>ROUND(I668*H668,2)</f>
        <v>0</v>
      </c>
      <c r="K668" s="163" t="s">
        <v>2117</v>
      </c>
      <c r="L668" s="35"/>
      <c r="M668" s="168" t="s">
        <v>2117</v>
      </c>
      <c r="N668" s="169" t="s">
        <v>2137</v>
      </c>
      <c r="O668" s="36"/>
      <c r="P668" s="170">
        <f>O668*H668</f>
        <v>0</v>
      </c>
      <c r="Q668" s="170">
        <v>0</v>
      </c>
      <c r="R668" s="170">
        <f>Q668*H668</f>
        <v>0</v>
      </c>
      <c r="S668" s="170">
        <v>0</v>
      </c>
      <c r="T668" s="171">
        <f>S668*H668</f>
        <v>0</v>
      </c>
      <c r="AR668" s="18" t="s">
        <v>2385</v>
      </c>
      <c r="AT668" s="18" t="s">
        <v>2219</v>
      </c>
      <c r="AU668" s="18" t="s">
        <v>2175</v>
      </c>
      <c r="AY668" s="18" t="s">
        <v>2216</v>
      </c>
      <c r="BE668" s="172">
        <f>IF(N668="základní",J668,0)</f>
        <v>0</v>
      </c>
      <c r="BF668" s="172">
        <f>IF(N668="snížená",J668,0)</f>
        <v>0</v>
      </c>
      <c r="BG668" s="172">
        <f>IF(N668="zákl. přenesená",J668,0)</f>
        <v>0</v>
      </c>
      <c r="BH668" s="172">
        <f>IF(N668="sníž. přenesená",J668,0)</f>
        <v>0</v>
      </c>
      <c r="BI668" s="172">
        <f>IF(N668="nulová",J668,0)</f>
        <v>0</v>
      </c>
      <c r="BJ668" s="18" t="s">
        <v>2173</v>
      </c>
      <c r="BK668" s="172">
        <f>ROUND(I668*H668,2)</f>
        <v>0</v>
      </c>
      <c r="BL668" s="18" t="s">
        <v>2385</v>
      </c>
      <c r="BM668" s="18" t="s">
        <v>1419</v>
      </c>
    </row>
    <row r="669" spans="2:65" s="1" customFormat="1" ht="42" customHeight="1">
      <c r="B669" s="35"/>
      <c r="D669" s="174" t="s">
        <v>2915</v>
      </c>
      <c r="F669" s="234" t="s">
        <v>1411</v>
      </c>
      <c r="I669" s="134"/>
      <c r="L669" s="35"/>
      <c r="M669" s="65"/>
      <c r="N669" s="36"/>
      <c r="O669" s="36"/>
      <c r="P669" s="36"/>
      <c r="Q669" s="36"/>
      <c r="R669" s="36"/>
      <c r="S669" s="36"/>
      <c r="T669" s="66"/>
      <c r="AT669" s="18" t="s">
        <v>2915</v>
      </c>
      <c r="AU669" s="18" t="s">
        <v>2175</v>
      </c>
    </row>
    <row r="670" spans="2:65" s="1" customFormat="1" ht="31.5" customHeight="1">
      <c r="B670" s="160"/>
      <c r="C670" s="161" t="s">
        <v>1420</v>
      </c>
      <c r="D670" s="161" t="s">
        <v>2219</v>
      </c>
      <c r="E670" s="162" t="s">
        <v>1421</v>
      </c>
      <c r="F670" s="163" t="s">
        <v>1422</v>
      </c>
      <c r="G670" s="164" t="s">
        <v>2222</v>
      </c>
      <c r="H670" s="165">
        <v>12</v>
      </c>
      <c r="I670" s="166"/>
      <c r="J670" s="167">
        <f>ROUND(I670*H670,2)</f>
        <v>0</v>
      </c>
      <c r="K670" s="163" t="s">
        <v>2117</v>
      </c>
      <c r="L670" s="35"/>
      <c r="M670" s="168" t="s">
        <v>2117</v>
      </c>
      <c r="N670" s="169" t="s">
        <v>2137</v>
      </c>
      <c r="O670" s="36"/>
      <c r="P670" s="170">
        <f>O670*H670</f>
        <v>0</v>
      </c>
      <c r="Q670" s="170">
        <v>0</v>
      </c>
      <c r="R670" s="170">
        <f>Q670*H670</f>
        <v>0</v>
      </c>
      <c r="S670" s="170">
        <v>0</v>
      </c>
      <c r="T670" s="171">
        <f>S670*H670</f>
        <v>0</v>
      </c>
      <c r="AR670" s="18" t="s">
        <v>2385</v>
      </c>
      <c r="AT670" s="18" t="s">
        <v>2219</v>
      </c>
      <c r="AU670" s="18" t="s">
        <v>2175</v>
      </c>
      <c r="AY670" s="18" t="s">
        <v>2216</v>
      </c>
      <c r="BE670" s="172">
        <f>IF(N670="základní",J670,0)</f>
        <v>0</v>
      </c>
      <c r="BF670" s="172">
        <f>IF(N670="snížená",J670,0)</f>
        <v>0</v>
      </c>
      <c r="BG670" s="172">
        <f>IF(N670="zákl. přenesená",J670,0)</f>
        <v>0</v>
      </c>
      <c r="BH670" s="172">
        <f>IF(N670="sníž. přenesená",J670,0)</f>
        <v>0</v>
      </c>
      <c r="BI670" s="172">
        <f>IF(N670="nulová",J670,0)</f>
        <v>0</v>
      </c>
      <c r="BJ670" s="18" t="s">
        <v>2173</v>
      </c>
      <c r="BK670" s="172">
        <f>ROUND(I670*H670,2)</f>
        <v>0</v>
      </c>
      <c r="BL670" s="18" t="s">
        <v>2385</v>
      </c>
      <c r="BM670" s="18" t="s">
        <v>1423</v>
      </c>
    </row>
    <row r="671" spans="2:65" s="1" customFormat="1" ht="42" customHeight="1">
      <c r="B671" s="35"/>
      <c r="D671" s="174" t="s">
        <v>2915</v>
      </c>
      <c r="F671" s="234" t="s">
        <v>1411</v>
      </c>
      <c r="I671" s="134"/>
      <c r="L671" s="35"/>
      <c r="M671" s="65"/>
      <c r="N671" s="36"/>
      <c r="O671" s="36"/>
      <c r="P671" s="36"/>
      <c r="Q671" s="36"/>
      <c r="R671" s="36"/>
      <c r="S671" s="36"/>
      <c r="T671" s="66"/>
      <c r="AT671" s="18" t="s">
        <v>2915</v>
      </c>
      <c r="AU671" s="18" t="s">
        <v>2175</v>
      </c>
    </row>
    <row r="672" spans="2:65" s="1" customFormat="1" ht="31.5" customHeight="1">
      <c r="B672" s="160"/>
      <c r="C672" s="161" t="s">
        <v>1424</v>
      </c>
      <c r="D672" s="161" t="s">
        <v>2219</v>
      </c>
      <c r="E672" s="162" t="s">
        <v>1425</v>
      </c>
      <c r="F672" s="163" t="s">
        <v>1426</v>
      </c>
      <c r="G672" s="164" t="s">
        <v>2222</v>
      </c>
      <c r="H672" s="165">
        <v>12</v>
      </c>
      <c r="I672" s="166"/>
      <c r="J672" s="167">
        <f>ROUND(I672*H672,2)</f>
        <v>0</v>
      </c>
      <c r="K672" s="163" t="s">
        <v>2117</v>
      </c>
      <c r="L672" s="35"/>
      <c r="M672" s="168" t="s">
        <v>2117</v>
      </c>
      <c r="N672" s="169" t="s">
        <v>2137</v>
      </c>
      <c r="O672" s="36"/>
      <c r="P672" s="170">
        <f>O672*H672</f>
        <v>0</v>
      </c>
      <c r="Q672" s="170">
        <v>0</v>
      </c>
      <c r="R672" s="170">
        <f>Q672*H672</f>
        <v>0</v>
      </c>
      <c r="S672" s="170">
        <v>0</v>
      </c>
      <c r="T672" s="171">
        <f>S672*H672</f>
        <v>0</v>
      </c>
      <c r="AR672" s="18" t="s">
        <v>2385</v>
      </c>
      <c r="AT672" s="18" t="s">
        <v>2219</v>
      </c>
      <c r="AU672" s="18" t="s">
        <v>2175</v>
      </c>
      <c r="AY672" s="18" t="s">
        <v>2216</v>
      </c>
      <c r="BE672" s="172">
        <f>IF(N672="základní",J672,0)</f>
        <v>0</v>
      </c>
      <c r="BF672" s="172">
        <f>IF(N672="snížená",J672,0)</f>
        <v>0</v>
      </c>
      <c r="BG672" s="172">
        <f>IF(N672="zákl. přenesená",J672,0)</f>
        <v>0</v>
      </c>
      <c r="BH672" s="172">
        <f>IF(N672="sníž. přenesená",J672,0)</f>
        <v>0</v>
      </c>
      <c r="BI672" s="172">
        <f>IF(N672="nulová",J672,0)</f>
        <v>0</v>
      </c>
      <c r="BJ672" s="18" t="s">
        <v>2173</v>
      </c>
      <c r="BK672" s="172">
        <f>ROUND(I672*H672,2)</f>
        <v>0</v>
      </c>
      <c r="BL672" s="18" t="s">
        <v>2385</v>
      </c>
      <c r="BM672" s="18" t="s">
        <v>1427</v>
      </c>
    </row>
    <row r="673" spans="2:65" s="1" customFormat="1" ht="42" customHeight="1">
      <c r="B673" s="35"/>
      <c r="D673" s="174" t="s">
        <v>2915</v>
      </c>
      <c r="F673" s="234" t="s">
        <v>1411</v>
      </c>
      <c r="I673" s="134"/>
      <c r="L673" s="35"/>
      <c r="M673" s="65"/>
      <c r="N673" s="36"/>
      <c r="O673" s="36"/>
      <c r="P673" s="36"/>
      <c r="Q673" s="36"/>
      <c r="R673" s="36"/>
      <c r="S673" s="36"/>
      <c r="T673" s="66"/>
      <c r="AT673" s="18" t="s">
        <v>2915</v>
      </c>
      <c r="AU673" s="18" t="s">
        <v>2175</v>
      </c>
    </row>
    <row r="674" spans="2:65" s="1" customFormat="1" ht="31.5" customHeight="1">
      <c r="B674" s="160"/>
      <c r="C674" s="161" t="s">
        <v>1428</v>
      </c>
      <c r="D674" s="161" t="s">
        <v>2219</v>
      </c>
      <c r="E674" s="162" t="s">
        <v>1429</v>
      </c>
      <c r="F674" s="163" t="s">
        <v>1430</v>
      </c>
      <c r="G674" s="164" t="s">
        <v>2222</v>
      </c>
      <c r="H674" s="165">
        <v>6</v>
      </c>
      <c r="I674" s="166"/>
      <c r="J674" s="167">
        <f>ROUND(I674*H674,2)</f>
        <v>0</v>
      </c>
      <c r="K674" s="163" t="s">
        <v>2117</v>
      </c>
      <c r="L674" s="35"/>
      <c r="M674" s="168" t="s">
        <v>2117</v>
      </c>
      <c r="N674" s="169" t="s">
        <v>2137</v>
      </c>
      <c r="O674" s="36"/>
      <c r="P674" s="170">
        <f>O674*H674</f>
        <v>0</v>
      </c>
      <c r="Q674" s="170">
        <v>0</v>
      </c>
      <c r="R674" s="170">
        <f>Q674*H674</f>
        <v>0</v>
      </c>
      <c r="S674" s="170">
        <v>0</v>
      </c>
      <c r="T674" s="171">
        <f>S674*H674</f>
        <v>0</v>
      </c>
      <c r="AR674" s="18" t="s">
        <v>2385</v>
      </c>
      <c r="AT674" s="18" t="s">
        <v>2219</v>
      </c>
      <c r="AU674" s="18" t="s">
        <v>2175</v>
      </c>
      <c r="AY674" s="18" t="s">
        <v>2216</v>
      </c>
      <c r="BE674" s="172">
        <f>IF(N674="základní",J674,0)</f>
        <v>0</v>
      </c>
      <c r="BF674" s="172">
        <f>IF(N674="snížená",J674,0)</f>
        <v>0</v>
      </c>
      <c r="BG674" s="172">
        <f>IF(N674="zákl. přenesená",J674,0)</f>
        <v>0</v>
      </c>
      <c r="BH674" s="172">
        <f>IF(N674="sníž. přenesená",J674,0)</f>
        <v>0</v>
      </c>
      <c r="BI674" s="172">
        <f>IF(N674="nulová",J674,0)</f>
        <v>0</v>
      </c>
      <c r="BJ674" s="18" t="s">
        <v>2173</v>
      </c>
      <c r="BK674" s="172">
        <f>ROUND(I674*H674,2)</f>
        <v>0</v>
      </c>
      <c r="BL674" s="18" t="s">
        <v>2385</v>
      </c>
      <c r="BM674" s="18" t="s">
        <v>1431</v>
      </c>
    </row>
    <row r="675" spans="2:65" s="1" customFormat="1" ht="42" customHeight="1">
      <c r="B675" s="35"/>
      <c r="D675" s="174" t="s">
        <v>2915</v>
      </c>
      <c r="F675" s="234" t="s">
        <v>1411</v>
      </c>
      <c r="I675" s="134"/>
      <c r="L675" s="35"/>
      <c r="M675" s="65"/>
      <c r="N675" s="36"/>
      <c r="O675" s="36"/>
      <c r="P675" s="36"/>
      <c r="Q675" s="36"/>
      <c r="R675" s="36"/>
      <c r="S675" s="36"/>
      <c r="T675" s="66"/>
      <c r="AT675" s="18" t="s">
        <v>2915</v>
      </c>
      <c r="AU675" s="18" t="s">
        <v>2175</v>
      </c>
    </row>
    <row r="676" spans="2:65" s="1" customFormat="1" ht="31.5" customHeight="1">
      <c r="B676" s="160"/>
      <c r="C676" s="161" t="s">
        <v>1432</v>
      </c>
      <c r="D676" s="161" t="s">
        <v>2219</v>
      </c>
      <c r="E676" s="162" t="s">
        <v>1433</v>
      </c>
      <c r="F676" s="163" t="s">
        <v>1434</v>
      </c>
      <c r="G676" s="164" t="s">
        <v>2222</v>
      </c>
      <c r="H676" s="165">
        <v>4</v>
      </c>
      <c r="I676" s="166"/>
      <c r="J676" s="167">
        <f>ROUND(I676*H676,2)</f>
        <v>0</v>
      </c>
      <c r="K676" s="163" t="s">
        <v>2117</v>
      </c>
      <c r="L676" s="35"/>
      <c r="M676" s="168" t="s">
        <v>2117</v>
      </c>
      <c r="N676" s="169" t="s">
        <v>2137</v>
      </c>
      <c r="O676" s="36"/>
      <c r="P676" s="170">
        <f>O676*H676</f>
        <v>0</v>
      </c>
      <c r="Q676" s="170">
        <v>0</v>
      </c>
      <c r="R676" s="170">
        <f>Q676*H676</f>
        <v>0</v>
      </c>
      <c r="S676" s="170">
        <v>0</v>
      </c>
      <c r="T676" s="171">
        <f>S676*H676</f>
        <v>0</v>
      </c>
      <c r="AR676" s="18" t="s">
        <v>2385</v>
      </c>
      <c r="AT676" s="18" t="s">
        <v>2219</v>
      </c>
      <c r="AU676" s="18" t="s">
        <v>2175</v>
      </c>
      <c r="AY676" s="18" t="s">
        <v>2216</v>
      </c>
      <c r="BE676" s="172">
        <f>IF(N676="základní",J676,0)</f>
        <v>0</v>
      </c>
      <c r="BF676" s="172">
        <f>IF(N676="snížená",J676,0)</f>
        <v>0</v>
      </c>
      <c r="BG676" s="172">
        <f>IF(N676="zákl. přenesená",J676,0)</f>
        <v>0</v>
      </c>
      <c r="BH676" s="172">
        <f>IF(N676="sníž. přenesená",J676,0)</f>
        <v>0</v>
      </c>
      <c r="BI676" s="172">
        <f>IF(N676="nulová",J676,0)</f>
        <v>0</v>
      </c>
      <c r="BJ676" s="18" t="s">
        <v>2173</v>
      </c>
      <c r="BK676" s="172">
        <f>ROUND(I676*H676,2)</f>
        <v>0</v>
      </c>
      <c r="BL676" s="18" t="s">
        <v>2385</v>
      </c>
      <c r="BM676" s="18" t="s">
        <v>1435</v>
      </c>
    </row>
    <row r="677" spans="2:65" s="1" customFormat="1" ht="42" customHeight="1">
      <c r="B677" s="35"/>
      <c r="D677" s="174" t="s">
        <v>2915</v>
      </c>
      <c r="F677" s="234" t="s">
        <v>1411</v>
      </c>
      <c r="I677" s="134"/>
      <c r="L677" s="35"/>
      <c r="M677" s="65"/>
      <c r="N677" s="36"/>
      <c r="O677" s="36"/>
      <c r="P677" s="36"/>
      <c r="Q677" s="36"/>
      <c r="R677" s="36"/>
      <c r="S677" s="36"/>
      <c r="T677" s="66"/>
      <c r="AT677" s="18" t="s">
        <v>2915</v>
      </c>
      <c r="AU677" s="18" t="s">
        <v>2175</v>
      </c>
    </row>
    <row r="678" spans="2:65" s="1" customFormat="1" ht="31.5" customHeight="1">
      <c r="B678" s="160"/>
      <c r="C678" s="161" t="s">
        <v>1436</v>
      </c>
      <c r="D678" s="161" t="s">
        <v>2219</v>
      </c>
      <c r="E678" s="162" t="s">
        <v>1437</v>
      </c>
      <c r="F678" s="163" t="s">
        <v>1438</v>
      </c>
      <c r="G678" s="164" t="s">
        <v>2222</v>
      </c>
      <c r="H678" s="165">
        <v>24</v>
      </c>
      <c r="I678" s="166"/>
      <c r="J678" s="167">
        <f>ROUND(I678*H678,2)</f>
        <v>0</v>
      </c>
      <c r="K678" s="163" t="s">
        <v>2117</v>
      </c>
      <c r="L678" s="35"/>
      <c r="M678" s="168" t="s">
        <v>2117</v>
      </c>
      <c r="N678" s="169" t="s">
        <v>2137</v>
      </c>
      <c r="O678" s="36"/>
      <c r="P678" s="170">
        <f>O678*H678</f>
        <v>0</v>
      </c>
      <c r="Q678" s="170">
        <v>0</v>
      </c>
      <c r="R678" s="170">
        <f>Q678*H678</f>
        <v>0</v>
      </c>
      <c r="S678" s="170">
        <v>0</v>
      </c>
      <c r="T678" s="171">
        <f>S678*H678</f>
        <v>0</v>
      </c>
      <c r="AR678" s="18" t="s">
        <v>2385</v>
      </c>
      <c r="AT678" s="18" t="s">
        <v>2219</v>
      </c>
      <c r="AU678" s="18" t="s">
        <v>2175</v>
      </c>
      <c r="AY678" s="18" t="s">
        <v>2216</v>
      </c>
      <c r="BE678" s="172">
        <f>IF(N678="základní",J678,0)</f>
        <v>0</v>
      </c>
      <c r="BF678" s="172">
        <f>IF(N678="snížená",J678,0)</f>
        <v>0</v>
      </c>
      <c r="BG678" s="172">
        <f>IF(N678="zákl. přenesená",J678,0)</f>
        <v>0</v>
      </c>
      <c r="BH678" s="172">
        <f>IF(N678="sníž. přenesená",J678,0)</f>
        <v>0</v>
      </c>
      <c r="BI678" s="172">
        <f>IF(N678="nulová",J678,0)</f>
        <v>0</v>
      </c>
      <c r="BJ678" s="18" t="s">
        <v>2173</v>
      </c>
      <c r="BK678" s="172">
        <f>ROUND(I678*H678,2)</f>
        <v>0</v>
      </c>
      <c r="BL678" s="18" t="s">
        <v>2385</v>
      </c>
      <c r="BM678" s="18" t="s">
        <v>1439</v>
      </c>
    </row>
    <row r="679" spans="2:65" s="1" customFormat="1" ht="42" customHeight="1">
      <c r="B679" s="35"/>
      <c r="D679" s="188" t="s">
        <v>2915</v>
      </c>
      <c r="F679" s="233" t="s">
        <v>1411</v>
      </c>
      <c r="I679" s="134"/>
      <c r="L679" s="35"/>
      <c r="M679" s="65"/>
      <c r="N679" s="36"/>
      <c r="O679" s="36"/>
      <c r="P679" s="36"/>
      <c r="Q679" s="36"/>
      <c r="R679" s="36"/>
      <c r="S679" s="36"/>
      <c r="T679" s="66"/>
      <c r="AT679" s="18" t="s">
        <v>2915</v>
      </c>
      <c r="AU679" s="18" t="s">
        <v>2175</v>
      </c>
    </row>
    <row r="680" spans="2:65" s="11" customFormat="1" ht="22.5" customHeight="1">
      <c r="B680" s="173"/>
      <c r="D680" s="174" t="s">
        <v>2225</v>
      </c>
      <c r="E680" s="175" t="s">
        <v>2117</v>
      </c>
      <c r="F680" s="176" t="s">
        <v>1440</v>
      </c>
      <c r="H680" s="177">
        <v>24</v>
      </c>
      <c r="I680" s="178"/>
      <c r="L680" s="173"/>
      <c r="M680" s="179"/>
      <c r="N680" s="180"/>
      <c r="O680" s="180"/>
      <c r="P680" s="180"/>
      <c r="Q680" s="180"/>
      <c r="R680" s="180"/>
      <c r="S680" s="180"/>
      <c r="T680" s="181"/>
      <c r="AT680" s="182" t="s">
        <v>2225</v>
      </c>
      <c r="AU680" s="182" t="s">
        <v>2175</v>
      </c>
      <c r="AV680" s="11" t="s">
        <v>2175</v>
      </c>
      <c r="AW680" s="11" t="s">
        <v>2130</v>
      </c>
      <c r="AX680" s="11" t="s">
        <v>2173</v>
      </c>
      <c r="AY680" s="182" t="s">
        <v>2216</v>
      </c>
    </row>
    <row r="681" spans="2:65" s="1" customFormat="1" ht="31.5" customHeight="1">
      <c r="B681" s="160"/>
      <c r="C681" s="161" t="s">
        <v>1441</v>
      </c>
      <c r="D681" s="161" t="s">
        <v>2219</v>
      </c>
      <c r="E681" s="162" t="s">
        <v>1442</v>
      </c>
      <c r="F681" s="163" t="s">
        <v>1443</v>
      </c>
      <c r="G681" s="164" t="s">
        <v>2222</v>
      </c>
      <c r="H681" s="165">
        <v>24</v>
      </c>
      <c r="I681" s="166"/>
      <c r="J681" s="167">
        <f>ROUND(I681*H681,2)</f>
        <v>0</v>
      </c>
      <c r="K681" s="163" t="s">
        <v>2117</v>
      </c>
      <c r="L681" s="35"/>
      <c r="M681" s="168" t="s">
        <v>2117</v>
      </c>
      <c r="N681" s="169" t="s">
        <v>2137</v>
      </c>
      <c r="O681" s="36"/>
      <c r="P681" s="170">
        <f>O681*H681</f>
        <v>0</v>
      </c>
      <c r="Q681" s="170">
        <v>0</v>
      </c>
      <c r="R681" s="170">
        <f>Q681*H681</f>
        <v>0</v>
      </c>
      <c r="S681" s="170">
        <v>0</v>
      </c>
      <c r="T681" s="171">
        <f>S681*H681</f>
        <v>0</v>
      </c>
      <c r="AR681" s="18" t="s">
        <v>2385</v>
      </c>
      <c r="AT681" s="18" t="s">
        <v>2219</v>
      </c>
      <c r="AU681" s="18" t="s">
        <v>2175</v>
      </c>
      <c r="AY681" s="18" t="s">
        <v>2216</v>
      </c>
      <c r="BE681" s="172">
        <f>IF(N681="základní",J681,0)</f>
        <v>0</v>
      </c>
      <c r="BF681" s="172">
        <f>IF(N681="snížená",J681,0)</f>
        <v>0</v>
      </c>
      <c r="BG681" s="172">
        <f>IF(N681="zákl. přenesená",J681,0)</f>
        <v>0</v>
      </c>
      <c r="BH681" s="172">
        <f>IF(N681="sníž. přenesená",J681,0)</f>
        <v>0</v>
      </c>
      <c r="BI681" s="172">
        <f>IF(N681="nulová",J681,0)</f>
        <v>0</v>
      </c>
      <c r="BJ681" s="18" t="s">
        <v>2173</v>
      </c>
      <c r="BK681" s="172">
        <f>ROUND(I681*H681,2)</f>
        <v>0</v>
      </c>
      <c r="BL681" s="18" t="s">
        <v>2385</v>
      </c>
      <c r="BM681" s="18" t="s">
        <v>1444</v>
      </c>
    </row>
    <row r="682" spans="2:65" s="1" customFormat="1" ht="42" customHeight="1">
      <c r="B682" s="35"/>
      <c r="D682" s="188" t="s">
        <v>2915</v>
      </c>
      <c r="F682" s="233" t="s">
        <v>1411</v>
      </c>
      <c r="I682" s="134"/>
      <c r="L682" s="35"/>
      <c r="M682" s="65"/>
      <c r="N682" s="36"/>
      <c r="O682" s="36"/>
      <c r="P682" s="36"/>
      <c r="Q682" s="36"/>
      <c r="R682" s="36"/>
      <c r="S682" s="36"/>
      <c r="T682" s="66"/>
      <c r="AT682" s="18" t="s">
        <v>2915</v>
      </c>
      <c r="AU682" s="18" t="s">
        <v>2175</v>
      </c>
    </row>
    <row r="683" spans="2:65" s="11" customFormat="1" ht="22.5" customHeight="1">
      <c r="B683" s="173"/>
      <c r="D683" s="174" t="s">
        <v>2225</v>
      </c>
      <c r="E683" s="175" t="s">
        <v>2117</v>
      </c>
      <c r="F683" s="176" t="s">
        <v>1445</v>
      </c>
      <c r="H683" s="177">
        <v>24</v>
      </c>
      <c r="I683" s="178"/>
      <c r="L683" s="173"/>
      <c r="M683" s="179"/>
      <c r="N683" s="180"/>
      <c r="O683" s="180"/>
      <c r="P683" s="180"/>
      <c r="Q683" s="180"/>
      <c r="R683" s="180"/>
      <c r="S683" s="180"/>
      <c r="T683" s="181"/>
      <c r="AT683" s="182" t="s">
        <v>2225</v>
      </c>
      <c r="AU683" s="182" t="s">
        <v>2175</v>
      </c>
      <c r="AV683" s="11" t="s">
        <v>2175</v>
      </c>
      <c r="AW683" s="11" t="s">
        <v>2130</v>
      </c>
      <c r="AX683" s="11" t="s">
        <v>2173</v>
      </c>
      <c r="AY683" s="182" t="s">
        <v>2216</v>
      </c>
    </row>
    <row r="684" spans="2:65" s="1" customFormat="1" ht="22.5" customHeight="1">
      <c r="B684" s="160"/>
      <c r="C684" s="161" t="s">
        <v>1446</v>
      </c>
      <c r="D684" s="161" t="s">
        <v>2219</v>
      </c>
      <c r="E684" s="162" t="s">
        <v>1447</v>
      </c>
      <c r="F684" s="163" t="s">
        <v>1448</v>
      </c>
      <c r="G684" s="164" t="s">
        <v>2222</v>
      </c>
      <c r="H684" s="165">
        <v>252</v>
      </c>
      <c r="I684" s="166"/>
      <c r="J684" s="167">
        <f>ROUND(I684*H684,2)</f>
        <v>0</v>
      </c>
      <c r="K684" s="163" t="s">
        <v>2117</v>
      </c>
      <c r="L684" s="35"/>
      <c r="M684" s="168" t="s">
        <v>2117</v>
      </c>
      <c r="N684" s="169" t="s">
        <v>2137</v>
      </c>
      <c r="O684" s="36"/>
      <c r="P684" s="170">
        <f>O684*H684</f>
        <v>0</v>
      </c>
      <c r="Q684" s="170">
        <v>0</v>
      </c>
      <c r="R684" s="170">
        <f>Q684*H684</f>
        <v>0</v>
      </c>
      <c r="S684" s="170">
        <v>0</v>
      </c>
      <c r="T684" s="171">
        <f>S684*H684</f>
        <v>0</v>
      </c>
      <c r="AR684" s="18" t="s">
        <v>2385</v>
      </c>
      <c r="AT684" s="18" t="s">
        <v>2219</v>
      </c>
      <c r="AU684" s="18" t="s">
        <v>2175</v>
      </c>
      <c r="AY684" s="18" t="s">
        <v>2216</v>
      </c>
      <c r="BE684" s="172">
        <f>IF(N684="základní",J684,0)</f>
        <v>0</v>
      </c>
      <c r="BF684" s="172">
        <f>IF(N684="snížená",J684,0)</f>
        <v>0</v>
      </c>
      <c r="BG684" s="172">
        <f>IF(N684="zákl. přenesená",J684,0)</f>
        <v>0</v>
      </c>
      <c r="BH684" s="172">
        <f>IF(N684="sníž. přenesená",J684,0)</f>
        <v>0</v>
      </c>
      <c r="BI684" s="172">
        <f>IF(N684="nulová",J684,0)</f>
        <v>0</v>
      </c>
      <c r="BJ684" s="18" t="s">
        <v>2173</v>
      </c>
      <c r="BK684" s="172">
        <f>ROUND(I684*H684,2)</f>
        <v>0</v>
      </c>
      <c r="BL684" s="18" t="s">
        <v>2385</v>
      </c>
      <c r="BM684" s="18" t="s">
        <v>1449</v>
      </c>
    </row>
    <row r="685" spans="2:65" s="1" customFormat="1" ht="42" customHeight="1">
      <c r="B685" s="35"/>
      <c r="D685" s="188" t="s">
        <v>2915</v>
      </c>
      <c r="F685" s="233" t="s">
        <v>1411</v>
      </c>
      <c r="I685" s="134"/>
      <c r="L685" s="35"/>
      <c r="M685" s="65"/>
      <c r="N685" s="36"/>
      <c r="O685" s="36"/>
      <c r="P685" s="36"/>
      <c r="Q685" s="36"/>
      <c r="R685" s="36"/>
      <c r="S685" s="36"/>
      <c r="T685" s="66"/>
      <c r="AT685" s="18" t="s">
        <v>2915</v>
      </c>
      <c r="AU685" s="18" t="s">
        <v>2175</v>
      </c>
    </row>
    <row r="686" spans="2:65" s="11" customFormat="1" ht="22.5" customHeight="1">
      <c r="B686" s="173"/>
      <c r="D686" s="174" t="s">
        <v>2225</v>
      </c>
      <c r="E686" s="175" t="s">
        <v>2117</v>
      </c>
      <c r="F686" s="176" t="s">
        <v>1450</v>
      </c>
      <c r="H686" s="177">
        <v>252</v>
      </c>
      <c r="I686" s="178"/>
      <c r="L686" s="173"/>
      <c r="M686" s="179"/>
      <c r="N686" s="180"/>
      <c r="O686" s="180"/>
      <c r="P686" s="180"/>
      <c r="Q686" s="180"/>
      <c r="R686" s="180"/>
      <c r="S686" s="180"/>
      <c r="T686" s="181"/>
      <c r="AT686" s="182" t="s">
        <v>2225</v>
      </c>
      <c r="AU686" s="182" t="s">
        <v>2175</v>
      </c>
      <c r="AV686" s="11" t="s">
        <v>2175</v>
      </c>
      <c r="AW686" s="11" t="s">
        <v>2130</v>
      </c>
      <c r="AX686" s="11" t="s">
        <v>2173</v>
      </c>
      <c r="AY686" s="182" t="s">
        <v>2216</v>
      </c>
    </row>
    <row r="687" spans="2:65" s="1" customFormat="1" ht="22.5" customHeight="1">
      <c r="B687" s="160"/>
      <c r="C687" s="161" t="s">
        <v>1451</v>
      </c>
      <c r="D687" s="161" t="s">
        <v>2219</v>
      </c>
      <c r="E687" s="162" t="s">
        <v>1452</v>
      </c>
      <c r="F687" s="163" t="s">
        <v>1453</v>
      </c>
      <c r="G687" s="164" t="s">
        <v>2222</v>
      </c>
      <c r="H687" s="165">
        <v>52</v>
      </c>
      <c r="I687" s="166"/>
      <c r="J687" s="167">
        <f>ROUND(I687*H687,2)</f>
        <v>0</v>
      </c>
      <c r="K687" s="163" t="s">
        <v>2117</v>
      </c>
      <c r="L687" s="35"/>
      <c r="M687" s="168" t="s">
        <v>2117</v>
      </c>
      <c r="N687" s="169" t="s">
        <v>2137</v>
      </c>
      <c r="O687" s="36"/>
      <c r="P687" s="170">
        <f>O687*H687</f>
        <v>0</v>
      </c>
      <c r="Q687" s="170">
        <v>0</v>
      </c>
      <c r="R687" s="170">
        <f>Q687*H687</f>
        <v>0</v>
      </c>
      <c r="S687" s="170">
        <v>0</v>
      </c>
      <c r="T687" s="171">
        <f>S687*H687</f>
        <v>0</v>
      </c>
      <c r="AR687" s="18" t="s">
        <v>2385</v>
      </c>
      <c r="AT687" s="18" t="s">
        <v>2219</v>
      </c>
      <c r="AU687" s="18" t="s">
        <v>2175</v>
      </c>
      <c r="AY687" s="18" t="s">
        <v>2216</v>
      </c>
      <c r="BE687" s="172">
        <f>IF(N687="základní",J687,0)</f>
        <v>0</v>
      </c>
      <c r="BF687" s="172">
        <f>IF(N687="snížená",J687,0)</f>
        <v>0</v>
      </c>
      <c r="BG687" s="172">
        <f>IF(N687="zákl. přenesená",J687,0)</f>
        <v>0</v>
      </c>
      <c r="BH687" s="172">
        <f>IF(N687="sníž. přenesená",J687,0)</f>
        <v>0</v>
      </c>
      <c r="BI687" s="172">
        <f>IF(N687="nulová",J687,0)</f>
        <v>0</v>
      </c>
      <c r="BJ687" s="18" t="s">
        <v>2173</v>
      </c>
      <c r="BK687" s="172">
        <f>ROUND(I687*H687,2)</f>
        <v>0</v>
      </c>
      <c r="BL687" s="18" t="s">
        <v>2385</v>
      </c>
      <c r="BM687" s="18" t="s">
        <v>1454</v>
      </c>
    </row>
    <row r="688" spans="2:65" s="1" customFormat="1" ht="42" customHeight="1">
      <c r="B688" s="35"/>
      <c r="D688" s="188" t="s">
        <v>2915</v>
      </c>
      <c r="F688" s="233" t="s">
        <v>1411</v>
      </c>
      <c r="I688" s="134"/>
      <c r="L688" s="35"/>
      <c r="M688" s="65"/>
      <c r="N688" s="36"/>
      <c r="O688" s="36"/>
      <c r="P688" s="36"/>
      <c r="Q688" s="36"/>
      <c r="R688" s="36"/>
      <c r="S688" s="36"/>
      <c r="T688" s="66"/>
      <c r="AT688" s="18" t="s">
        <v>2915</v>
      </c>
      <c r="AU688" s="18" t="s">
        <v>2175</v>
      </c>
    </row>
    <row r="689" spans="2:65" s="11" customFormat="1" ht="22.5" customHeight="1">
      <c r="B689" s="173"/>
      <c r="D689" s="174" t="s">
        <v>2225</v>
      </c>
      <c r="E689" s="175" t="s">
        <v>2117</v>
      </c>
      <c r="F689" s="176" t="s">
        <v>1455</v>
      </c>
      <c r="H689" s="177">
        <v>52</v>
      </c>
      <c r="I689" s="178"/>
      <c r="L689" s="173"/>
      <c r="M689" s="179"/>
      <c r="N689" s="180"/>
      <c r="O689" s="180"/>
      <c r="P689" s="180"/>
      <c r="Q689" s="180"/>
      <c r="R689" s="180"/>
      <c r="S689" s="180"/>
      <c r="T689" s="181"/>
      <c r="AT689" s="182" t="s">
        <v>2225</v>
      </c>
      <c r="AU689" s="182" t="s">
        <v>2175</v>
      </c>
      <c r="AV689" s="11" t="s">
        <v>2175</v>
      </c>
      <c r="AW689" s="11" t="s">
        <v>2130</v>
      </c>
      <c r="AX689" s="11" t="s">
        <v>2173</v>
      </c>
      <c r="AY689" s="182" t="s">
        <v>2216</v>
      </c>
    </row>
    <row r="690" spans="2:65" s="1" customFormat="1" ht="22.5" customHeight="1">
      <c r="B690" s="160"/>
      <c r="C690" s="161" t="s">
        <v>1456</v>
      </c>
      <c r="D690" s="161" t="s">
        <v>2219</v>
      </c>
      <c r="E690" s="162" t="s">
        <v>1457</v>
      </c>
      <c r="F690" s="163" t="s">
        <v>1458</v>
      </c>
      <c r="G690" s="164" t="s">
        <v>2222</v>
      </c>
      <c r="H690" s="165">
        <v>4</v>
      </c>
      <c r="I690" s="166"/>
      <c r="J690" s="167">
        <f>ROUND(I690*H690,2)</f>
        <v>0</v>
      </c>
      <c r="K690" s="163" t="s">
        <v>2117</v>
      </c>
      <c r="L690" s="35"/>
      <c r="M690" s="168" t="s">
        <v>2117</v>
      </c>
      <c r="N690" s="169" t="s">
        <v>2137</v>
      </c>
      <c r="O690" s="36"/>
      <c r="P690" s="170">
        <f>O690*H690</f>
        <v>0</v>
      </c>
      <c r="Q690" s="170">
        <v>0</v>
      </c>
      <c r="R690" s="170">
        <f>Q690*H690</f>
        <v>0</v>
      </c>
      <c r="S690" s="170">
        <v>0</v>
      </c>
      <c r="T690" s="171">
        <f>S690*H690</f>
        <v>0</v>
      </c>
      <c r="AR690" s="18" t="s">
        <v>2385</v>
      </c>
      <c r="AT690" s="18" t="s">
        <v>2219</v>
      </c>
      <c r="AU690" s="18" t="s">
        <v>2175</v>
      </c>
      <c r="AY690" s="18" t="s">
        <v>2216</v>
      </c>
      <c r="BE690" s="172">
        <f>IF(N690="základní",J690,0)</f>
        <v>0</v>
      </c>
      <c r="BF690" s="172">
        <f>IF(N690="snížená",J690,0)</f>
        <v>0</v>
      </c>
      <c r="BG690" s="172">
        <f>IF(N690="zákl. přenesená",J690,0)</f>
        <v>0</v>
      </c>
      <c r="BH690" s="172">
        <f>IF(N690="sníž. přenesená",J690,0)</f>
        <v>0</v>
      </c>
      <c r="BI690" s="172">
        <f>IF(N690="nulová",J690,0)</f>
        <v>0</v>
      </c>
      <c r="BJ690" s="18" t="s">
        <v>2173</v>
      </c>
      <c r="BK690" s="172">
        <f>ROUND(I690*H690,2)</f>
        <v>0</v>
      </c>
      <c r="BL690" s="18" t="s">
        <v>2385</v>
      </c>
      <c r="BM690" s="18" t="s">
        <v>1459</v>
      </c>
    </row>
    <row r="691" spans="2:65" s="1" customFormat="1" ht="42" customHeight="1">
      <c r="B691" s="35"/>
      <c r="D691" s="174" t="s">
        <v>2915</v>
      </c>
      <c r="F691" s="234" t="s">
        <v>1411</v>
      </c>
      <c r="I691" s="134"/>
      <c r="L691" s="35"/>
      <c r="M691" s="65"/>
      <c r="N691" s="36"/>
      <c r="O691" s="36"/>
      <c r="P691" s="36"/>
      <c r="Q691" s="36"/>
      <c r="R691" s="36"/>
      <c r="S691" s="36"/>
      <c r="T691" s="66"/>
      <c r="AT691" s="18" t="s">
        <v>2915</v>
      </c>
      <c r="AU691" s="18" t="s">
        <v>2175</v>
      </c>
    </row>
    <row r="692" spans="2:65" s="1" customFormat="1" ht="31.5" customHeight="1">
      <c r="B692" s="160"/>
      <c r="C692" s="161" t="s">
        <v>1460</v>
      </c>
      <c r="D692" s="161" t="s">
        <v>2219</v>
      </c>
      <c r="E692" s="162" t="s">
        <v>1461</v>
      </c>
      <c r="F692" s="163" t="s">
        <v>1462</v>
      </c>
      <c r="G692" s="164" t="s">
        <v>2222</v>
      </c>
      <c r="H692" s="165">
        <v>4</v>
      </c>
      <c r="I692" s="166"/>
      <c r="J692" s="167">
        <f>ROUND(I692*H692,2)</f>
        <v>0</v>
      </c>
      <c r="K692" s="163" t="s">
        <v>2117</v>
      </c>
      <c r="L692" s="35"/>
      <c r="M692" s="168" t="s">
        <v>2117</v>
      </c>
      <c r="N692" s="169" t="s">
        <v>2137</v>
      </c>
      <c r="O692" s="36"/>
      <c r="P692" s="170">
        <f>O692*H692</f>
        <v>0</v>
      </c>
      <c r="Q692" s="170">
        <v>0</v>
      </c>
      <c r="R692" s="170">
        <f>Q692*H692</f>
        <v>0</v>
      </c>
      <c r="S692" s="170">
        <v>0</v>
      </c>
      <c r="T692" s="171">
        <f>S692*H692</f>
        <v>0</v>
      </c>
      <c r="AR692" s="18" t="s">
        <v>2385</v>
      </c>
      <c r="AT692" s="18" t="s">
        <v>2219</v>
      </c>
      <c r="AU692" s="18" t="s">
        <v>2175</v>
      </c>
      <c r="AY692" s="18" t="s">
        <v>2216</v>
      </c>
      <c r="BE692" s="172">
        <f>IF(N692="základní",J692,0)</f>
        <v>0</v>
      </c>
      <c r="BF692" s="172">
        <f>IF(N692="snížená",J692,0)</f>
        <v>0</v>
      </c>
      <c r="BG692" s="172">
        <f>IF(N692="zákl. přenesená",J692,0)</f>
        <v>0</v>
      </c>
      <c r="BH692" s="172">
        <f>IF(N692="sníž. přenesená",J692,0)</f>
        <v>0</v>
      </c>
      <c r="BI692" s="172">
        <f>IF(N692="nulová",J692,0)</f>
        <v>0</v>
      </c>
      <c r="BJ692" s="18" t="s">
        <v>2173</v>
      </c>
      <c r="BK692" s="172">
        <f>ROUND(I692*H692,2)</f>
        <v>0</v>
      </c>
      <c r="BL692" s="18" t="s">
        <v>2385</v>
      </c>
      <c r="BM692" s="18" t="s">
        <v>1463</v>
      </c>
    </row>
    <row r="693" spans="2:65" s="1" customFormat="1" ht="42" customHeight="1">
      <c r="B693" s="35"/>
      <c r="D693" s="174" t="s">
        <v>2915</v>
      </c>
      <c r="F693" s="234" t="s">
        <v>1411</v>
      </c>
      <c r="I693" s="134"/>
      <c r="L693" s="35"/>
      <c r="M693" s="65"/>
      <c r="N693" s="36"/>
      <c r="O693" s="36"/>
      <c r="P693" s="36"/>
      <c r="Q693" s="36"/>
      <c r="R693" s="36"/>
      <c r="S693" s="36"/>
      <c r="T693" s="66"/>
      <c r="AT693" s="18" t="s">
        <v>2915</v>
      </c>
      <c r="AU693" s="18" t="s">
        <v>2175</v>
      </c>
    </row>
    <row r="694" spans="2:65" s="1" customFormat="1" ht="22.5" customHeight="1">
      <c r="B694" s="160"/>
      <c r="C694" s="161" t="s">
        <v>1464</v>
      </c>
      <c r="D694" s="161" t="s">
        <v>2219</v>
      </c>
      <c r="E694" s="162" t="s">
        <v>1465</v>
      </c>
      <c r="F694" s="163" t="s">
        <v>1466</v>
      </c>
      <c r="G694" s="164" t="s">
        <v>2903</v>
      </c>
      <c r="H694" s="232"/>
      <c r="I694" s="166"/>
      <c r="J694" s="167">
        <f>ROUND(I694*H694,2)</f>
        <v>0</v>
      </c>
      <c r="K694" s="163" t="s">
        <v>2305</v>
      </c>
      <c r="L694" s="35"/>
      <c r="M694" s="168" t="s">
        <v>2117</v>
      </c>
      <c r="N694" s="169" t="s">
        <v>2137</v>
      </c>
      <c r="O694" s="36"/>
      <c r="P694" s="170">
        <f>O694*H694</f>
        <v>0</v>
      </c>
      <c r="Q694" s="170">
        <v>0</v>
      </c>
      <c r="R694" s="170">
        <f>Q694*H694</f>
        <v>0</v>
      </c>
      <c r="S694" s="170">
        <v>0</v>
      </c>
      <c r="T694" s="171">
        <f>S694*H694</f>
        <v>0</v>
      </c>
      <c r="AR694" s="18" t="s">
        <v>2385</v>
      </c>
      <c r="AT694" s="18" t="s">
        <v>2219</v>
      </c>
      <c r="AU694" s="18" t="s">
        <v>2175</v>
      </c>
      <c r="AY694" s="18" t="s">
        <v>2216</v>
      </c>
      <c r="BE694" s="172">
        <f>IF(N694="základní",J694,0)</f>
        <v>0</v>
      </c>
      <c r="BF694" s="172">
        <f>IF(N694="snížená",J694,0)</f>
        <v>0</v>
      </c>
      <c r="BG694" s="172">
        <f>IF(N694="zákl. přenesená",J694,0)</f>
        <v>0</v>
      </c>
      <c r="BH694" s="172">
        <f>IF(N694="sníž. přenesená",J694,0)</f>
        <v>0</v>
      </c>
      <c r="BI694" s="172">
        <f>IF(N694="nulová",J694,0)</f>
        <v>0</v>
      </c>
      <c r="BJ694" s="18" t="s">
        <v>2173</v>
      </c>
      <c r="BK694" s="172">
        <f>ROUND(I694*H694,2)</f>
        <v>0</v>
      </c>
      <c r="BL694" s="18" t="s">
        <v>2385</v>
      </c>
      <c r="BM694" s="18" t="s">
        <v>1467</v>
      </c>
    </row>
    <row r="695" spans="2:65" s="10" customFormat="1" ht="29.85" customHeight="1">
      <c r="B695" s="146"/>
      <c r="D695" s="157" t="s">
        <v>2165</v>
      </c>
      <c r="E695" s="158" t="s">
        <v>1468</v>
      </c>
      <c r="F695" s="158" t="s">
        <v>1469</v>
      </c>
      <c r="I695" s="149"/>
      <c r="J695" s="159">
        <f>BK695</f>
        <v>0</v>
      </c>
      <c r="L695" s="146"/>
      <c r="M695" s="151"/>
      <c r="N695" s="152"/>
      <c r="O695" s="152"/>
      <c r="P695" s="153">
        <f>SUM(P696:P706)</f>
        <v>0</v>
      </c>
      <c r="Q695" s="152"/>
      <c r="R695" s="153">
        <f>SUM(R696:R706)</f>
        <v>1.6998074999999999</v>
      </c>
      <c r="S695" s="152"/>
      <c r="T695" s="154">
        <f>SUM(T696:T706)</f>
        <v>0</v>
      </c>
      <c r="AR695" s="147" t="s">
        <v>2175</v>
      </c>
      <c r="AT695" s="155" t="s">
        <v>2165</v>
      </c>
      <c r="AU695" s="155" t="s">
        <v>2173</v>
      </c>
      <c r="AY695" s="147" t="s">
        <v>2216</v>
      </c>
      <c r="BK695" s="156">
        <f>SUM(BK696:BK706)</f>
        <v>0</v>
      </c>
    </row>
    <row r="696" spans="2:65" s="1" customFormat="1" ht="22.5" customHeight="1">
      <c r="B696" s="160"/>
      <c r="C696" s="161" t="s">
        <v>1470</v>
      </c>
      <c r="D696" s="161" t="s">
        <v>2219</v>
      </c>
      <c r="E696" s="162" t="s">
        <v>1471</v>
      </c>
      <c r="F696" s="163" t="s">
        <v>1472</v>
      </c>
      <c r="G696" s="164" t="s">
        <v>2359</v>
      </c>
      <c r="H696" s="165">
        <v>106.45</v>
      </c>
      <c r="I696" s="166"/>
      <c r="J696" s="167">
        <f>ROUND(I696*H696,2)</f>
        <v>0</v>
      </c>
      <c r="K696" s="163" t="s">
        <v>2117</v>
      </c>
      <c r="L696" s="35"/>
      <c r="M696" s="168" t="s">
        <v>2117</v>
      </c>
      <c r="N696" s="169" t="s">
        <v>2137</v>
      </c>
      <c r="O696" s="36"/>
      <c r="P696" s="170">
        <f>O696*H696</f>
        <v>0</v>
      </c>
      <c r="Q696" s="170">
        <v>6.8999999999999999E-3</v>
      </c>
      <c r="R696" s="170">
        <f>Q696*H696</f>
        <v>0.73450499999999996</v>
      </c>
      <c r="S696" s="170">
        <v>0</v>
      </c>
      <c r="T696" s="171">
        <f>S696*H696</f>
        <v>0</v>
      </c>
      <c r="AR696" s="18" t="s">
        <v>2385</v>
      </c>
      <c r="AT696" s="18" t="s">
        <v>2219</v>
      </c>
      <c r="AU696" s="18" t="s">
        <v>2175</v>
      </c>
      <c r="AY696" s="18" t="s">
        <v>2216</v>
      </c>
      <c r="BE696" s="172">
        <f>IF(N696="základní",J696,0)</f>
        <v>0</v>
      </c>
      <c r="BF696" s="172">
        <f>IF(N696="snížená",J696,0)</f>
        <v>0</v>
      </c>
      <c r="BG696" s="172">
        <f>IF(N696="zákl. přenesená",J696,0)</f>
        <v>0</v>
      </c>
      <c r="BH696" s="172">
        <f>IF(N696="sníž. přenesená",J696,0)</f>
        <v>0</v>
      </c>
      <c r="BI696" s="172">
        <f>IF(N696="nulová",J696,0)</f>
        <v>0</v>
      </c>
      <c r="BJ696" s="18" t="s">
        <v>2173</v>
      </c>
      <c r="BK696" s="172">
        <f>ROUND(I696*H696,2)</f>
        <v>0</v>
      </c>
      <c r="BL696" s="18" t="s">
        <v>2385</v>
      </c>
      <c r="BM696" s="18" t="s">
        <v>1473</v>
      </c>
    </row>
    <row r="697" spans="2:65" s="11" customFormat="1" ht="22.5" customHeight="1">
      <c r="B697" s="173"/>
      <c r="D697" s="174" t="s">
        <v>2225</v>
      </c>
      <c r="E697" s="175" t="s">
        <v>2117</v>
      </c>
      <c r="F697" s="176" t="s">
        <v>1474</v>
      </c>
      <c r="H697" s="177">
        <v>106.45</v>
      </c>
      <c r="I697" s="178"/>
      <c r="L697" s="173"/>
      <c r="M697" s="179"/>
      <c r="N697" s="180"/>
      <c r="O697" s="180"/>
      <c r="P697" s="180"/>
      <c r="Q697" s="180"/>
      <c r="R697" s="180"/>
      <c r="S697" s="180"/>
      <c r="T697" s="181"/>
      <c r="AT697" s="182" t="s">
        <v>2225</v>
      </c>
      <c r="AU697" s="182" t="s">
        <v>2175</v>
      </c>
      <c r="AV697" s="11" t="s">
        <v>2175</v>
      </c>
      <c r="AW697" s="11" t="s">
        <v>2130</v>
      </c>
      <c r="AX697" s="11" t="s">
        <v>2173</v>
      </c>
      <c r="AY697" s="182" t="s">
        <v>2216</v>
      </c>
    </row>
    <row r="698" spans="2:65" s="1" customFormat="1" ht="22.5" customHeight="1">
      <c r="B698" s="160"/>
      <c r="C698" s="161" t="s">
        <v>1475</v>
      </c>
      <c r="D698" s="161" t="s">
        <v>2219</v>
      </c>
      <c r="E698" s="162" t="s">
        <v>1476</v>
      </c>
      <c r="F698" s="163" t="s">
        <v>1477</v>
      </c>
      <c r="G698" s="164" t="s">
        <v>2359</v>
      </c>
      <c r="H698" s="165">
        <v>106.45</v>
      </c>
      <c r="I698" s="166"/>
      <c r="J698" s="167">
        <f>ROUND(I698*H698,2)</f>
        <v>0</v>
      </c>
      <c r="K698" s="163" t="s">
        <v>2117</v>
      </c>
      <c r="L698" s="35"/>
      <c r="M698" s="168" t="s">
        <v>2117</v>
      </c>
      <c r="N698" s="169" t="s">
        <v>2137</v>
      </c>
      <c r="O698" s="36"/>
      <c r="P698" s="170">
        <f>O698*H698</f>
        <v>0</v>
      </c>
      <c r="Q698" s="170">
        <v>1.0499999999999999E-3</v>
      </c>
      <c r="R698" s="170">
        <f>Q698*H698</f>
        <v>0.1117725</v>
      </c>
      <c r="S698" s="170">
        <v>0</v>
      </c>
      <c r="T698" s="171">
        <f>S698*H698</f>
        <v>0</v>
      </c>
      <c r="AR698" s="18" t="s">
        <v>2385</v>
      </c>
      <c r="AT698" s="18" t="s">
        <v>2219</v>
      </c>
      <c r="AU698" s="18" t="s">
        <v>2175</v>
      </c>
      <c r="AY698" s="18" t="s">
        <v>2216</v>
      </c>
      <c r="BE698" s="172">
        <f>IF(N698="základní",J698,0)</f>
        <v>0</v>
      </c>
      <c r="BF698" s="172">
        <f>IF(N698="snížená",J698,0)</f>
        <v>0</v>
      </c>
      <c r="BG698" s="172">
        <f>IF(N698="zákl. přenesená",J698,0)</f>
        <v>0</v>
      </c>
      <c r="BH698" s="172">
        <f>IF(N698="sníž. přenesená",J698,0)</f>
        <v>0</v>
      </c>
      <c r="BI698" s="172">
        <f>IF(N698="nulová",J698,0)</f>
        <v>0</v>
      </c>
      <c r="BJ698" s="18" t="s">
        <v>2173</v>
      </c>
      <c r="BK698" s="172">
        <f>ROUND(I698*H698,2)</f>
        <v>0</v>
      </c>
      <c r="BL698" s="18" t="s">
        <v>2385</v>
      </c>
      <c r="BM698" s="18" t="s">
        <v>1478</v>
      </c>
    </row>
    <row r="699" spans="2:65" s="1" customFormat="1" ht="22.5" customHeight="1">
      <c r="B699" s="160"/>
      <c r="C699" s="161" t="s">
        <v>1479</v>
      </c>
      <c r="D699" s="161" t="s">
        <v>2219</v>
      </c>
      <c r="E699" s="162" t="s">
        <v>1480</v>
      </c>
      <c r="F699" s="163" t="s">
        <v>1481</v>
      </c>
      <c r="G699" s="164" t="s">
        <v>2352</v>
      </c>
      <c r="H699" s="165">
        <v>123.7</v>
      </c>
      <c r="I699" s="166"/>
      <c r="J699" s="167">
        <f>ROUND(I699*H699,2)</f>
        <v>0</v>
      </c>
      <c r="K699" s="163" t="s">
        <v>2117</v>
      </c>
      <c r="L699" s="35"/>
      <c r="M699" s="168" t="s">
        <v>2117</v>
      </c>
      <c r="N699" s="169" t="s">
        <v>2137</v>
      </c>
      <c r="O699" s="36"/>
      <c r="P699" s="170">
        <f>O699*H699</f>
        <v>0</v>
      </c>
      <c r="Q699" s="170">
        <v>6.8999999999999999E-3</v>
      </c>
      <c r="R699" s="170">
        <f>Q699*H699</f>
        <v>0.85353000000000001</v>
      </c>
      <c r="S699" s="170">
        <v>0</v>
      </c>
      <c r="T699" s="171">
        <f>S699*H699</f>
        <v>0</v>
      </c>
      <c r="AR699" s="18" t="s">
        <v>2385</v>
      </c>
      <c r="AT699" s="18" t="s">
        <v>2219</v>
      </c>
      <c r="AU699" s="18" t="s">
        <v>2175</v>
      </c>
      <c r="AY699" s="18" t="s">
        <v>2216</v>
      </c>
      <c r="BE699" s="172">
        <f>IF(N699="základní",J699,0)</f>
        <v>0</v>
      </c>
      <c r="BF699" s="172">
        <f>IF(N699="snížená",J699,0)</f>
        <v>0</v>
      </c>
      <c r="BG699" s="172">
        <f>IF(N699="zákl. přenesená",J699,0)</f>
        <v>0</v>
      </c>
      <c r="BH699" s="172">
        <f>IF(N699="sníž. přenesená",J699,0)</f>
        <v>0</v>
      </c>
      <c r="BI699" s="172">
        <f>IF(N699="nulová",J699,0)</f>
        <v>0</v>
      </c>
      <c r="BJ699" s="18" t="s">
        <v>2173</v>
      </c>
      <c r="BK699" s="172">
        <f>ROUND(I699*H699,2)</f>
        <v>0</v>
      </c>
      <c r="BL699" s="18" t="s">
        <v>2385</v>
      </c>
      <c r="BM699" s="18" t="s">
        <v>1482</v>
      </c>
    </row>
    <row r="700" spans="2:65" s="11" customFormat="1" ht="22.5" customHeight="1">
      <c r="B700" s="173"/>
      <c r="D700" s="188" t="s">
        <v>2225</v>
      </c>
      <c r="E700" s="182" t="s">
        <v>2117</v>
      </c>
      <c r="F700" s="189" t="s">
        <v>1483</v>
      </c>
      <c r="H700" s="190">
        <v>24.2</v>
      </c>
      <c r="I700" s="178"/>
      <c r="L700" s="173"/>
      <c r="M700" s="179"/>
      <c r="N700" s="180"/>
      <c r="O700" s="180"/>
      <c r="P700" s="180"/>
      <c r="Q700" s="180"/>
      <c r="R700" s="180"/>
      <c r="S700" s="180"/>
      <c r="T700" s="181"/>
      <c r="AT700" s="182" t="s">
        <v>2225</v>
      </c>
      <c r="AU700" s="182" t="s">
        <v>2175</v>
      </c>
      <c r="AV700" s="11" t="s">
        <v>2175</v>
      </c>
      <c r="AW700" s="11" t="s">
        <v>2130</v>
      </c>
      <c r="AX700" s="11" t="s">
        <v>2166</v>
      </c>
      <c r="AY700" s="182" t="s">
        <v>2216</v>
      </c>
    </row>
    <row r="701" spans="2:65" s="11" customFormat="1" ht="22.5" customHeight="1">
      <c r="B701" s="173"/>
      <c r="D701" s="188" t="s">
        <v>2225</v>
      </c>
      <c r="E701" s="182" t="s">
        <v>2117</v>
      </c>
      <c r="F701" s="189" t="s">
        <v>1484</v>
      </c>
      <c r="H701" s="190">
        <v>28.7</v>
      </c>
      <c r="I701" s="178"/>
      <c r="L701" s="173"/>
      <c r="M701" s="179"/>
      <c r="N701" s="180"/>
      <c r="O701" s="180"/>
      <c r="P701" s="180"/>
      <c r="Q701" s="180"/>
      <c r="R701" s="180"/>
      <c r="S701" s="180"/>
      <c r="T701" s="181"/>
      <c r="AT701" s="182" t="s">
        <v>2225</v>
      </c>
      <c r="AU701" s="182" t="s">
        <v>2175</v>
      </c>
      <c r="AV701" s="11" t="s">
        <v>2175</v>
      </c>
      <c r="AW701" s="11" t="s">
        <v>2130</v>
      </c>
      <c r="AX701" s="11" t="s">
        <v>2166</v>
      </c>
      <c r="AY701" s="182" t="s">
        <v>2216</v>
      </c>
    </row>
    <row r="702" spans="2:65" s="11" customFormat="1" ht="22.5" customHeight="1">
      <c r="B702" s="173"/>
      <c r="D702" s="188" t="s">
        <v>2225</v>
      </c>
      <c r="E702" s="182" t="s">
        <v>2117</v>
      </c>
      <c r="F702" s="189" t="s">
        <v>1485</v>
      </c>
      <c r="H702" s="190">
        <v>33.700000000000003</v>
      </c>
      <c r="I702" s="178"/>
      <c r="L702" s="173"/>
      <c r="M702" s="179"/>
      <c r="N702" s="180"/>
      <c r="O702" s="180"/>
      <c r="P702" s="180"/>
      <c r="Q702" s="180"/>
      <c r="R702" s="180"/>
      <c r="S702" s="180"/>
      <c r="T702" s="181"/>
      <c r="AT702" s="182" t="s">
        <v>2225</v>
      </c>
      <c r="AU702" s="182" t="s">
        <v>2175</v>
      </c>
      <c r="AV702" s="11" t="s">
        <v>2175</v>
      </c>
      <c r="AW702" s="11" t="s">
        <v>2130</v>
      </c>
      <c r="AX702" s="11" t="s">
        <v>2166</v>
      </c>
      <c r="AY702" s="182" t="s">
        <v>2216</v>
      </c>
    </row>
    <row r="703" spans="2:65" s="11" customFormat="1" ht="22.5" customHeight="1">
      <c r="B703" s="173"/>
      <c r="D703" s="188" t="s">
        <v>2225</v>
      </c>
      <c r="E703" s="182" t="s">
        <v>2117</v>
      </c>
      <c r="F703" s="189" t="s">
        <v>1486</v>
      </c>
      <c r="H703" s="190">
        <v>14.6</v>
      </c>
      <c r="I703" s="178"/>
      <c r="L703" s="173"/>
      <c r="M703" s="179"/>
      <c r="N703" s="180"/>
      <c r="O703" s="180"/>
      <c r="P703" s="180"/>
      <c r="Q703" s="180"/>
      <c r="R703" s="180"/>
      <c r="S703" s="180"/>
      <c r="T703" s="181"/>
      <c r="AT703" s="182" t="s">
        <v>2225</v>
      </c>
      <c r="AU703" s="182" t="s">
        <v>2175</v>
      </c>
      <c r="AV703" s="11" t="s">
        <v>2175</v>
      </c>
      <c r="AW703" s="11" t="s">
        <v>2130</v>
      </c>
      <c r="AX703" s="11" t="s">
        <v>2166</v>
      </c>
      <c r="AY703" s="182" t="s">
        <v>2216</v>
      </c>
    </row>
    <row r="704" spans="2:65" s="11" customFormat="1" ht="22.5" customHeight="1">
      <c r="B704" s="173"/>
      <c r="D704" s="188" t="s">
        <v>2225</v>
      </c>
      <c r="E704" s="182" t="s">
        <v>2117</v>
      </c>
      <c r="F704" s="189" t="s">
        <v>1487</v>
      </c>
      <c r="H704" s="190">
        <v>22.5</v>
      </c>
      <c r="I704" s="178"/>
      <c r="L704" s="173"/>
      <c r="M704" s="179"/>
      <c r="N704" s="180"/>
      <c r="O704" s="180"/>
      <c r="P704" s="180"/>
      <c r="Q704" s="180"/>
      <c r="R704" s="180"/>
      <c r="S704" s="180"/>
      <c r="T704" s="181"/>
      <c r="AT704" s="182" t="s">
        <v>2225</v>
      </c>
      <c r="AU704" s="182" t="s">
        <v>2175</v>
      </c>
      <c r="AV704" s="11" t="s">
        <v>2175</v>
      </c>
      <c r="AW704" s="11" t="s">
        <v>2130</v>
      </c>
      <c r="AX704" s="11" t="s">
        <v>2166</v>
      </c>
      <c r="AY704" s="182" t="s">
        <v>2216</v>
      </c>
    </row>
    <row r="705" spans="2:65" s="13" customFormat="1" ht="22.5" customHeight="1">
      <c r="B705" s="199"/>
      <c r="D705" s="174" t="s">
        <v>2225</v>
      </c>
      <c r="E705" s="200" t="s">
        <v>2117</v>
      </c>
      <c r="F705" s="201" t="s">
        <v>2321</v>
      </c>
      <c r="H705" s="202">
        <v>123.7</v>
      </c>
      <c r="I705" s="203"/>
      <c r="L705" s="199"/>
      <c r="M705" s="204"/>
      <c r="N705" s="205"/>
      <c r="O705" s="205"/>
      <c r="P705" s="205"/>
      <c r="Q705" s="205"/>
      <c r="R705" s="205"/>
      <c r="S705" s="205"/>
      <c r="T705" s="206"/>
      <c r="AT705" s="207" t="s">
        <v>2225</v>
      </c>
      <c r="AU705" s="207" t="s">
        <v>2175</v>
      </c>
      <c r="AV705" s="13" t="s">
        <v>2237</v>
      </c>
      <c r="AW705" s="13" t="s">
        <v>2130</v>
      </c>
      <c r="AX705" s="13" t="s">
        <v>2173</v>
      </c>
      <c r="AY705" s="207" t="s">
        <v>2216</v>
      </c>
    </row>
    <row r="706" spans="2:65" s="1" customFormat="1" ht="22.5" customHeight="1">
      <c r="B706" s="160"/>
      <c r="C706" s="161" t="s">
        <v>1488</v>
      </c>
      <c r="D706" s="161" t="s">
        <v>2219</v>
      </c>
      <c r="E706" s="162" t="s">
        <v>1489</v>
      </c>
      <c r="F706" s="163" t="s">
        <v>1490</v>
      </c>
      <c r="G706" s="164" t="s">
        <v>2903</v>
      </c>
      <c r="H706" s="232"/>
      <c r="I706" s="166"/>
      <c r="J706" s="167">
        <f>ROUND(I706*H706,2)</f>
        <v>0</v>
      </c>
      <c r="K706" s="163" t="s">
        <v>2305</v>
      </c>
      <c r="L706" s="35"/>
      <c r="M706" s="168" t="s">
        <v>2117</v>
      </c>
      <c r="N706" s="169" t="s">
        <v>2137</v>
      </c>
      <c r="O706" s="36"/>
      <c r="P706" s="170">
        <f>O706*H706</f>
        <v>0</v>
      </c>
      <c r="Q706" s="170">
        <v>0</v>
      </c>
      <c r="R706" s="170">
        <f>Q706*H706</f>
        <v>0</v>
      </c>
      <c r="S706" s="170">
        <v>0</v>
      </c>
      <c r="T706" s="171">
        <f>S706*H706</f>
        <v>0</v>
      </c>
      <c r="AR706" s="18" t="s">
        <v>2385</v>
      </c>
      <c r="AT706" s="18" t="s">
        <v>2219</v>
      </c>
      <c r="AU706" s="18" t="s">
        <v>2175</v>
      </c>
      <c r="AY706" s="18" t="s">
        <v>2216</v>
      </c>
      <c r="BE706" s="172">
        <f>IF(N706="základní",J706,0)</f>
        <v>0</v>
      </c>
      <c r="BF706" s="172">
        <f>IF(N706="snížená",J706,0)</f>
        <v>0</v>
      </c>
      <c r="BG706" s="172">
        <f>IF(N706="zákl. přenesená",J706,0)</f>
        <v>0</v>
      </c>
      <c r="BH706" s="172">
        <f>IF(N706="sníž. přenesená",J706,0)</f>
        <v>0</v>
      </c>
      <c r="BI706" s="172">
        <f>IF(N706="nulová",J706,0)</f>
        <v>0</v>
      </c>
      <c r="BJ706" s="18" t="s">
        <v>2173</v>
      </c>
      <c r="BK706" s="172">
        <f>ROUND(I706*H706,2)</f>
        <v>0</v>
      </c>
      <c r="BL706" s="18" t="s">
        <v>2385</v>
      </c>
      <c r="BM706" s="18" t="s">
        <v>1491</v>
      </c>
    </row>
    <row r="707" spans="2:65" s="10" customFormat="1" ht="29.85" customHeight="1">
      <c r="B707" s="146"/>
      <c r="D707" s="157" t="s">
        <v>2165</v>
      </c>
      <c r="E707" s="158" t="s">
        <v>1492</v>
      </c>
      <c r="F707" s="158" t="s">
        <v>1493</v>
      </c>
      <c r="I707" s="149"/>
      <c r="J707" s="159">
        <f>BK707</f>
        <v>0</v>
      </c>
      <c r="L707" s="146"/>
      <c r="M707" s="151"/>
      <c r="N707" s="152"/>
      <c r="O707" s="152"/>
      <c r="P707" s="153">
        <f>P708</f>
        <v>0</v>
      </c>
      <c r="Q707" s="152"/>
      <c r="R707" s="153">
        <f>R708</f>
        <v>2.4960000000000003E-2</v>
      </c>
      <c r="S707" s="152"/>
      <c r="T707" s="154">
        <f>T708</f>
        <v>0</v>
      </c>
      <c r="AR707" s="147" t="s">
        <v>2175</v>
      </c>
      <c r="AT707" s="155" t="s">
        <v>2165</v>
      </c>
      <c r="AU707" s="155" t="s">
        <v>2173</v>
      </c>
      <c r="AY707" s="147" t="s">
        <v>2216</v>
      </c>
      <c r="BK707" s="156">
        <f>BK708</f>
        <v>0</v>
      </c>
    </row>
    <row r="708" spans="2:65" s="1" customFormat="1" ht="31.5" customHeight="1">
      <c r="B708" s="160"/>
      <c r="C708" s="161" t="s">
        <v>1494</v>
      </c>
      <c r="D708" s="161" t="s">
        <v>2219</v>
      </c>
      <c r="E708" s="162" t="s">
        <v>1495</v>
      </c>
      <c r="F708" s="163" t="s">
        <v>1496</v>
      </c>
      <c r="G708" s="164" t="s">
        <v>2222</v>
      </c>
      <c r="H708" s="165">
        <v>312</v>
      </c>
      <c r="I708" s="166"/>
      <c r="J708" s="167">
        <f>ROUND(I708*H708,2)</f>
        <v>0</v>
      </c>
      <c r="K708" s="163" t="s">
        <v>2117</v>
      </c>
      <c r="L708" s="35"/>
      <c r="M708" s="168" t="s">
        <v>2117</v>
      </c>
      <c r="N708" s="183" t="s">
        <v>2137</v>
      </c>
      <c r="O708" s="184"/>
      <c r="P708" s="185">
        <f>O708*H708</f>
        <v>0</v>
      </c>
      <c r="Q708" s="185">
        <v>8.0000000000000007E-5</v>
      </c>
      <c r="R708" s="185">
        <f>Q708*H708</f>
        <v>2.4960000000000003E-2</v>
      </c>
      <c r="S708" s="185">
        <v>0</v>
      </c>
      <c r="T708" s="186">
        <f>S708*H708</f>
        <v>0</v>
      </c>
      <c r="AR708" s="18" t="s">
        <v>2385</v>
      </c>
      <c r="AT708" s="18" t="s">
        <v>2219</v>
      </c>
      <c r="AU708" s="18" t="s">
        <v>2175</v>
      </c>
      <c r="AY708" s="18" t="s">
        <v>2216</v>
      </c>
      <c r="BE708" s="172">
        <f>IF(N708="základní",J708,0)</f>
        <v>0</v>
      </c>
      <c r="BF708" s="172">
        <f>IF(N708="snížená",J708,0)</f>
        <v>0</v>
      </c>
      <c r="BG708" s="172">
        <f>IF(N708="zákl. přenesená",J708,0)</f>
        <v>0</v>
      </c>
      <c r="BH708" s="172">
        <f>IF(N708="sníž. přenesená",J708,0)</f>
        <v>0</v>
      </c>
      <c r="BI708" s="172">
        <f>IF(N708="nulová",J708,0)</f>
        <v>0</v>
      </c>
      <c r="BJ708" s="18" t="s">
        <v>2173</v>
      </c>
      <c r="BK708" s="172">
        <f>ROUND(I708*H708,2)</f>
        <v>0</v>
      </c>
      <c r="BL708" s="18" t="s">
        <v>2385</v>
      </c>
      <c r="BM708" s="18" t="s">
        <v>1497</v>
      </c>
    </row>
    <row r="709" spans="2:65" s="1" customFormat="1" ht="6.95" customHeight="1">
      <c r="B709" s="51"/>
      <c r="C709" s="52"/>
      <c r="D709" s="52"/>
      <c r="E709" s="52"/>
      <c r="F709" s="52"/>
      <c r="G709" s="52"/>
      <c r="H709" s="52"/>
      <c r="I709" s="113"/>
      <c r="J709" s="52"/>
      <c r="K709" s="52"/>
      <c r="L709" s="35"/>
    </row>
    <row r="710" spans="2:65">
      <c r="AT710" s="187"/>
    </row>
  </sheetData>
  <sheetProtection password="CC35" sheet="1" objects="1" scenarios="1" formatColumns="0" formatRows="0" sort="0" autoFilter="0"/>
  <autoFilter ref="C95:K95"/>
  <mergeCells count="9">
    <mergeCell ref="L2:V2"/>
    <mergeCell ref="E47:H47"/>
    <mergeCell ref="E86:H86"/>
    <mergeCell ref="E88:H88"/>
    <mergeCell ref="G1:H1"/>
    <mergeCell ref="E7:H7"/>
    <mergeCell ref="E9:H9"/>
    <mergeCell ref="E24:H24"/>
    <mergeCell ref="E45:H45"/>
  </mergeCells>
  <phoneticPr fontId="43" type="noConversion"/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710"/>
  <sheetViews>
    <sheetView showGridLines="0" workbookViewId="0">
      <pane ySplit="1" topLeftCell="A541" activePane="bottomLeft" state="frozen"/>
      <selection pane="bottomLeft"/>
    </sheetView>
  </sheetViews>
  <sheetFormatPr defaultColWidth="9.28515625" defaultRowHeight="13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93" customWidth="1"/>
    <col min="10" max="10" width="23.42578125" customWidth="1"/>
    <col min="11" max="11" width="15.42578125" customWidth="1"/>
    <col min="12" max="12" width="9.28515625" customWidth="1"/>
    <col min="13" max="18" width="0" hidden="1" customWidth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32" max="43" width="9.28515625" customWidth="1"/>
    <col min="44" max="65" width="0" hidden="1" customWidth="1"/>
  </cols>
  <sheetData>
    <row r="1" spans="1:70" ht="21.75" customHeight="1">
      <c r="A1" s="16"/>
      <c r="B1" s="240"/>
      <c r="C1" s="240"/>
      <c r="D1" s="239" t="s">
        <v>2096</v>
      </c>
      <c r="E1" s="240"/>
      <c r="F1" s="241" t="s">
        <v>981</v>
      </c>
      <c r="G1" s="366" t="s">
        <v>982</v>
      </c>
      <c r="H1" s="366"/>
      <c r="I1" s="246"/>
      <c r="J1" s="241" t="s">
        <v>983</v>
      </c>
      <c r="K1" s="239" t="s">
        <v>2185</v>
      </c>
      <c r="L1" s="241" t="s">
        <v>984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2181</v>
      </c>
    </row>
    <row r="3" spans="1:70" ht="6.9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2175</v>
      </c>
    </row>
    <row r="4" spans="1:70" ht="36.950000000000003" customHeight="1">
      <c r="B4" s="22"/>
      <c r="C4" s="23"/>
      <c r="D4" s="24" t="s">
        <v>2186</v>
      </c>
      <c r="E4" s="23"/>
      <c r="F4" s="23"/>
      <c r="G4" s="23"/>
      <c r="H4" s="23"/>
      <c r="I4" s="95"/>
      <c r="J4" s="23"/>
      <c r="K4" s="25"/>
      <c r="M4" s="26" t="s">
        <v>2105</v>
      </c>
      <c r="AT4" s="18" t="s">
        <v>2099</v>
      </c>
    </row>
    <row r="5" spans="1:70" ht="6.9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1:70" ht="15">
      <c r="B6" s="22"/>
      <c r="C6" s="23"/>
      <c r="D6" s="31" t="s">
        <v>2112</v>
      </c>
      <c r="E6" s="23"/>
      <c r="F6" s="23"/>
      <c r="G6" s="23"/>
      <c r="H6" s="23"/>
      <c r="I6" s="95"/>
      <c r="J6" s="23"/>
      <c r="K6" s="25"/>
    </row>
    <row r="7" spans="1:70" ht="22.5" customHeight="1">
      <c r="B7" s="22"/>
      <c r="C7" s="23"/>
      <c r="D7" s="23"/>
      <c r="E7" s="367" t="str">
        <f>'Rekapitulace stavby'!K6</f>
        <v>Autobusové nádraží Špindlerův Mlýn</v>
      </c>
      <c r="F7" s="357"/>
      <c r="G7" s="357"/>
      <c r="H7" s="357"/>
      <c r="I7" s="95"/>
      <c r="J7" s="23"/>
      <c r="K7" s="25"/>
    </row>
    <row r="8" spans="1:70" s="1" customFormat="1" ht="15">
      <c r="B8" s="35"/>
      <c r="C8" s="36"/>
      <c r="D8" s="31" t="s">
        <v>2187</v>
      </c>
      <c r="E8" s="36"/>
      <c r="F8" s="36"/>
      <c r="G8" s="36"/>
      <c r="H8" s="36"/>
      <c r="I8" s="96"/>
      <c r="J8" s="36"/>
      <c r="K8" s="39"/>
    </row>
    <row r="9" spans="1:70" s="1" customFormat="1" ht="36.950000000000003" customHeight="1">
      <c r="B9" s="35"/>
      <c r="C9" s="36"/>
      <c r="D9" s="36"/>
      <c r="E9" s="364" t="s">
        <v>1498</v>
      </c>
      <c r="F9" s="347"/>
      <c r="G9" s="347"/>
      <c r="H9" s="347"/>
      <c r="I9" s="9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1:70" s="1" customFormat="1" ht="14.45" customHeight="1">
      <c r="B11" s="35"/>
      <c r="C11" s="36"/>
      <c r="D11" s="31" t="s">
        <v>2114</v>
      </c>
      <c r="E11" s="36"/>
      <c r="F11" s="29" t="s">
        <v>2115</v>
      </c>
      <c r="G11" s="36"/>
      <c r="H11" s="36"/>
      <c r="I11" s="97" t="s">
        <v>2116</v>
      </c>
      <c r="J11" s="29" t="s">
        <v>2117</v>
      </c>
      <c r="K11" s="39"/>
    </row>
    <row r="12" spans="1:70" s="1" customFormat="1" ht="14.45" customHeight="1">
      <c r="B12" s="35"/>
      <c r="C12" s="36"/>
      <c r="D12" s="31" t="s">
        <v>2118</v>
      </c>
      <c r="E12" s="36"/>
      <c r="F12" s="29" t="s">
        <v>2119</v>
      </c>
      <c r="G12" s="36"/>
      <c r="H12" s="36"/>
      <c r="I12" s="97" t="s">
        <v>2120</v>
      </c>
      <c r="J12" s="98" t="str">
        <f>'Rekapitulace stavby'!AN8</f>
        <v>25. 7. 2016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1:70" s="1" customFormat="1" ht="14.45" customHeight="1">
      <c r="B14" s="35"/>
      <c r="C14" s="36"/>
      <c r="D14" s="31" t="s">
        <v>2122</v>
      </c>
      <c r="E14" s="36"/>
      <c r="F14" s="36"/>
      <c r="G14" s="36"/>
      <c r="H14" s="36"/>
      <c r="I14" s="97" t="s">
        <v>2123</v>
      </c>
      <c r="J14" s="29" t="str">
        <f>IF('Rekapitulace stavby'!AN10="","",'Rekapitulace stavby'!AN10)</f>
        <v/>
      </c>
      <c r="K14" s="39"/>
    </row>
    <row r="15" spans="1:70" s="1" customFormat="1" ht="18" customHeight="1">
      <c r="B15" s="35"/>
      <c r="C15" s="36"/>
      <c r="D15" s="36"/>
      <c r="E15" s="29" t="str">
        <f>IF('Rekapitulace stavby'!E11="","",'Rekapitulace stavby'!E11)</f>
        <v xml:space="preserve"> </v>
      </c>
      <c r="F15" s="36"/>
      <c r="G15" s="36"/>
      <c r="H15" s="36"/>
      <c r="I15" s="97" t="s">
        <v>2125</v>
      </c>
      <c r="J15" s="29" t="str">
        <f>IF('Rekapitulace stavby'!AN11="","",'Rekapitulace stavby'!AN11)</f>
        <v/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45" customHeight="1">
      <c r="B17" s="35"/>
      <c r="C17" s="36"/>
      <c r="D17" s="31" t="s">
        <v>2126</v>
      </c>
      <c r="E17" s="36"/>
      <c r="F17" s="36"/>
      <c r="G17" s="36"/>
      <c r="H17" s="36"/>
      <c r="I17" s="97" t="s">
        <v>2123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97" t="s">
        <v>2125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45" customHeight="1">
      <c r="B20" s="35"/>
      <c r="C20" s="36"/>
      <c r="D20" s="31" t="s">
        <v>2128</v>
      </c>
      <c r="E20" s="36"/>
      <c r="F20" s="36"/>
      <c r="G20" s="36"/>
      <c r="H20" s="36"/>
      <c r="I20" s="97" t="s">
        <v>2123</v>
      </c>
      <c r="J20" s="29" t="s">
        <v>2117</v>
      </c>
      <c r="K20" s="39"/>
    </row>
    <row r="21" spans="2:11" s="1" customFormat="1" ht="18" customHeight="1">
      <c r="B21" s="35"/>
      <c r="C21" s="36"/>
      <c r="D21" s="36"/>
      <c r="E21" s="29" t="s">
        <v>2129</v>
      </c>
      <c r="F21" s="36"/>
      <c r="G21" s="36"/>
      <c r="H21" s="36"/>
      <c r="I21" s="97" t="s">
        <v>2125</v>
      </c>
      <c r="J21" s="29" t="s">
        <v>2117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45" customHeight="1">
      <c r="B23" s="35"/>
      <c r="C23" s="36"/>
      <c r="D23" s="31" t="s">
        <v>2131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60" t="s">
        <v>2117</v>
      </c>
      <c r="F24" s="368"/>
      <c r="G24" s="368"/>
      <c r="H24" s="368"/>
      <c r="I24" s="101"/>
      <c r="J24" s="100"/>
      <c r="K24" s="10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95" customHeight="1">
      <c r="B26" s="35"/>
      <c r="C26" s="36"/>
      <c r="D26" s="63"/>
      <c r="E26" s="63"/>
      <c r="F26" s="63"/>
      <c r="G26" s="63"/>
      <c r="H26" s="63"/>
      <c r="I26" s="103"/>
      <c r="J26" s="63"/>
      <c r="K26" s="104"/>
    </row>
    <row r="27" spans="2:11" s="1" customFormat="1" ht="25.35" customHeight="1">
      <c r="B27" s="35"/>
      <c r="C27" s="36"/>
      <c r="D27" s="105" t="s">
        <v>2132</v>
      </c>
      <c r="E27" s="36"/>
      <c r="F27" s="36"/>
      <c r="G27" s="36"/>
      <c r="H27" s="36"/>
      <c r="I27" s="96"/>
      <c r="J27" s="106">
        <f>ROUND(J100,2)</f>
        <v>0</v>
      </c>
      <c r="K27" s="39"/>
    </row>
    <row r="28" spans="2:11" s="1" customFormat="1" ht="6.95" customHeight="1">
      <c r="B28" s="35"/>
      <c r="C28" s="36"/>
      <c r="D28" s="63"/>
      <c r="E28" s="63"/>
      <c r="F28" s="63"/>
      <c r="G28" s="63"/>
      <c r="H28" s="63"/>
      <c r="I28" s="103"/>
      <c r="J28" s="63"/>
      <c r="K28" s="104"/>
    </row>
    <row r="29" spans="2:11" s="1" customFormat="1" ht="14.45" customHeight="1">
      <c r="B29" s="35"/>
      <c r="C29" s="36"/>
      <c r="D29" s="36"/>
      <c r="E29" s="36"/>
      <c r="F29" s="40" t="s">
        <v>2134</v>
      </c>
      <c r="G29" s="36"/>
      <c r="H29" s="36"/>
      <c r="I29" s="107" t="s">
        <v>2133</v>
      </c>
      <c r="J29" s="40" t="s">
        <v>2135</v>
      </c>
      <c r="K29" s="39"/>
    </row>
    <row r="30" spans="2:11" s="1" customFormat="1" ht="14.45" customHeight="1">
      <c r="B30" s="35"/>
      <c r="C30" s="36"/>
      <c r="D30" s="43" t="s">
        <v>2136</v>
      </c>
      <c r="E30" s="43" t="s">
        <v>2137</v>
      </c>
      <c r="F30" s="108">
        <f>ROUND(SUM(BE100:BE547), 2)</f>
        <v>0</v>
      </c>
      <c r="G30" s="36"/>
      <c r="H30" s="36"/>
      <c r="I30" s="109">
        <v>0.21</v>
      </c>
      <c r="J30" s="108">
        <f>ROUND(ROUND((SUM(BE100:BE547)),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2138</v>
      </c>
      <c r="F31" s="108">
        <f>ROUND(SUM(BF100:BF547), 2)</f>
        <v>0</v>
      </c>
      <c r="G31" s="36"/>
      <c r="H31" s="36"/>
      <c r="I31" s="109">
        <v>0.15</v>
      </c>
      <c r="J31" s="108">
        <f>ROUND(ROUND((SUM(BF100:BF547)),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2139</v>
      </c>
      <c r="F32" s="108">
        <f>ROUND(SUM(BG100:BG547), 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2140</v>
      </c>
      <c r="F33" s="108">
        <f>ROUND(SUM(BH100:BH547), 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2141</v>
      </c>
      <c r="F34" s="108">
        <f>ROUND(SUM(BI100:BI547), 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5.35" customHeight="1">
      <c r="B36" s="35"/>
      <c r="C36" s="45"/>
      <c r="D36" s="46" t="s">
        <v>2142</v>
      </c>
      <c r="E36" s="47"/>
      <c r="F36" s="47"/>
      <c r="G36" s="110" t="s">
        <v>2143</v>
      </c>
      <c r="H36" s="48" t="s">
        <v>2144</v>
      </c>
      <c r="I36" s="111"/>
      <c r="J36" s="49">
        <f>SUM(J27:J34)</f>
        <v>0</v>
      </c>
      <c r="K36" s="112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3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4"/>
      <c r="J41" s="55"/>
      <c r="K41" s="115"/>
    </row>
    <row r="42" spans="2:11" s="1" customFormat="1" ht="36.950000000000003" customHeight="1">
      <c r="B42" s="35"/>
      <c r="C42" s="24" t="s">
        <v>2189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45" customHeight="1">
      <c r="B44" s="35"/>
      <c r="C44" s="31" t="s">
        <v>2112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7" t="str">
        <f>E7</f>
        <v>Autobusové nádraží Špindlerův Mlýn</v>
      </c>
      <c r="F45" s="347"/>
      <c r="G45" s="347"/>
      <c r="H45" s="347"/>
      <c r="I45" s="96"/>
      <c r="J45" s="36"/>
      <c r="K45" s="39"/>
    </row>
    <row r="46" spans="2:11" s="1" customFormat="1" ht="14.45" customHeight="1">
      <c r="B46" s="35"/>
      <c r="C46" s="31" t="s">
        <v>2187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4" t="str">
        <f>E9</f>
        <v>03 - SO 03  ZTI, UT, Elektro, VZT, Výustní objekt ZTI</v>
      </c>
      <c r="F47" s="347"/>
      <c r="G47" s="347"/>
      <c r="H47" s="347"/>
      <c r="I47" s="9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47" s="1" customFormat="1" ht="18" customHeight="1">
      <c r="B49" s="35"/>
      <c r="C49" s="31" t="s">
        <v>2118</v>
      </c>
      <c r="D49" s="36"/>
      <c r="E49" s="36"/>
      <c r="F49" s="29" t="str">
        <f>F12</f>
        <v>ppč 706/1, 706/15, kú Bedřichov v Krkonoších</v>
      </c>
      <c r="G49" s="36"/>
      <c r="H49" s="36"/>
      <c r="I49" s="97" t="s">
        <v>2120</v>
      </c>
      <c r="J49" s="98" t="str">
        <f>IF(J12="","",J12)</f>
        <v>25. 7. 2016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47" s="1" customFormat="1" ht="15">
      <c r="B51" s="35"/>
      <c r="C51" s="31" t="s">
        <v>2122</v>
      </c>
      <c r="D51" s="36"/>
      <c r="E51" s="36"/>
      <c r="F51" s="29" t="str">
        <f>E15</f>
        <v xml:space="preserve"> </v>
      </c>
      <c r="G51" s="36"/>
      <c r="H51" s="36"/>
      <c r="I51" s="97" t="s">
        <v>2128</v>
      </c>
      <c r="J51" s="29" t="str">
        <f>E21</f>
        <v>GRAFIC - Ing. Kirjakovský, Ing.Daněk</v>
      </c>
      <c r="K51" s="39"/>
    </row>
    <row r="52" spans="2:47" s="1" customFormat="1" ht="14.45" customHeight="1">
      <c r="B52" s="35"/>
      <c r="C52" s="31" t="s">
        <v>2126</v>
      </c>
      <c r="D52" s="36"/>
      <c r="E52" s="36"/>
      <c r="F52" s="29" t="str">
        <f>IF(E18="","",E18)</f>
        <v/>
      </c>
      <c r="G52" s="36"/>
      <c r="H52" s="36"/>
      <c r="I52" s="9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47" s="1" customFormat="1" ht="29.25" customHeight="1">
      <c r="B54" s="35"/>
      <c r="C54" s="116" t="s">
        <v>2190</v>
      </c>
      <c r="D54" s="45"/>
      <c r="E54" s="45"/>
      <c r="F54" s="45"/>
      <c r="G54" s="45"/>
      <c r="H54" s="45"/>
      <c r="I54" s="117"/>
      <c r="J54" s="118" t="s">
        <v>2191</v>
      </c>
      <c r="K54" s="50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19" t="s">
        <v>2192</v>
      </c>
      <c r="D56" s="36"/>
      <c r="E56" s="36"/>
      <c r="F56" s="36"/>
      <c r="G56" s="36"/>
      <c r="H56" s="36"/>
      <c r="I56" s="96"/>
      <c r="J56" s="106">
        <f>J100</f>
        <v>0</v>
      </c>
      <c r="K56" s="39"/>
      <c r="AU56" s="18" t="s">
        <v>2193</v>
      </c>
    </row>
    <row r="57" spans="2:47" s="7" customFormat="1" ht="24.95" customHeight="1">
      <c r="B57" s="120"/>
      <c r="C57" s="121"/>
      <c r="D57" s="122" t="s">
        <v>2279</v>
      </c>
      <c r="E57" s="123"/>
      <c r="F57" s="123"/>
      <c r="G57" s="123"/>
      <c r="H57" s="123"/>
      <c r="I57" s="124"/>
      <c r="J57" s="125">
        <f>J101</f>
        <v>0</v>
      </c>
      <c r="K57" s="126"/>
    </row>
    <row r="58" spans="2:47" s="8" customFormat="1" ht="19.899999999999999" customHeight="1">
      <c r="B58" s="127"/>
      <c r="C58" s="128"/>
      <c r="D58" s="129" t="s">
        <v>2280</v>
      </c>
      <c r="E58" s="130"/>
      <c r="F58" s="130"/>
      <c r="G58" s="130"/>
      <c r="H58" s="130"/>
      <c r="I58" s="131"/>
      <c r="J58" s="132">
        <f>J102</f>
        <v>0</v>
      </c>
      <c r="K58" s="133"/>
    </row>
    <row r="59" spans="2:47" s="8" customFormat="1" ht="19.899999999999999" customHeight="1">
      <c r="B59" s="127"/>
      <c r="C59" s="128"/>
      <c r="D59" s="129" t="s">
        <v>2283</v>
      </c>
      <c r="E59" s="130"/>
      <c r="F59" s="130"/>
      <c r="G59" s="130"/>
      <c r="H59" s="130"/>
      <c r="I59" s="131"/>
      <c r="J59" s="132">
        <f>J151</f>
        <v>0</v>
      </c>
      <c r="K59" s="133"/>
    </row>
    <row r="60" spans="2:47" s="8" customFormat="1" ht="19.899999999999999" customHeight="1">
      <c r="B60" s="127"/>
      <c r="C60" s="128"/>
      <c r="D60" s="129" t="s">
        <v>2284</v>
      </c>
      <c r="E60" s="130"/>
      <c r="F60" s="130"/>
      <c r="G60" s="130"/>
      <c r="H60" s="130"/>
      <c r="I60" s="131"/>
      <c r="J60" s="132">
        <f>J158</f>
        <v>0</v>
      </c>
      <c r="K60" s="133"/>
    </row>
    <row r="61" spans="2:47" s="8" customFormat="1" ht="19.899999999999999" customHeight="1">
      <c r="B61" s="127"/>
      <c r="C61" s="128"/>
      <c r="D61" s="129" t="s">
        <v>2285</v>
      </c>
      <c r="E61" s="130"/>
      <c r="F61" s="130"/>
      <c r="G61" s="130"/>
      <c r="H61" s="130"/>
      <c r="I61" s="131"/>
      <c r="J61" s="132">
        <f>J163</f>
        <v>0</v>
      </c>
      <c r="K61" s="133"/>
    </row>
    <row r="62" spans="2:47" s="8" customFormat="1" ht="19.899999999999999" customHeight="1">
      <c r="B62" s="127"/>
      <c r="C62" s="128"/>
      <c r="D62" s="129" t="s">
        <v>2286</v>
      </c>
      <c r="E62" s="130"/>
      <c r="F62" s="130"/>
      <c r="G62" s="130"/>
      <c r="H62" s="130"/>
      <c r="I62" s="131"/>
      <c r="J62" s="132">
        <f>J187</f>
        <v>0</v>
      </c>
      <c r="K62" s="133"/>
    </row>
    <row r="63" spans="2:47" s="8" customFormat="1" ht="19.899999999999999" customHeight="1">
      <c r="B63" s="127"/>
      <c r="C63" s="128"/>
      <c r="D63" s="129" t="s">
        <v>1499</v>
      </c>
      <c r="E63" s="130"/>
      <c r="F63" s="130"/>
      <c r="G63" s="130"/>
      <c r="H63" s="130"/>
      <c r="I63" s="131"/>
      <c r="J63" s="132">
        <f>J202</f>
        <v>0</v>
      </c>
      <c r="K63" s="133"/>
    </row>
    <row r="64" spans="2:47" s="8" customFormat="1" ht="19.899999999999999" customHeight="1">
      <c r="B64" s="127"/>
      <c r="C64" s="128"/>
      <c r="D64" s="129" t="s">
        <v>2287</v>
      </c>
      <c r="E64" s="130"/>
      <c r="F64" s="130"/>
      <c r="G64" s="130"/>
      <c r="H64" s="130"/>
      <c r="I64" s="131"/>
      <c r="J64" s="132">
        <f>J208</f>
        <v>0</v>
      </c>
      <c r="K64" s="133"/>
    </row>
    <row r="65" spans="2:11" s="7" customFormat="1" ht="24.95" customHeight="1">
      <c r="B65" s="120"/>
      <c r="C65" s="121"/>
      <c r="D65" s="122" t="s">
        <v>2288</v>
      </c>
      <c r="E65" s="123"/>
      <c r="F65" s="123"/>
      <c r="G65" s="123"/>
      <c r="H65" s="123"/>
      <c r="I65" s="124"/>
      <c r="J65" s="125">
        <f>J211</f>
        <v>0</v>
      </c>
      <c r="K65" s="126"/>
    </row>
    <row r="66" spans="2:11" s="8" customFormat="1" ht="19.899999999999999" customHeight="1">
      <c r="B66" s="127"/>
      <c r="C66" s="128"/>
      <c r="D66" s="129" t="s">
        <v>1500</v>
      </c>
      <c r="E66" s="130"/>
      <c r="F66" s="130"/>
      <c r="G66" s="130"/>
      <c r="H66" s="130"/>
      <c r="I66" s="131"/>
      <c r="J66" s="132">
        <f>J212</f>
        <v>0</v>
      </c>
      <c r="K66" s="133"/>
    </row>
    <row r="67" spans="2:11" s="8" customFormat="1" ht="19.899999999999999" customHeight="1">
      <c r="B67" s="127"/>
      <c r="C67" s="128"/>
      <c r="D67" s="129" t="s">
        <v>1501</v>
      </c>
      <c r="E67" s="130"/>
      <c r="F67" s="130"/>
      <c r="G67" s="130"/>
      <c r="H67" s="130"/>
      <c r="I67" s="131"/>
      <c r="J67" s="132">
        <f>J247</f>
        <v>0</v>
      </c>
      <c r="K67" s="133"/>
    </row>
    <row r="68" spans="2:11" s="8" customFormat="1" ht="19.899999999999999" customHeight="1">
      <c r="B68" s="127"/>
      <c r="C68" s="128"/>
      <c r="D68" s="129" t="s">
        <v>1502</v>
      </c>
      <c r="E68" s="130"/>
      <c r="F68" s="130"/>
      <c r="G68" s="130"/>
      <c r="H68" s="130"/>
      <c r="I68" s="131"/>
      <c r="J68" s="132">
        <f>J280</f>
        <v>0</v>
      </c>
      <c r="K68" s="133"/>
    </row>
    <row r="69" spans="2:11" s="8" customFormat="1" ht="19.899999999999999" customHeight="1">
      <c r="B69" s="127"/>
      <c r="C69" s="128"/>
      <c r="D69" s="129" t="s">
        <v>1503</v>
      </c>
      <c r="E69" s="130"/>
      <c r="F69" s="130"/>
      <c r="G69" s="130"/>
      <c r="H69" s="130"/>
      <c r="I69" s="131"/>
      <c r="J69" s="132">
        <f>J307</f>
        <v>0</v>
      </c>
      <c r="K69" s="133"/>
    </row>
    <row r="70" spans="2:11" s="8" customFormat="1" ht="19.899999999999999" customHeight="1">
      <c r="B70" s="127"/>
      <c r="C70" s="128"/>
      <c r="D70" s="129" t="s">
        <v>1504</v>
      </c>
      <c r="E70" s="130"/>
      <c r="F70" s="130"/>
      <c r="G70" s="130"/>
      <c r="H70" s="130"/>
      <c r="I70" s="131"/>
      <c r="J70" s="132">
        <f>J310</f>
        <v>0</v>
      </c>
      <c r="K70" s="133"/>
    </row>
    <row r="71" spans="2:11" s="8" customFormat="1" ht="19.899999999999999" customHeight="1">
      <c r="B71" s="127"/>
      <c r="C71" s="128"/>
      <c r="D71" s="129" t="s">
        <v>1505</v>
      </c>
      <c r="E71" s="130"/>
      <c r="F71" s="130"/>
      <c r="G71" s="130"/>
      <c r="H71" s="130"/>
      <c r="I71" s="131"/>
      <c r="J71" s="132">
        <f>J320</f>
        <v>0</v>
      </c>
      <c r="K71" s="133"/>
    </row>
    <row r="72" spans="2:11" s="8" customFormat="1" ht="19.899999999999999" customHeight="1">
      <c r="B72" s="127"/>
      <c r="C72" s="128"/>
      <c r="D72" s="129" t="s">
        <v>1506</v>
      </c>
      <c r="E72" s="130"/>
      <c r="F72" s="130"/>
      <c r="G72" s="130"/>
      <c r="H72" s="130"/>
      <c r="I72" s="131"/>
      <c r="J72" s="132">
        <f>J334</f>
        <v>0</v>
      </c>
      <c r="K72" s="133"/>
    </row>
    <row r="73" spans="2:11" s="8" customFormat="1" ht="19.899999999999999" customHeight="1">
      <c r="B73" s="127"/>
      <c r="C73" s="128"/>
      <c r="D73" s="129" t="s">
        <v>1507</v>
      </c>
      <c r="E73" s="130"/>
      <c r="F73" s="130"/>
      <c r="G73" s="130"/>
      <c r="H73" s="130"/>
      <c r="I73" s="131"/>
      <c r="J73" s="132">
        <f>J345</f>
        <v>0</v>
      </c>
      <c r="K73" s="133"/>
    </row>
    <row r="74" spans="2:11" s="8" customFormat="1" ht="19.899999999999999" customHeight="1">
      <c r="B74" s="127"/>
      <c r="C74" s="128"/>
      <c r="D74" s="129" t="s">
        <v>1508</v>
      </c>
      <c r="E74" s="130"/>
      <c r="F74" s="130"/>
      <c r="G74" s="130"/>
      <c r="H74" s="130"/>
      <c r="I74" s="131"/>
      <c r="J74" s="132">
        <f>J352</f>
        <v>0</v>
      </c>
      <c r="K74" s="133"/>
    </row>
    <row r="75" spans="2:11" s="8" customFormat="1" ht="19.899999999999999" customHeight="1">
      <c r="B75" s="127"/>
      <c r="C75" s="128"/>
      <c r="D75" s="129" t="s">
        <v>1509</v>
      </c>
      <c r="E75" s="130"/>
      <c r="F75" s="130"/>
      <c r="G75" s="130"/>
      <c r="H75" s="130"/>
      <c r="I75" s="131"/>
      <c r="J75" s="132">
        <f>J355</f>
        <v>0</v>
      </c>
      <c r="K75" s="133"/>
    </row>
    <row r="76" spans="2:11" s="8" customFormat="1" ht="19.899999999999999" customHeight="1">
      <c r="B76" s="127"/>
      <c r="C76" s="128"/>
      <c r="D76" s="129" t="s">
        <v>1510</v>
      </c>
      <c r="E76" s="130"/>
      <c r="F76" s="130"/>
      <c r="G76" s="130"/>
      <c r="H76" s="130"/>
      <c r="I76" s="131"/>
      <c r="J76" s="132">
        <f>J467</f>
        <v>0</v>
      </c>
      <c r="K76" s="133"/>
    </row>
    <row r="77" spans="2:11" s="8" customFormat="1" ht="19.899999999999999" customHeight="1">
      <c r="B77" s="127"/>
      <c r="C77" s="128"/>
      <c r="D77" s="129" t="s">
        <v>1511</v>
      </c>
      <c r="E77" s="130"/>
      <c r="F77" s="130"/>
      <c r="G77" s="130"/>
      <c r="H77" s="130"/>
      <c r="I77" s="131"/>
      <c r="J77" s="132">
        <f>J484</f>
        <v>0</v>
      </c>
      <c r="K77" s="133"/>
    </row>
    <row r="78" spans="2:11" s="8" customFormat="1" ht="19.899999999999999" customHeight="1">
      <c r="B78" s="127"/>
      <c r="C78" s="128"/>
      <c r="D78" s="129" t="s">
        <v>1512</v>
      </c>
      <c r="E78" s="130"/>
      <c r="F78" s="130"/>
      <c r="G78" s="130"/>
      <c r="H78" s="130"/>
      <c r="I78" s="131"/>
      <c r="J78" s="132">
        <f>J503</f>
        <v>0</v>
      </c>
      <c r="K78" s="133"/>
    </row>
    <row r="79" spans="2:11" s="8" customFormat="1" ht="19.899999999999999" customHeight="1">
      <c r="B79" s="127"/>
      <c r="C79" s="128"/>
      <c r="D79" s="129" t="s">
        <v>1513</v>
      </c>
      <c r="E79" s="130"/>
      <c r="F79" s="130"/>
      <c r="G79" s="130"/>
      <c r="H79" s="130"/>
      <c r="I79" s="131"/>
      <c r="J79" s="132">
        <f>J541</f>
        <v>0</v>
      </c>
      <c r="K79" s="133"/>
    </row>
    <row r="80" spans="2:11" s="7" customFormat="1" ht="24.95" customHeight="1">
      <c r="B80" s="120"/>
      <c r="C80" s="121"/>
      <c r="D80" s="122" t="s">
        <v>1514</v>
      </c>
      <c r="E80" s="123"/>
      <c r="F80" s="123"/>
      <c r="G80" s="123"/>
      <c r="H80" s="123"/>
      <c r="I80" s="124"/>
      <c r="J80" s="125">
        <f>J545</f>
        <v>0</v>
      </c>
      <c r="K80" s="126"/>
    </row>
    <row r="81" spans="2:12" s="1" customFormat="1" ht="21.75" customHeight="1">
      <c r="B81" s="35"/>
      <c r="C81" s="36"/>
      <c r="D81" s="36"/>
      <c r="E81" s="36"/>
      <c r="F81" s="36"/>
      <c r="G81" s="36"/>
      <c r="H81" s="36"/>
      <c r="I81" s="96"/>
      <c r="J81" s="36"/>
      <c r="K81" s="39"/>
    </row>
    <row r="82" spans="2:12" s="1" customFormat="1" ht="6.95" customHeight="1">
      <c r="B82" s="51"/>
      <c r="C82" s="52"/>
      <c r="D82" s="52"/>
      <c r="E82" s="52"/>
      <c r="F82" s="52"/>
      <c r="G82" s="52"/>
      <c r="H82" s="52"/>
      <c r="I82" s="113"/>
      <c r="J82" s="52"/>
      <c r="K82" s="53"/>
    </row>
    <row r="86" spans="2:12" s="1" customFormat="1" ht="6.95" customHeight="1">
      <c r="B86" s="54"/>
      <c r="C86" s="55"/>
      <c r="D86" s="55"/>
      <c r="E86" s="55"/>
      <c r="F86" s="55"/>
      <c r="G86" s="55"/>
      <c r="H86" s="55"/>
      <c r="I86" s="114"/>
      <c r="J86" s="55"/>
      <c r="K86" s="55"/>
      <c r="L86" s="35"/>
    </row>
    <row r="87" spans="2:12" s="1" customFormat="1" ht="36.950000000000003" customHeight="1">
      <c r="B87" s="35"/>
      <c r="C87" s="56" t="s">
        <v>2199</v>
      </c>
      <c r="I87" s="134"/>
      <c r="L87" s="35"/>
    </row>
    <row r="88" spans="2:12" s="1" customFormat="1" ht="6.95" customHeight="1">
      <c r="B88" s="35"/>
      <c r="I88" s="134"/>
      <c r="L88" s="35"/>
    </row>
    <row r="89" spans="2:12" s="1" customFormat="1" ht="14.45" customHeight="1">
      <c r="B89" s="35"/>
      <c r="C89" s="58" t="s">
        <v>2112</v>
      </c>
      <c r="I89" s="134"/>
      <c r="L89" s="35"/>
    </row>
    <row r="90" spans="2:12" s="1" customFormat="1" ht="22.5" customHeight="1">
      <c r="B90" s="35"/>
      <c r="E90" s="365" t="str">
        <f>E7</f>
        <v>Autobusové nádraží Špindlerův Mlýn</v>
      </c>
      <c r="F90" s="342"/>
      <c r="G90" s="342"/>
      <c r="H90" s="342"/>
      <c r="I90" s="134"/>
      <c r="L90" s="35"/>
    </row>
    <row r="91" spans="2:12" s="1" customFormat="1" ht="14.45" customHeight="1">
      <c r="B91" s="35"/>
      <c r="C91" s="58" t="s">
        <v>2187</v>
      </c>
      <c r="I91" s="134"/>
      <c r="L91" s="35"/>
    </row>
    <row r="92" spans="2:12" s="1" customFormat="1" ht="23.25" customHeight="1">
      <c r="B92" s="35"/>
      <c r="E92" s="339" t="str">
        <f>E9</f>
        <v>03 - SO 03  ZTI, UT, Elektro, VZT, Výustní objekt ZTI</v>
      </c>
      <c r="F92" s="342"/>
      <c r="G92" s="342"/>
      <c r="H92" s="342"/>
      <c r="I92" s="134"/>
      <c r="L92" s="35"/>
    </row>
    <row r="93" spans="2:12" s="1" customFormat="1" ht="6.95" customHeight="1">
      <c r="B93" s="35"/>
      <c r="I93" s="134"/>
      <c r="L93" s="35"/>
    </row>
    <row r="94" spans="2:12" s="1" customFormat="1" ht="18" customHeight="1">
      <c r="B94" s="35"/>
      <c r="C94" s="58" t="s">
        <v>2118</v>
      </c>
      <c r="F94" s="135" t="str">
        <f>F12</f>
        <v>ppč 706/1, 706/15, kú Bedřichov v Krkonoších</v>
      </c>
      <c r="I94" s="136" t="s">
        <v>2120</v>
      </c>
      <c r="J94" s="62" t="str">
        <f>IF(J12="","",J12)</f>
        <v>25. 7. 2016</v>
      </c>
      <c r="L94" s="35"/>
    </row>
    <row r="95" spans="2:12" s="1" customFormat="1" ht="6.95" customHeight="1">
      <c r="B95" s="35"/>
      <c r="I95" s="134"/>
      <c r="L95" s="35"/>
    </row>
    <row r="96" spans="2:12" s="1" customFormat="1" ht="15">
      <c r="B96" s="35"/>
      <c r="C96" s="58" t="s">
        <v>2122</v>
      </c>
      <c r="F96" s="135" t="str">
        <f>E15</f>
        <v xml:space="preserve"> </v>
      </c>
      <c r="I96" s="136" t="s">
        <v>2128</v>
      </c>
      <c r="J96" s="135" t="str">
        <f>E21</f>
        <v>GRAFIC - Ing. Kirjakovský, Ing.Daněk</v>
      </c>
      <c r="L96" s="35"/>
    </row>
    <row r="97" spans="2:65" s="1" customFormat="1" ht="14.45" customHeight="1">
      <c r="B97" s="35"/>
      <c r="C97" s="58" t="s">
        <v>2126</v>
      </c>
      <c r="F97" s="135" t="str">
        <f>IF(E18="","",E18)</f>
        <v/>
      </c>
      <c r="I97" s="134"/>
      <c r="L97" s="35"/>
    </row>
    <row r="98" spans="2:65" s="1" customFormat="1" ht="10.35" customHeight="1">
      <c r="B98" s="35"/>
      <c r="I98" s="134"/>
      <c r="L98" s="35"/>
    </row>
    <row r="99" spans="2:65" s="9" customFormat="1" ht="29.25" customHeight="1">
      <c r="B99" s="137"/>
      <c r="C99" s="138" t="s">
        <v>2200</v>
      </c>
      <c r="D99" s="139" t="s">
        <v>2151</v>
      </c>
      <c r="E99" s="139" t="s">
        <v>2147</v>
      </c>
      <c r="F99" s="139" t="s">
        <v>2201</v>
      </c>
      <c r="G99" s="139" t="s">
        <v>2202</v>
      </c>
      <c r="H99" s="139" t="s">
        <v>2203</v>
      </c>
      <c r="I99" s="140" t="s">
        <v>2204</v>
      </c>
      <c r="J99" s="139" t="s">
        <v>2191</v>
      </c>
      <c r="K99" s="141" t="s">
        <v>2205</v>
      </c>
      <c r="L99" s="137"/>
      <c r="M99" s="68" t="s">
        <v>2206</v>
      </c>
      <c r="N99" s="69" t="s">
        <v>2136</v>
      </c>
      <c r="O99" s="69" t="s">
        <v>2207</v>
      </c>
      <c r="P99" s="69" t="s">
        <v>2208</v>
      </c>
      <c r="Q99" s="69" t="s">
        <v>2209</v>
      </c>
      <c r="R99" s="69" t="s">
        <v>2210</v>
      </c>
      <c r="S99" s="69" t="s">
        <v>2211</v>
      </c>
      <c r="T99" s="70" t="s">
        <v>2212</v>
      </c>
    </row>
    <row r="100" spans="2:65" s="1" customFormat="1" ht="29.25" customHeight="1">
      <c r="B100" s="35"/>
      <c r="C100" s="72" t="s">
        <v>2192</v>
      </c>
      <c r="I100" s="134"/>
      <c r="J100" s="142">
        <f>BK100</f>
        <v>0</v>
      </c>
      <c r="L100" s="35"/>
      <c r="M100" s="71"/>
      <c r="N100" s="63"/>
      <c r="O100" s="63"/>
      <c r="P100" s="143">
        <f>P101+P211+P545</f>
        <v>0</v>
      </c>
      <c r="Q100" s="63"/>
      <c r="R100" s="143">
        <f>R101+R211+R545</f>
        <v>17.374209</v>
      </c>
      <c r="S100" s="63"/>
      <c r="T100" s="144">
        <f>T101+T211+T545</f>
        <v>3.5390000000000001</v>
      </c>
      <c r="AT100" s="18" t="s">
        <v>2165</v>
      </c>
      <c r="AU100" s="18" t="s">
        <v>2193</v>
      </c>
      <c r="BK100" s="145">
        <f>BK101+BK211+BK545</f>
        <v>0</v>
      </c>
    </row>
    <row r="101" spans="2:65" s="10" customFormat="1" ht="37.35" customHeight="1">
      <c r="B101" s="146"/>
      <c r="D101" s="147" t="s">
        <v>2165</v>
      </c>
      <c r="E101" s="148" t="s">
        <v>2299</v>
      </c>
      <c r="F101" s="148" t="s">
        <v>2300</v>
      </c>
      <c r="I101" s="149"/>
      <c r="J101" s="150">
        <f>BK101</f>
        <v>0</v>
      </c>
      <c r="L101" s="146"/>
      <c r="M101" s="151"/>
      <c r="N101" s="152"/>
      <c r="O101" s="152"/>
      <c r="P101" s="153">
        <f>P102+P151+P158+P163+P187+P202+P208</f>
        <v>0</v>
      </c>
      <c r="Q101" s="152"/>
      <c r="R101" s="153">
        <f>R102+R151+R158+R163+R187+R202+R208</f>
        <v>12.775158999999999</v>
      </c>
      <c r="S101" s="152"/>
      <c r="T101" s="154">
        <f>T102+T151+T158+T163+T187+T202+T208</f>
        <v>3.5390000000000001</v>
      </c>
      <c r="AR101" s="147" t="s">
        <v>2173</v>
      </c>
      <c r="AT101" s="155" t="s">
        <v>2165</v>
      </c>
      <c r="AU101" s="155" t="s">
        <v>2166</v>
      </c>
      <c r="AY101" s="147" t="s">
        <v>2216</v>
      </c>
      <c r="BK101" s="156">
        <f>BK102+BK151+BK158+BK163+BK187+BK202+BK208</f>
        <v>0</v>
      </c>
    </row>
    <row r="102" spans="2:65" s="10" customFormat="1" ht="19.899999999999999" customHeight="1">
      <c r="B102" s="146"/>
      <c r="D102" s="157" t="s">
        <v>2165</v>
      </c>
      <c r="E102" s="158" t="s">
        <v>2173</v>
      </c>
      <c r="F102" s="158" t="s">
        <v>2301</v>
      </c>
      <c r="I102" s="149"/>
      <c r="J102" s="159">
        <f>BK102</f>
        <v>0</v>
      </c>
      <c r="L102" s="146"/>
      <c r="M102" s="151"/>
      <c r="N102" s="152"/>
      <c r="O102" s="152"/>
      <c r="P102" s="153">
        <f>SUM(P103:P150)</f>
        <v>0</v>
      </c>
      <c r="Q102" s="152"/>
      <c r="R102" s="153">
        <f>SUM(R103:R150)</f>
        <v>0.50455399999999995</v>
      </c>
      <c r="S102" s="152"/>
      <c r="T102" s="154">
        <f>SUM(T103:T150)</f>
        <v>0</v>
      </c>
      <c r="AR102" s="147" t="s">
        <v>2173</v>
      </c>
      <c r="AT102" s="155" t="s">
        <v>2165</v>
      </c>
      <c r="AU102" s="155" t="s">
        <v>2173</v>
      </c>
      <c r="AY102" s="147" t="s">
        <v>2216</v>
      </c>
      <c r="BK102" s="156">
        <f>SUM(BK103:BK150)</f>
        <v>0</v>
      </c>
    </row>
    <row r="103" spans="2:65" s="1" customFormat="1" ht="22.5" customHeight="1">
      <c r="B103" s="160"/>
      <c r="C103" s="161" t="s">
        <v>2173</v>
      </c>
      <c r="D103" s="161" t="s">
        <v>2219</v>
      </c>
      <c r="E103" s="162" t="s">
        <v>1515</v>
      </c>
      <c r="F103" s="163" t="s">
        <v>1516</v>
      </c>
      <c r="G103" s="164" t="s">
        <v>2352</v>
      </c>
      <c r="H103" s="165">
        <v>1.1000000000000001</v>
      </c>
      <c r="I103" s="166"/>
      <c r="J103" s="167">
        <f>ROUND(I103*H103,2)</f>
        <v>0</v>
      </c>
      <c r="K103" s="163" t="s">
        <v>2305</v>
      </c>
      <c r="L103" s="35"/>
      <c r="M103" s="168" t="s">
        <v>2117</v>
      </c>
      <c r="N103" s="169" t="s">
        <v>2137</v>
      </c>
      <c r="O103" s="36"/>
      <c r="P103" s="170">
        <f>O103*H103</f>
        <v>0</v>
      </c>
      <c r="Q103" s="170">
        <v>8.6800000000000002E-3</v>
      </c>
      <c r="R103" s="170">
        <f>Q103*H103</f>
        <v>9.5480000000000009E-3</v>
      </c>
      <c r="S103" s="170">
        <v>0</v>
      </c>
      <c r="T103" s="171">
        <f>S103*H103</f>
        <v>0</v>
      </c>
      <c r="AR103" s="18" t="s">
        <v>2237</v>
      </c>
      <c r="AT103" s="18" t="s">
        <v>2219</v>
      </c>
      <c r="AU103" s="18" t="s">
        <v>2175</v>
      </c>
      <c r="AY103" s="18" t="s">
        <v>2216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8" t="s">
        <v>2173</v>
      </c>
      <c r="BK103" s="172">
        <f>ROUND(I103*H103,2)</f>
        <v>0</v>
      </c>
      <c r="BL103" s="18" t="s">
        <v>2237</v>
      </c>
      <c r="BM103" s="18" t="s">
        <v>1517</v>
      </c>
    </row>
    <row r="104" spans="2:65" s="1" customFormat="1" ht="22.5" customHeight="1">
      <c r="B104" s="160"/>
      <c r="C104" s="161" t="s">
        <v>2175</v>
      </c>
      <c r="D104" s="161" t="s">
        <v>2219</v>
      </c>
      <c r="E104" s="162" t="s">
        <v>1518</v>
      </c>
      <c r="F104" s="163" t="s">
        <v>1519</v>
      </c>
      <c r="G104" s="164" t="s">
        <v>2352</v>
      </c>
      <c r="H104" s="165">
        <v>1.5</v>
      </c>
      <c r="I104" s="166"/>
      <c r="J104" s="167">
        <f>ROUND(I104*H104,2)</f>
        <v>0</v>
      </c>
      <c r="K104" s="163" t="s">
        <v>2305</v>
      </c>
      <c r="L104" s="35"/>
      <c r="M104" s="168" t="s">
        <v>2117</v>
      </c>
      <c r="N104" s="169" t="s">
        <v>2137</v>
      </c>
      <c r="O104" s="36"/>
      <c r="P104" s="170">
        <f>O104*H104</f>
        <v>0</v>
      </c>
      <c r="Q104" s="170">
        <v>3.6900000000000002E-2</v>
      </c>
      <c r="R104" s="170">
        <f>Q104*H104</f>
        <v>5.5350000000000003E-2</v>
      </c>
      <c r="S104" s="170">
        <v>0</v>
      </c>
      <c r="T104" s="171">
        <f>S104*H104</f>
        <v>0</v>
      </c>
      <c r="AR104" s="18" t="s">
        <v>2237</v>
      </c>
      <c r="AT104" s="18" t="s">
        <v>2219</v>
      </c>
      <c r="AU104" s="18" t="s">
        <v>2175</v>
      </c>
      <c r="AY104" s="18" t="s">
        <v>2216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8" t="s">
        <v>2173</v>
      </c>
      <c r="BK104" s="172">
        <f>ROUND(I104*H104,2)</f>
        <v>0</v>
      </c>
      <c r="BL104" s="18" t="s">
        <v>2237</v>
      </c>
      <c r="BM104" s="18" t="s">
        <v>1520</v>
      </c>
    </row>
    <row r="105" spans="2:65" s="1" customFormat="1" ht="22.5" customHeight="1">
      <c r="B105" s="160"/>
      <c r="C105" s="161" t="s">
        <v>2233</v>
      </c>
      <c r="D105" s="161" t="s">
        <v>2219</v>
      </c>
      <c r="E105" s="162" t="s">
        <v>1521</v>
      </c>
      <c r="F105" s="163" t="s">
        <v>1522</v>
      </c>
      <c r="G105" s="164" t="s">
        <v>2352</v>
      </c>
      <c r="H105" s="165">
        <v>5</v>
      </c>
      <c r="I105" s="166"/>
      <c r="J105" s="167">
        <f>ROUND(I105*H105,2)</f>
        <v>0</v>
      </c>
      <c r="K105" s="163" t="s">
        <v>2305</v>
      </c>
      <c r="L105" s="35"/>
      <c r="M105" s="168" t="s">
        <v>2117</v>
      </c>
      <c r="N105" s="169" t="s">
        <v>2137</v>
      </c>
      <c r="O105" s="36"/>
      <c r="P105" s="170">
        <f>O105*H105</f>
        <v>0</v>
      </c>
      <c r="Q105" s="170">
        <v>6.053E-2</v>
      </c>
      <c r="R105" s="170">
        <f>Q105*H105</f>
        <v>0.30264999999999997</v>
      </c>
      <c r="S105" s="170">
        <v>0</v>
      </c>
      <c r="T105" s="171">
        <f>S105*H105</f>
        <v>0</v>
      </c>
      <c r="AR105" s="18" t="s">
        <v>2237</v>
      </c>
      <c r="AT105" s="18" t="s">
        <v>2219</v>
      </c>
      <c r="AU105" s="18" t="s">
        <v>2175</v>
      </c>
      <c r="AY105" s="18" t="s">
        <v>2216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18" t="s">
        <v>2173</v>
      </c>
      <c r="BK105" s="172">
        <f>ROUND(I105*H105,2)</f>
        <v>0</v>
      </c>
      <c r="BL105" s="18" t="s">
        <v>2237</v>
      </c>
      <c r="BM105" s="18" t="s">
        <v>1523</v>
      </c>
    </row>
    <row r="106" spans="2:65" s="1" customFormat="1" ht="22.5" customHeight="1">
      <c r="B106" s="160"/>
      <c r="C106" s="161" t="s">
        <v>2237</v>
      </c>
      <c r="D106" s="161" t="s">
        <v>2219</v>
      </c>
      <c r="E106" s="162" t="s">
        <v>1524</v>
      </c>
      <c r="F106" s="163" t="s">
        <v>1525</v>
      </c>
      <c r="G106" s="164" t="s">
        <v>2304</v>
      </c>
      <c r="H106" s="165">
        <v>23.3</v>
      </c>
      <c r="I106" s="166"/>
      <c r="J106" s="167">
        <f>ROUND(I106*H106,2)</f>
        <v>0</v>
      </c>
      <c r="K106" s="163" t="s">
        <v>2305</v>
      </c>
      <c r="L106" s="35"/>
      <c r="M106" s="168" t="s">
        <v>2117</v>
      </c>
      <c r="N106" s="169" t="s">
        <v>2137</v>
      </c>
      <c r="O106" s="36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AR106" s="18" t="s">
        <v>2237</v>
      </c>
      <c r="AT106" s="18" t="s">
        <v>2219</v>
      </c>
      <c r="AU106" s="18" t="s">
        <v>2175</v>
      </c>
      <c r="AY106" s="18" t="s">
        <v>2216</v>
      </c>
      <c r="BE106" s="172">
        <f>IF(N106="základní",J106,0)</f>
        <v>0</v>
      </c>
      <c r="BF106" s="172">
        <f>IF(N106="snížená",J106,0)</f>
        <v>0</v>
      </c>
      <c r="BG106" s="172">
        <f>IF(N106="zákl. přenesená",J106,0)</f>
        <v>0</v>
      </c>
      <c r="BH106" s="172">
        <f>IF(N106="sníž. přenesená",J106,0)</f>
        <v>0</v>
      </c>
      <c r="BI106" s="172">
        <f>IF(N106="nulová",J106,0)</f>
        <v>0</v>
      </c>
      <c r="BJ106" s="18" t="s">
        <v>2173</v>
      </c>
      <c r="BK106" s="172">
        <f>ROUND(I106*H106,2)</f>
        <v>0</v>
      </c>
      <c r="BL106" s="18" t="s">
        <v>2237</v>
      </c>
      <c r="BM106" s="18" t="s">
        <v>1526</v>
      </c>
    </row>
    <row r="107" spans="2:65" s="11" customFormat="1" ht="22.5" customHeight="1">
      <c r="B107" s="173"/>
      <c r="D107" s="174" t="s">
        <v>2225</v>
      </c>
      <c r="E107" s="175" t="s">
        <v>2117</v>
      </c>
      <c r="F107" s="176" t="s">
        <v>1527</v>
      </c>
      <c r="H107" s="177">
        <v>23.3</v>
      </c>
      <c r="I107" s="178"/>
      <c r="L107" s="173"/>
      <c r="M107" s="179"/>
      <c r="N107" s="180"/>
      <c r="O107" s="180"/>
      <c r="P107" s="180"/>
      <c r="Q107" s="180"/>
      <c r="R107" s="180"/>
      <c r="S107" s="180"/>
      <c r="T107" s="181"/>
      <c r="AT107" s="182" t="s">
        <v>2225</v>
      </c>
      <c r="AU107" s="182" t="s">
        <v>2175</v>
      </c>
      <c r="AV107" s="11" t="s">
        <v>2175</v>
      </c>
      <c r="AW107" s="11" t="s">
        <v>2130</v>
      </c>
      <c r="AX107" s="11" t="s">
        <v>2173</v>
      </c>
      <c r="AY107" s="182" t="s">
        <v>2216</v>
      </c>
    </row>
    <row r="108" spans="2:65" s="1" customFormat="1" ht="22.5" customHeight="1">
      <c r="B108" s="160"/>
      <c r="C108" s="161" t="s">
        <v>2215</v>
      </c>
      <c r="D108" s="161" t="s">
        <v>2219</v>
      </c>
      <c r="E108" s="162" t="s">
        <v>1528</v>
      </c>
      <c r="F108" s="163" t="s">
        <v>1529</v>
      </c>
      <c r="G108" s="164" t="s">
        <v>2304</v>
      </c>
      <c r="H108" s="165">
        <v>23.3</v>
      </c>
      <c r="I108" s="166"/>
      <c r="J108" s="167">
        <f>ROUND(I108*H108,2)</f>
        <v>0</v>
      </c>
      <c r="K108" s="163" t="s">
        <v>2305</v>
      </c>
      <c r="L108" s="35"/>
      <c r="M108" s="168" t="s">
        <v>2117</v>
      </c>
      <c r="N108" s="169" t="s">
        <v>2137</v>
      </c>
      <c r="O108" s="36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AR108" s="18" t="s">
        <v>2237</v>
      </c>
      <c r="AT108" s="18" t="s">
        <v>2219</v>
      </c>
      <c r="AU108" s="18" t="s">
        <v>2175</v>
      </c>
      <c r="AY108" s="18" t="s">
        <v>2216</v>
      </c>
      <c r="BE108" s="172">
        <f>IF(N108="základní",J108,0)</f>
        <v>0</v>
      </c>
      <c r="BF108" s="172">
        <f>IF(N108="snížená",J108,0)</f>
        <v>0</v>
      </c>
      <c r="BG108" s="172">
        <f>IF(N108="zákl. přenesená",J108,0)</f>
        <v>0</v>
      </c>
      <c r="BH108" s="172">
        <f>IF(N108="sníž. přenesená",J108,0)</f>
        <v>0</v>
      </c>
      <c r="BI108" s="172">
        <f>IF(N108="nulová",J108,0)</f>
        <v>0</v>
      </c>
      <c r="BJ108" s="18" t="s">
        <v>2173</v>
      </c>
      <c r="BK108" s="172">
        <f>ROUND(I108*H108,2)</f>
        <v>0</v>
      </c>
      <c r="BL108" s="18" t="s">
        <v>2237</v>
      </c>
      <c r="BM108" s="18" t="s">
        <v>1530</v>
      </c>
    </row>
    <row r="109" spans="2:65" s="1" customFormat="1" ht="22.5" customHeight="1">
      <c r="B109" s="160"/>
      <c r="C109" s="161" t="s">
        <v>2244</v>
      </c>
      <c r="D109" s="161" t="s">
        <v>2219</v>
      </c>
      <c r="E109" s="162" t="s">
        <v>1531</v>
      </c>
      <c r="F109" s="163" t="s">
        <v>1532</v>
      </c>
      <c r="G109" s="164" t="s">
        <v>2304</v>
      </c>
      <c r="H109" s="165">
        <v>10</v>
      </c>
      <c r="I109" s="166"/>
      <c r="J109" s="167">
        <f>ROUND(I109*H109,2)</f>
        <v>0</v>
      </c>
      <c r="K109" s="163" t="s">
        <v>2305</v>
      </c>
      <c r="L109" s="35"/>
      <c r="M109" s="168" t="s">
        <v>2117</v>
      </c>
      <c r="N109" s="169" t="s">
        <v>2137</v>
      </c>
      <c r="O109" s="36"/>
      <c r="P109" s="170">
        <f>O109*H109</f>
        <v>0</v>
      </c>
      <c r="Q109" s="170">
        <v>0</v>
      </c>
      <c r="R109" s="170">
        <f>Q109*H109</f>
        <v>0</v>
      </c>
      <c r="S109" s="170">
        <v>0</v>
      </c>
      <c r="T109" s="171">
        <f>S109*H109</f>
        <v>0</v>
      </c>
      <c r="AR109" s="18" t="s">
        <v>2237</v>
      </c>
      <c r="AT109" s="18" t="s">
        <v>2219</v>
      </c>
      <c r="AU109" s="18" t="s">
        <v>2175</v>
      </c>
      <c r="AY109" s="18" t="s">
        <v>2216</v>
      </c>
      <c r="BE109" s="172">
        <f>IF(N109="základní",J109,0)</f>
        <v>0</v>
      </c>
      <c r="BF109" s="172">
        <f>IF(N109="snížená",J109,0)</f>
        <v>0</v>
      </c>
      <c r="BG109" s="172">
        <f>IF(N109="zákl. přenesená",J109,0)</f>
        <v>0</v>
      </c>
      <c r="BH109" s="172">
        <f>IF(N109="sníž. přenesená",J109,0)</f>
        <v>0</v>
      </c>
      <c r="BI109" s="172">
        <f>IF(N109="nulová",J109,0)</f>
        <v>0</v>
      </c>
      <c r="BJ109" s="18" t="s">
        <v>2173</v>
      </c>
      <c r="BK109" s="172">
        <f>ROUND(I109*H109,2)</f>
        <v>0</v>
      </c>
      <c r="BL109" s="18" t="s">
        <v>2237</v>
      </c>
      <c r="BM109" s="18" t="s">
        <v>1533</v>
      </c>
    </row>
    <row r="110" spans="2:65" s="1" customFormat="1" ht="22.5" customHeight="1">
      <c r="B110" s="160"/>
      <c r="C110" s="161" t="s">
        <v>2248</v>
      </c>
      <c r="D110" s="161" t="s">
        <v>2219</v>
      </c>
      <c r="E110" s="162" t="s">
        <v>1534</v>
      </c>
      <c r="F110" s="163" t="s">
        <v>1535</v>
      </c>
      <c r="G110" s="164" t="s">
        <v>2304</v>
      </c>
      <c r="H110" s="165">
        <v>5</v>
      </c>
      <c r="I110" s="166"/>
      <c r="J110" s="167">
        <f>ROUND(I110*H110,2)</f>
        <v>0</v>
      </c>
      <c r="K110" s="163" t="s">
        <v>2305</v>
      </c>
      <c r="L110" s="35"/>
      <c r="M110" s="168" t="s">
        <v>2117</v>
      </c>
      <c r="N110" s="169" t="s">
        <v>2137</v>
      </c>
      <c r="O110" s="36"/>
      <c r="P110" s="170">
        <f>O110*H110</f>
        <v>0</v>
      </c>
      <c r="Q110" s="170">
        <v>3.5100000000000001E-3</v>
      </c>
      <c r="R110" s="170">
        <f>Q110*H110</f>
        <v>1.755E-2</v>
      </c>
      <c r="S110" s="170">
        <v>0</v>
      </c>
      <c r="T110" s="171">
        <f>S110*H110</f>
        <v>0</v>
      </c>
      <c r="AR110" s="18" t="s">
        <v>2237</v>
      </c>
      <c r="AT110" s="18" t="s">
        <v>2219</v>
      </c>
      <c r="AU110" s="18" t="s">
        <v>2175</v>
      </c>
      <c r="AY110" s="18" t="s">
        <v>2216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8" t="s">
        <v>2173</v>
      </c>
      <c r="BK110" s="172">
        <f>ROUND(I110*H110,2)</f>
        <v>0</v>
      </c>
      <c r="BL110" s="18" t="s">
        <v>2237</v>
      </c>
      <c r="BM110" s="18" t="s">
        <v>1536</v>
      </c>
    </row>
    <row r="111" spans="2:65" s="1" customFormat="1" ht="22.5" customHeight="1">
      <c r="B111" s="160"/>
      <c r="C111" s="161" t="s">
        <v>2254</v>
      </c>
      <c r="D111" s="161" t="s">
        <v>2219</v>
      </c>
      <c r="E111" s="162" t="s">
        <v>2308</v>
      </c>
      <c r="F111" s="163" t="s">
        <v>2309</v>
      </c>
      <c r="G111" s="164" t="s">
        <v>2304</v>
      </c>
      <c r="H111" s="165">
        <v>159.94999999999999</v>
      </c>
      <c r="I111" s="166"/>
      <c r="J111" s="167">
        <f>ROUND(I111*H111,2)</f>
        <v>0</v>
      </c>
      <c r="K111" s="163" t="s">
        <v>2305</v>
      </c>
      <c r="L111" s="35"/>
      <c r="M111" s="168" t="s">
        <v>2117</v>
      </c>
      <c r="N111" s="169" t="s">
        <v>2137</v>
      </c>
      <c r="O111" s="36"/>
      <c r="P111" s="170">
        <f>O111*H111</f>
        <v>0</v>
      </c>
      <c r="Q111" s="170">
        <v>0</v>
      </c>
      <c r="R111" s="170">
        <f>Q111*H111</f>
        <v>0</v>
      </c>
      <c r="S111" s="170">
        <v>0</v>
      </c>
      <c r="T111" s="171">
        <f>S111*H111</f>
        <v>0</v>
      </c>
      <c r="AR111" s="18" t="s">
        <v>2237</v>
      </c>
      <c r="AT111" s="18" t="s">
        <v>2219</v>
      </c>
      <c r="AU111" s="18" t="s">
        <v>2175</v>
      </c>
      <c r="AY111" s="18" t="s">
        <v>2216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8" t="s">
        <v>2173</v>
      </c>
      <c r="BK111" s="172">
        <f>ROUND(I111*H111,2)</f>
        <v>0</v>
      </c>
      <c r="BL111" s="18" t="s">
        <v>2237</v>
      </c>
      <c r="BM111" s="18" t="s">
        <v>1537</v>
      </c>
    </row>
    <row r="112" spans="2:65" s="11" customFormat="1" ht="22.5" customHeight="1">
      <c r="B112" s="173"/>
      <c r="D112" s="188" t="s">
        <v>2225</v>
      </c>
      <c r="E112" s="182" t="s">
        <v>2117</v>
      </c>
      <c r="F112" s="189" t="s">
        <v>1538</v>
      </c>
      <c r="H112" s="190">
        <v>19.8</v>
      </c>
      <c r="I112" s="178"/>
      <c r="L112" s="173"/>
      <c r="M112" s="179"/>
      <c r="N112" s="180"/>
      <c r="O112" s="180"/>
      <c r="P112" s="180"/>
      <c r="Q112" s="180"/>
      <c r="R112" s="180"/>
      <c r="S112" s="180"/>
      <c r="T112" s="181"/>
      <c r="AT112" s="182" t="s">
        <v>2225</v>
      </c>
      <c r="AU112" s="182" t="s">
        <v>2175</v>
      </c>
      <c r="AV112" s="11" t="s">
        <v>2175</v>
      </c>
      <c r="AW112" s="11" t="s">
        <v>2130</v>
      </c>
      <c r="AX112" s="11" t="s">
        <v>2166</v>
      </c>
      <c r="AY112" s="182" t="s">
        <v>2216</v>
      </c>
    </row>
    <row r="113" spans="2:65" s="11" customFormat="1" ht="22.5" customHeight="1">
      <c r="B113" s="173"/>
      <c r="D113" s="188" t="s">
        <v>2225</v>
      </c>
      <c r="E113" s="182" t="s">
        <v>2117</v>
      </c>
      <c r="F113" s="189" t="s">
        <v>1539</v>
      </c>
      <c r="H113" s="190">
        <v>37.799999999999997</v>
      </c>
      <c r="I113" s="178"/>
      <c r="L113" s="173"/>
      <c r="M113" s="179"/>
      <c r="N113" s="180"/>
      <c r="O113" s="180"/>
      <c r="P113" s="180"/>
      <c r="Q113" s="180"/>
      <c r="R113" s="180"/>
      <c r="S113" s="180"/>
      <c r="T113" s="181"/>
      <c r="AT113" s="182" t="s">
        <v>2225</v>
      </c>
      <c r="AU113" s="182" t="s">
        <v>2175</v>
      </c>
      <c r="AV113" s="11" t="s">
        <v>2175</v>
      </c>
      <c r="AW113" s="11" t="s">
        <v>2130</v>
      </c>
      <c r="AX113" s="11" t="s">
        <v>2166</v>
      </c>
      <c r="AY113" s="182" t="s">
        <v>2216</v>
      </c>
    </row>
    <row r="114" spans="2:65" s="11" customFormat="1" ht="22.5" customHeight="1">
      <c r="B114" s="173"/>
      <c r="D114" s="188" t="s">
        <v>2225</v>
      </c>
      <c r="E114" s="182" t="s">
        <v>2117</v>
      </c>
      <c r="F114" s="189" t="s">
        <v>1540</v>
      </c>
      <c r="H114" s="190">
        <v>42.95</v>
      </c>
      <c r="I114" s="178"/>
      <c r="L114" s="173"/>
      <c r="M114" s="179"/>
      <c r="N114" s="180"/>
      <c r="O114" s="180"/>
      <c r="P114" s="180"/>
      <c r="Q114" s="180"/>
      <c r="R114" s="180"/>
      <c r="S114" s="180"/>
      <c r="T114" s="181"/>
      <c r="AT114" s="182" t="s">
        <v>2225</v>
      </c>
      <c r="AU114" s="182" t="s">
        <v>2175</v>
      </c>
      <c r="AV114" s="11" t="s">
        <v>2175</v>
      </c>
      <c r="AW114" s="11" t="s">
        <v>2130</v>
      </c>
      <c r="AX114" s="11" t="s">
        <v>2166</v>
      </c>
      <c r="AY114" s="182" t="s">
        <v>2216</v>
      </c>
    </row>
    <row r="115" spans="2:65" s="11" customFormat="1" ht="22.5" customHeight="1">
      <c r="B115" s="173"/>
      <c r="D115" s="188" t="s">
        <v>2225</v>
      </c>
      <c r="E115" s="182" t="s">
        <v>2117</v>
      </c>
      <c r="F115" s="189" t="s">
        <v>1541</v>
      </c>
      <c r="H115" s="190">
        <v>59.4</v>
      </c>
      <c r="I115" s="178"/>
      <c r="L115" s="173"/>
      <c r="M115" s="179"/>
      <c r="N115" s="180"/>
      <c r="O115" s="180"/>
      <c r="P115" s="180"/>
      <c r="Q115" s="180"/>
      <c r="R115" s="180"/>
      <c r="S115" s="180"/>
      <c r="T115" s="181"/>
      <c r="AT115" s="182" t="s">
        <v>2225</v>
      </c>
      <c r="AU115" s="182" t="s">
        <v>2175</v>
      </c>
      <c r="AV115" s="11" t="s">
        <v>2175</v>
      </c>
      <c r="AW115" s="11" t="s">
        <v>2130</v>
      </c>
      <c r="AX115" s="11" t="s">
        <v>2166</v>
      </c>
      <c r="AY115" s="182" t="s">
        <v>2216</v>
      </c>
    </row>
    <row r="116" spans="2:65" s="12" customFormat="1" ht="22.5" customHeight="1">
      <c r="B116" s="191"/>
      <c r="D116" s="174" t="s">
        <v>2225</v>
      </c>
      <c r="E116" s="218" t="s">
        <v>2117</v>
      </c>
      <c r="F116" s="219" t="s">
        <v>2317</v>
      </c>
      <c r="H116" s="220">
        <v>159.94999999999999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2225</v>
      </c>
      <c r="AU116" s="192" t="s">
        <v>2175</v>
      </c>
      <c r="AV116" s="12" t="s">
        <v>2233</v>
      </c>
      <c r="AW116" s="12" t="s">
        <v>2130</v>
      </c>
      <c r="AX116" s="12" t="s">
        <v>2173</v>
      </c>
      <c r="AY116" s="192" t="s">
        <v>2216</v>
      </c>
    </row>
    <row r="117" spans="2:65" s="1" customFormat="1" ht="22.5" customHeight="1">
      <c r="B117" s="160"/>
      <c r="C117" s="161" t="s">
        <v>2260</v>
      </c>
      <c r="D117" s="161" t="s">
        <v>2219</v>
      </c>
      <c r="E117" s="162" t="s">
        <v>1542</v>
      </c>
      <c r="F117" s="163" t="s">
        <v>1543</v>
      </c>
      <c r="G117" s="164" t="s">
        <v>2304</v>
      </c>
      <c r="H117" s="165">
        <v>0.4</v>
      </c>
      <c r="I117" s="166"/>
      <c r="J117" s="167">
        <f>ROUND(I117*H117,2)</f>
        <v>0</v>
      </c>
      <c r="K117" s="163" t="s">
        <v>2305</v>
      </c>
      <c r="L117" s="35"/>
      <c r="M117" s="168" t="s">
        <v>2117</v>
      </c>
      <c r="N117" s="169" t="s">
        <v>2137</v>
      </c>
      <c r="O117" s="36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AR117" s="18" t="s">
        <v>2237</v>
      </c>
      <c r="AT117" s="18" t="s">
        <v>2219</v>
      </c>
      <c r="AU117" s="18" t="s">
        <v>2175</v>
      </c>
      <c r="AY117" s="18" t="s">
        <v>2216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8" t="s">
        <v>2173</v>
      </c>
      <c r="BK117" s="172">
        <f>ROUND(I117*H117,2)</f>
        <v>0</v>
      </c>
      <c r="BL117" s="18" t="s">
        <v>2237</v>
      </c>
      <c r="BM117" s="18" t="s">
        <v>1544</v>
      </c>
    </row>
    <row r="118" spans="2:65" s="11" customFormat="1" ht="22.5" customHeight="1">
      <c r="B118" s="173"/>
      <c r="D118" s="174" t="s">
        <v>2225</v>
      </c>
      <c r="E118" s="175" t="s">
        <v>2117</v>
      </c>
      <c r="F118" s="176" t="s">
        <v>1545</v>
      </c>
      <c r="H118" s="177">
        <v>0.4</v>
      </c>
      <c r="I118" s="178"/>
      <c r="L118" s="173"/>
      <c r="M118" s="179"/>
      <c r="N118" s="180"/>
      <c r="O118" s="180"/>
      <c r="P118" s="180"/>
      <c r="Q118" s="180"/>
      <c r="R118" s="180"/>
      <c r="S118" s="180"/>
      <c r="T118" s="181"/>
      <c r="AT118" s="182" t="s">
        <v>2225</v>
      </c>
      <c r="AU118" s="182" t="s">
        <v>2175</v>
      </c>
      <c r="AV118" s="11" t="s">
        <v>2175</v>
      </c>
      <c r="AW118" s="11" t="s">
        <v>2130</v>
      </c>
      <c r="AX118" s="11" t="s">
        <v>2173</v>
      </c>
      <c r="AY118" s="182" t="s">
        <v>2216</v>
      </c>
    </row>
    <row r="119" spans="2:65" s="1" customFormat="1" ht="22.5" customHeight="1">
      <c r="B119" s="160"/>
      <c r="C119" s="161" t="s">
        <v>2349</v>
      </c>
      <c r="D119" s="161" t="s">
        <v>2219</v>
      </c>
      <c r="E119" s="162" t="s">
        <v>1546</v>
      </c>
      <c r="F119" s="163" t="s">
        <v>1547</v>
      </c>
      <c r="G119" s="164" t="s">
        <v>2304</v>
      </c>
      <c r="H119" s="165">
        <v>4</v>
      </c>
      <c r="I119" s="166"/>
      <c r="J119" s="167">
        <f>ROUND(I119*H119,2)</f>
        <v>0</v>
      </c>
      <c r="K119" s="163" t="s">
        <v>2117</v>
      </c>
      <c r="L119" s="35"/>
      <c r="M119" s="168" t="s">
        <v>2117</v>
      </c>
      <c r="N119" s="169" t="s">
        <v>2137</v>
      </c>
      <c r="O119" s="36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8" t="s">
        <v>2237</v>
      </c>
      <c r="AT119" s="18" t="s">
        <v>2219</v>
      </c>
      <c r="AU119" s="18" t="s">
        <v>2175</v>
      </c>
      <c r="AY119" s="18" t="s">
        <v>2216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8" t="s">
        <v>2173</v>
      </c>
      <c r="BK119" s="172">
        <f>ROUND(I119*H119,2)</f>
        <v>0</v>
      </c>
      <c r="BL119" s="18" t="s">
        <v>2237</v>
      </c>
      <c r="BM119" s="18" t="s">
        <v>1548</v>
      </c>
    </row>
    <row r="120" spans="2:65" s="11" customFormat="1" ht="22.5" customHeight="1">
      <c r="B120" s="173"/>
      <c r="D120" s="174" t="s">
        <v>2225</v>
      </c>
      <c r="E120" s="175" t="s">
        <v>2117</v>
      </c>
      <c r="F120" s="176" t="s">
        <v>1549</v>
      </c>
      <c r="H120" s="177">
        <v>4</v>
      </c>
      <c r="I120" s="178"/>
      <c r="L120" s="173"/>
      <c r="M120" s="179"/>
      <c r="N120" s="180"/>
      <c r="O120" s="180"/>
      <c r="P120" s="180"/>
      <c r="Q120" s="180"/>
      <c r="R120" s="180"/>
      <c r="S120" s="180"/>
      <c r="T120" s="181"/>
      <c r="AT120" s="182" t="s">
        <v>2225</v>
      </c>
      <c r="AU120" s="182" t="s">
        <v>2175</v>
      </c>
      <c r="AV120" s="11" t="s">
        <v>2175</v>
      </c>
      <c r="AW120" s="11" t="s">
        <v>2130</v>
      </c>
      <c r="AX120" s="11" t="s">
        <v>2173</v>
      </c>
      <c r="AY120" s="182" t="s">
        <v>2216</v>
      </c>
    </row>
    <row r="121" spans="2:65" s="1" customFormat="1" ht="22.5" customHeight="1">
      <c r="B121" s="160"/>
      <c r="C121" s="161" t="s">
        <v>2356</v>
      </c>
      <c r="D121" s="161" t="s">
        <v>2219</v>
      </c>
      <c r="E121" s="162" t="s">
        <v>1550</v>
      </c>
      <c r="F121" s="163" t="s">
        <v>1551</v>
      </c>
      <c r="G121" s="164" t="s">
        <v>2304</v>
      </c>
      <c r="H121" s="165">
        <v>29.7</v>
      </c>
      <c r="I121" s="166"/>
      <c r="J121" s="167">
        <f>ROUND(I121*H121,2)</f>
        <v>0</v>
      </c>
      <c r="K121" s="163" t="s">
        <v>2334</v>
      </c>
      <c r="L121" s="35"/>
      <c r="M121" s="168" t="s">
        <v>2117</v>
      </c>
      <c r="N121" s="169" t="s">
        <v>2137</v>
      </c>
      <c r="O121" s="36"/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AR121" s="18" t="s">
        <v>2237</v>
      </c>
      <c r="AT121" s="18" t="s">
        <v>2219</v>
      </c>
      <c r="AU121" s="18" t="s">
        <v>2175</v>
      </c>
      <c r="AY121" s="18" t="s">
        <v>2216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18" t="s">
        <v>2173</v>
      </c>
      <c r="BK121" s="172">
        <f>ROUND(I121*H121,2)</f>
        <v>0</v>
      </c>
      <c r="BL121" s="18" t="s">
        <v>2237</v>
      </c>
      <c r="BM121" s="18" t="s">
        <v>1552</v>
      </c>
    </row>
    <row r="122" spans="2:65" s="11" customFormat="1" ht="22.5" customHeight="1">
      <c r="B122" s="173"/>
      <c r="D122" s="174" t="s">
        <v>2225</v>
      </c>
      <c r="E122" s="175" t="s">
        <v>2117</v>
      </c>
      <c r="F122" s="176" t="s">
        <v>1553</v>
      </c>
      <c r="H122" s="177">
        <v>29.7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82" t="s">
        <v>2225</v>
      </c>
      <c r="AU122" s="182" t="s">
        <v>2175</v>
      </c>
      <c r="AV122" s="11" t="s">
        <v>2175</v>
      </c>
      <c r="AW122" s="11" t="s">
        <v>2130</v>
      </c>
      <c r="AX122" s="11" t="s">
        <v>2173</v>
      </c>
      <c r="AY122" s="182" t="s">
        <v>2216</v>
      </c>
    </row>
    <row r="123" spans="2:65" s="1" customFormat="1" ht="22.5" customHeight="1">
      <c r="B123" s="160"/>
      <c r="C123" s="161" t="s">
        <v>2362</v>
      </c>
      <c r="D123" s="161" t="s">
        <v>2219</v>
      </c>
      <c r="E123" s="162" t="s">
        <v>1554</v>
      </c>
      <c r="F123" s="163" t="s">
        <v>1555</v>
      </c>
      <c r="G123" s="164" t="s">
        <v>2359</v>
      </c>
      <c r="H123" s="165">
        <v>96</v>
      </c>
      <c r="I123" s="166"/>
      <c r="J123" s="167">
        <f t="shared" ref="J123:J131" si="0">ROUND(I123*H123,2)</f>
        <v>0</v>
      </c>
      <c r="K123" s="163" t="s">
        <v>2305</v>
      </c>
      <c r="L123" s="35"/>
      <c r="M123" s="168" t="s">
        <v>2117</v>
      </c>
      <c r="N123" s="169" t="s">
        <v>2137</v>
      </c>
      <c r="O123" s="36"/>
      <c r="P123" s="170">
        <f t="shared" ref="P123:P131" si="1">O123*H123</f>
        <v>0</v>
      </c>
      <c r="Q123" s="170">
        <v>8.4999999999999995E-4</v>
      </c>
      <c r="R123" s="170">
        <f t="shared" ref="R123:R131" si="2">Q123*H123</f>
        <v>8.1599999999999992E-2</v>
      </c>
      <c r="S123" s="170">
        <v>0</v>
      </c>
      <c r="T123" s="171">
        <f t="shared" ref="T123:T131" si="3">S123*H123</f>
        <v>0</v>
      </c>
      <c r="AR123" s="18" t="s">
        <v>2237</v>
      </c>
      <c r="AT123" s="18" t="s">
        <v>2219</v>
      </c>
      <c r="AU123" s="18" t="s">
        <v>2175</v>
      </c>
      <c r="AY123" s="18" t="s">
        <v>2216</v>
      </c>
      <c r="BE123" s="172">
        <f t="shared" ref="BE123:BE131" si="4">IF(N123="základní",J123,0)</f>
        <v>0</v>
      </c>
      <c r="BF123" s="172">
        <f t="shared" ref="BF123:BF131" si="5">IF(N123="snížená",J123,0)</f>
        <v>0</v>
      </c>
      <c r="BG123" s="172">
        <f t="shared" ref="BG123:BG131" si="6">IF(N123="zákl. přenesená",J123,0)</f>
        <v>0</v>
      </c>
      <c r="BH123" s="172">
        <f t="shared" ref="BH123:BH131" si="7">IF(N123="sníž. přenesená",J123,0)</f>
        <v>0</v>
      </c>
      <c r="BI123" s="172">
        <f t="shared" ref="BI123:BI131" si="8">IF(N123="nulová",J123,0)</f>
        <v>0</v>
      </c>
      <c r="BJ123" s="18" t="s">
        <v>2173</v>
      </c>
      <c r="BK123" s="172">
        <f t="shared" ref="BK123:BK131" si="9">ROUND(I123*H123,2)</f>
        <v>0</v>
      </c>
      <c r="BL123" s="18" t="s">
        <v>2237</v>
      </c>
      <c r="BM123" s="18" t="s">
        <v>1556</v>
      </c>
    </row>
    <row r="124" spans="2:65" s="1" customFormat="1" ht="22.5" customHeight="1">
      <c r="B124" s="160"/>
      <c r="C124" s="161" t="s">
        <v>2366</v>
      </c>
      <c r="D124" s="161" t="s">
        <v>2219</v>
      </c>
      <c r="E124" s="162" t="s">
        <v>1557</v>
      </c>
      <c r="F124" s="163" t="s">
        <v>1558</v>
      </c>
      <c r="G124" s="164" t="s">
        <v>2359</v>
      </c>
      <c r="H124" s="165">
        <v>96</v>
      </c>
      <c r="I124" s="166"/>
      <c r="J124" s="167">
        <f t="shared" si="0"/>
        <v>0</v>
      </c>
      <c r="K124" s="163" t="s">
        <v>2305</v>
      </c>
      <c r="L124" s="35"/>
      <c r="M124" s="168" t="s">
        <v>2117</v>
      </c>
      <c r="N124" s="169" t="s">
        <v>2137</v>
      </c>
      <c r="O124" s="36"/>
      <c r="P124" s="170">
        <f t="shared" si="1"/>
        <v>0</v>
      </c>
      <c r="Q124" s="170">
        <v>0</v>
      </c>
      <c r="R124" s="170">
        <f t="shared" si="2"/>
        <v>0</v>
      </c>
      <c r="S124" s="170">
        <v>0</v>
      </c>
      <c r="T124" s="171">
        <f t="shared" si="3"/>
        <v>0</v>
      </c>
      <c r="AR124" s="18" t="s">
        <v>2237</v>
      </c>
      <c r="AT124" s="18" t="s">
        <v>2219</v>
      </c>
      <c r="AU124" s="18" t="s">
        <v>2175</v>
      </c>
      <c r="AY124" s="18" t="s">
        <v>2216</v>
      </c>
      <c r="BE124" s="172">
        <f t="shared" si="4"/>
        <v>0</v>
      </c>
      <c r="BF124" s="172">
        <f t="shared" si="5"/>
        <v>0</v>
      </c>
      <c r="BG124" s="172">
        <f t="shared" si="6"/>
        <v>0</v>
      </c>
      <c r="BH124" s="172">
        <f t="shared" si="7"/>
        <v>0</v>
      </c>
      <c r="BI124" s="172">
        <f t="shared" si="8"/>
        <v>0</v>
      </c>
      <c r="BJ124" s="18" t="s">
        <v>2173</v>
      </c>
      <c r="BK124" s="172">
        <f t="shared" si="9"/>
        <v>0</v>
      </c>
      <c r="BL124" s="18" t="s">
        <v>2237</v>
      </c>
      <c r="BM124" s="18" t="s">
        <v>1559</v>
      </c>
    </row>
    <row r="125" spans="2:65" s="1" customFormat="1" ht="22.5" customHeight="1">
      <c r="B125" s="160"/>
      <c r="C125" s="161" t="s">
        <v>2371</v>
      </c>
      <c r="D125" s="161" t="s">
        <v>2219</v>
      </c>
      <c r="E125" s="162" t="s">
        <v>1560</v>
      </c>
      <c r="F125" s="163" t="s">
        <v>1561</v>
      </c>
      <c r="G125" s="164" t="s">
        <v>2359</v>
      </c>
      <c r="H125" s="165">
        <v>32</v>
      </c>
      <c r="I125" s="166"/>
      <c r="J125" s="167">
        <f t="shared" si="0"/>
        <v>0</v>
      </c>
      <c r="K125" s="163" t="s">
        <v>2305</v>
      </c>
      <c r="L125" s="35"/>
      <c r="M125" s="168" t="s">
        <v>2117</v>
      </c>
      <c r="N125" s="169" t="s">
        <v>2137</v>
      </c>
      <c r="O125" s="36"/>
      <c r="P125" s="170">
        <f t="shared" si="1"/>
        <v>0</v>
      </c>
      <c r="Q125" s="170">
        <v>6.9999999999999999E-4</v>
      </c>
      <c r="R125" s="170">
        <f t="shared" si="2"/>
        <v>2.24E-2</v>
      </c>
      <c r="S125" s="170">
        <v>0</v>
      </c>
      <c r="T125" s="171">
        <f t="shared" si="3"/>
        <v>0</v>
      </c>
      <c r="AR125" s="18" t="s">
        <v>2237</v>
      </c>
      <c r="AT125" s="18" t="s">
        <v>2219</v>
      </c>
      <c r="AU125" s="18" t="s">
        <v>2175</v>
      </c>
      <c r="AY125" s="18" t="s">
        <v>2216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8" t="s">
        <v>2173</v>
      </c>
      <c r="BK125" s="172">
        <f t="shared" si="9"/>
        <v>0</v>
      </c>
      <c r="BL125" s="18" t="s">
        <v>2237</v>
      </c>
      <c r="BM125" s="18" t="s">
        <v>1562</v>
      </c>
    </row>
    <row r="126" spans="2:65" s="1" customFormat="1" ht="22.5" customHeight="1">
      <c r="B126" s="160"/>
      <c r="C126" s="161" t="s">
        <v>2103</v>
      </c>
      <c r="D126" s="161" t="s">
        <v>2219</v>
      </c>
      <c r="E126" s="162" t="s">
        <v>1563</v>
      </c>
      <c r="F126" s="163" t="s">
        <v>1564</v>
      </c>
      <c r="G126" s="164" t="s">
        <v>2359</v>
      </c>
      <c r="H126" s="165">
        <v>32</v>
      </c>
      <c r="I126" s="166"/>
      <c r="J126" s="167">
        <f t="shared" si="0"/>
        <v>0</v>
      </c>
      <c r="K126" s="163" t="s">
        <v>2305</v>
      </c>
      <c r="L126" s="35"/>
      <c r="M126" s="168" t="s">
        <v>2117</v>
      </c>
      <c r="N126" s="169" t="s">
        <v>2137</v>
      </c>
      <c r="O126" s="36"/>
      <c r="P126" s="170">
        <f t="shared" si="1"/>
        <v>0</v>
      </c>
      <c r="Q126" s="170">
        <v>0</v>
      </c>
      <c r="R126" s="170">
        <f t="shared" si="2"/>
        <v>0</v>
      </c>
      <c r="S126" s="170">
        <v>0</v>
      </c>
      <c r="T126" s="171">
        <f t="shared" si="3"/>
        <v>0</v>
      </c>
      <c r="AR126" s="18" t="s">
        <v>2237</v>
      </c>
      <c r="AT126" s="18" t="s">
        <v>2219</v>
      </c>
      <c r="AU126" s="18" t="s">
        <v>2175</v>
      </c>
      <c r="AY126" s="18" t="s">
        <v>2216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8" t="s">
        <v>2173</v>
      </c>
      <c r="BK126" s="172">
        <f t="shared" si="9"/>
        <v>0</v>
      </c>
      <c r="BL126" s="18" t="s">
        <v>2237</v>
      </c>
      <c r="BM126" s="18" t="s">
        <v>1565</v>
      </c>
    </row>
    <row r="127" spans="2:65" s="1" customFormat="1" ht="22.5" customHeight="1">
      <c r="B127" s="160"/>
      <c r="C127" s="161" t="s">
        <v>2385</v>
      </c>
      <c r="D127" s="161" t="s">
        <v>2219</v>
      </c>
      <c r="E127" s="162" t="s">
        <v>1566</v>
      </c>
      <c r="F127" s="163" t="s">
        <v>1567</v>
      </c>
      <c r="G127" s="164" t="s">
        <v>2304</v>
      </c>
      <c r="H127" s="165">
        <v>33.6</v>
      </c>
      <c r="I127" s="166"/>
      <c r="J127" s="167">
        <f t="shared" si="0"/>
        <v>0</v>
      </c>
      <c r="K127" s="163" t="s">
        <v>2305</v>
      </c>
      <c r="L127" s="35"/>
      <c r="M127" s="168" t="s">
        <v>2117</v>
      </c>
      <c r="N127" s="169" t="s">
        <v>2137</v>
      </c>
      <c r="O127" s="36"/>
      <c r="P127" s="170">
        <f t="shared" si="1"/>
        <v>0</v>
      </c>
      <c r="Q127" s="170">
        <v>4.6000000000000001E-4</v>
      </c>
      <c r="R127" s="170">
        <f t="shared" si="2"/>
        <v>1.5456000000000001E-2</v>
      </c>
      <c r="S127" s="170">
        <v>0</v>
      </c>
      <c r="T127" s="171">
        <f t="shared" si="3"/>
        <v>0</v>
      </c>
      <c r="AR127" s="18" t="s">
        <v>2237</v>
      </c>
      <c r="AT127" s="18" t="s">
        <v>2219</v>
      </c>
      <c r="AU127" s="18" t="s">
        <v>2175</v>
      </c>
      <c r="AY127" s="18" t="s">
        <v>2216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8" t="s">
        <v>2173</v>
      </c>
      <c r="BK127" s="172">
        <f t="shared" si="9"/>
        <v>0</v>
      </c>
      <c r="BL127" s="18" t="s">
        <v>2237</v>
      </c>
      <c r="BM127" s="18" t="s">
        <v>1568</v>
      </c>
    </row>
    <row r="128" spans="2:65" s="1" customFormat="1" ht="22.5" customHeight="1">
      <c r="B128" s="160"/>
      <c r="C128" s="161" t="s">
        <v>2389</v>
      </c>
      <c r="D128" s="161" t="s">
        <v>2219</v>
      </c>
      <c r="E128" s="162" t="s">
        <v>1569</v>
      </c>
      <c r="F128" s="163" t="s">
        <v>1570</v>
      </c>
      <c r="G128" s="164" t="s">
        <v>2304</v>
      </c>
      <c r="H128" s="165">
        <v>33.6</v>
      </c>
      <c r="I128" s="166"/>
      <c r="J128" s="167">
        <f t="shared" si="0"/>
        <v>0</v>
      </c>
      <c r="K128" s="163" t="s">
        <v>2305</v>
      </c>
      <c r="L128" s="35"/>
      <c r="M128" s="168" t="s">
        <v>2117</v>
      </c>
      <c r="N128" s="169" t="s">
        <v>2137</v>
      </c>
      <c r="O128" s="36"/>
      <c r="P128" s="170">
        <f t="shared" si="1"/>
        <v>0</v>
      </c>
      <c r="Q128" s="170">
        <v>0</v>
      </c>
      <c r="R128" s="170">
        <f t="shared" si="2"/>
        <v>0</v>
      </c>
      <c r="S128" s="170">
        <v>0</v>
      </c>
      <c r="T128" s="171">
        <f t="shared" si="3"/>
        <v>0</v>
      </c>
      <c r="AR128" s="18" t="s">
        <v>2237</v>
      </c>
      <c r="AT128" s="18" t="s">
        <v>2219</v>
      </c>
      <c r="AU128" s="18" t="s">
        <v>2175</v>
      </c>
      <c r="AY128" s="18" t="s">
        <v>2216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8" t="s">
        <v>2173</v>
      </c>
      <c r="BK128" s="172">
        <f t="shared" si="9"/>
        <v>0</v>
      </c>
      <c r="BL128" s="18" t="s">
        <v>2237</v>
      </c>
      <c r="BM128" s="18" t="s">
        <v>1571</v>
      </c>
    </row>
    <row r="129" spans="2:65" s="1" customFormat="1" ht="22.5" customHeight="1">
      <c r="B129" s="160"/>
      <c r="C129" s="161" t="s">
        <v>2395</v>
      </c>
      <c r="D129" s="161" t="s">
        <v>2219</v>
      </c>
      <c r="E129" s="162" t="s">
        <v>1572</v>
      </c>
      <c r="F129" s="163" t="s">
        <v>1573</v>
      </c>
      <c r="G129" s="164" t="s">
        <v>2304</v>
      </c>
      <c r="H129" s="165">
        <v>12.4</v>
      </c>
      <c r="I129" s="166"/>
      <c r="J129" s="167">
        <f t="shared" si="0"/>
        <v>0</v>
      </c>
      <c r="K129" s="163" t="s">
        <v>2305</v>
      </c>
      <c r="L129" s="35"/>
      <c r="M129" s="168" t="s">
        <v>2117</v>
      </c>
      <c r="N129" s="169" t="s">
        <v>2137</v>
      </c>
      <c r="O129" s="36"/>
      <c r="P129" s="170">
        <f t="shared" si="1"/>
        <v>0</v>
      </c>
      <c r="Q129" s="170">
        <v>0</v>
      </c>
      <c r="R129" s="170">
        <f t="shared" si="2"/>
        <v>0</v>
      </c>
      <c r="S129" s="170">
        <v>0</v>
      </c>
      <c r="T129" s="171">
        <f t="shared" si="3"/>
        <v>0</v>
      </c>
      <c r="AR129" s="18" t="s">
        <v>2237</v>
      </c>
      <c r="AT129" s="18" t="s">
        <v>2219</v>
      </c>
      <c r="AU129" s="18" t="s">
        <v>2175</v>
      </c>
      <c r="AY129" s="18" t="s">
        <v>2216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8" t="s">
        <v>2173</v>
      </c>
      <c r="BK129" s="172">
        <f t="shared" si="9"/>
        <v>0</v>
      </c>
      <c r="BL129" s="18" t="s">
        <v>2237</v>
      </c>
      <c r="BM129" s="18" t="s">
        <v>1574</v>
      </c>
    </row>
    <row r="130" spans="2:65" s="1" customFormat="1" ht="22.5" customHeight="1">
      <c r="B130" s="160"/>
      <c r="C130" s="161" t="s">
        <v>2399</v>
      </c>
      <c r="D130" s="161" t="s">
        <v>2219</v>
      </c>
      <c r="E130" s="162" t="s">
        <v>2322</v>
      </c>
      <c r="F130" s="163" t="s">
        <v>2323</v>
      </c>
      <c r="G130" s="164" t="s">
        <v>2304</v>
      </c>
      <c r="H130" s="165">
        <v>29.2</v>
      </c>
      <c r="I130" s="166"/>
      <c r="J130" s="167">
        <f t="shared" si="0"/>
        <v>0</v>
      </c>
      <c r="K130" s="163" t="s">
        <v>2117</v>
      </c>
      <c r="L130" s="35"/>
      <c r="M130" s="168" t="s">
        <v>2117</v>
      </c>
      <c r="N130" s="169" t="s">
        <v>2137</v>
      </c>
      <c r="O130" s="36"/>
      <c r="P130" s="170">
        <f t="shared" si="1"/>
        <v>0</v>
      </c>
      <c r="Q130" s="170">
        <v>0</v>
      </c>
      <c r="R130" s="170">
        <f t="shared" si="2"/>
        <v>0</v>
      </c>
      <c r="S130" s="170">
        <v>0</v>
      </c>
      <c r="T130" s="171">
        <f t="shared" si="3"/>
        <v>0</v>
      </c>
      <c r="AR130" s="18" t="s">
        <v>2237</v>
      </c>
      <c r="AT130" s="18" t="s">
        <v>2219</v>
      </c>
      <c r="AU130" s="18" t="s">
        <v>2175</v>
      </c>
      <c r="AY130" s="18" t="s">
        <v>2216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8" t="s">
        <v>2173</v>
      </c>
      <c r="BK130" s="172">
        <f t="shared" si="9"/>
        <v>0</v>
      </c>
      <c r="BL130" s="18" t="s">
        <v>2237</v>
      </c>
      <c r="BM130" s="18" t="s">
        <v>1575</v>
      </c>
    </row>
    <row r="131" spans="2:65" s="1" customFormat="1" ht="22.5" customHeight="1">
      <c r="B131" s="160"/>
      <c r="C131" s="161" t="s">
        <v>2411</v>
      </c>
      <c r="D131" s="161" t="s">
        <v>2219</v>
      </c>
      <c r="E131" s="162" t="s">
        <v>1576</v>
      </c>
      <c r="F131" s="163" t="s">
        <v>1577</v>
      </c>
      <c r="G131" s="164" t="s">
        <v>2304</v>
      </c>
      <c r="H131" s="165">
        <v>57.45</v>
      </c>
      <c r="I131" s="166"/>
      <c r="J131" s="167">
        <f t="shared" si="0"/>
        <v>0</v>
      </c>
      <c r="K131" s="163" t="s">
        <v>2305</v>
      </c>
      <c r="L131" s="35"/>
      <c r="M131" s="168" t="s">
        <v>2117</v>
      </c>
      <c r="N131" s="169" t="s">
        <v>2137</v>
      </c>
      <c r="O131" s="36"/>
      <c r="P131" s="170">
        <f t="shared" si="1"/>
        <v>0</v>
      </c>
      <c r="Q131" s="170">
        <v>0</v>
      </c>
      <c r="R131" s="170">
        <f t="shared" si="2"/>
        <v>0</v>
      </c>
      <c r="S131" s="170">
        <v>0</v>
      </c>
      <c r="T131" s="171">
        <f t="shared" si="3"/>
        <v>0</v>
      </c>
      <c r="AR131" s="18" t="s">
        <v>2237</v>
      </c>
      <c r="AT131" s="18" t="s">
        <v>2219</v>
      </c>
      <c r="AU131" s="18" t="s">
        <v>2175</v>
      </c>
      <c r="AY131" s="18" t="s">
        <v>2216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8" t="s">
        <v>2173</v>
      </c>
      <c r="BK131" s="172">
        <f t="shared" si="9"/>
        <v>0</v>
      </c>
      <c r="BL131" s="18" t="s">
        <v>2237</v>
      </c>
      <c r="BM131" s="18" t="s">
        <v>1578</v>
      </c>
    </row>
    <row r="132" spans="2:65" s="11" customFormat="1" ht="22.5" customHeight="1">
      <c r="B132" s="173"/>
      <c r="D132" s="174" t="s">
        <v>2225</v>
      </c>
      <c r="E132" s="175" t="s">
        <v>2117</v>
      </c>
      <c r="F132" s="176" t="s">
        <v>1579</v>
      </c>
      <c r="H132" s="177">
        <v>57.45</v>
      </c>
      <c r="I132" s="178"/>
      <c r="L132" s="173"/>
      <c r="M132" s="179"/>
      <c r="N132" s="180"/>
      <c r="O132" s="180"/>
      <c r="P132" s="180"/>
      <c r="Q132" s="180"/>
      <c r="R132" s="180"/>
      <c r="S132" s="180"/>
      <c r="T132" s="181"/>
      <c r="AT132" s="182" t="s">
        <v>2225</v>
      </c>
      <c r="AU132" s="182" t="s">
        <v>2175</v>
      </c>
      <c r="AV132" s="11" t="s">
        <v>2175</v>
      </c>
      <c r="AW132" s="11" t="s">
        <v>2130</v>
      </c>
      <c r="AX132" s="11" t="s">
        <v>2173</v>
      </c>
      <c r="AY132" s="182" t="s">
        <v>2216</v>
      </c>
    </row>
    <row r="133" spans="2:65" s="1" customFormat="1" ht="22.5" customHeight="1">
      <c r="B133" s="160"/>
      <c r="C133" s="161" t="s">
        <v>2102</v>
      </c>
      <c r="D133" s="161" t="s">
        <v>2219</v>
      </c>
      <c r="E133" s="162" t="s">
        <v>2326</v>
      </c>
      <c r="F133" s="163" t="s">
        <v>2327</v>
      </c>
      <c r="G133" s="164" t="s">
        <v>2304</v>
      </c>
      <c r="H133" s="165">
        <v>57.45</v>
      </c>
      <c r="I133" s="166"/>
      <c r="J133" s="167">
        <f>ROUND(I133*H133,2)</f>
        <v>0</v>
      </c>
      <c r="K133" s="163" t="s">
        <v>2305</v>
      </c>
      <c r="L133" s="35"/>
      <c r="M133" s="168" t="s">
        <v>2117</v>
      </c>
      <c r="N133" s="169" t="s">
        <v>2137</v>
      </c>
      <c r="O133" s="36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8" t="s">
        <v>2237</v>
      </c>
      <c r="AT133" s="18" t="s">
        <v>2219</v>
      </c>
      <c r="AU133" s="18" t="s">
        <v>2175</v>
      </c>
      <c r="AY133" s="18" t="s">
        <v>2216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8" t="s">
        <v>2173</v>
      </c>
      <c r="BK133" s="172">
        <f>ROUND(I133*H133,2)</f>
        <v>0</v>
      </c>
      <c r="BL133" s="18" t="s">
        <v>2237</v>
      </c>
      <c r="BM133" s="18" t="s">
        <v>1580</v>
      </c>
    </row>
    <row r="134" spans="2:65" s="1" customFormat="1" ht="22.5" customHeight="1">
      <c r="B134" s="160"/>
      <c r="C134" s="161" t="s">
        <v>2424</v>
      </c>
      <c r="D134" s="161" t="s">
        <v>2219</v>
      </c>
      <c r="E134" s="162" t="s">
        <v>2329</v>
      </c>
      <c r="F134" s="163" t="s">
        <v>2330</v>
      </c>
      <c r="G134" s="164" t="s">
        <v>2304</v>
      </c>
      <c r="H134" s="165">
        <v>57.45</v>
      </c>
      <c r="I134" s="166"/>
      <c r="J134" s="167">
        <f>ROUND(I134*H134,2)</f>
        <v>0</v>
      </c>
      <c r="K134" s="163" t="s">
        <v>2117</v>
      </c>
      <c r="L134" s="35"/>
      <c r="M134" s="168" t="s">
        <v>2117</v>
      </c>
      <c r="N134" s="169" t="s">
        <v>2137</v>
      </c>
      <c r="O134" s="36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AR134" s="18" t="s">
        <v>2237</v>
      </c>
      <c r="AT134" s="18" t="s">
        <v>2219</v>
      </c>
      <c r="AU134" s="18" t="s">
        <v>2175</v>
      </c>
      <c r="AY134" s="18" t="s">
        <v>2216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8" t="s">
        <v>2173</v>
      </c>
      <c r="BK134" s="172">
        <f>ROUND(I134*H134,2)</f>
        <v>0</v>
      </c>
      <c r="BL134" s="18" t="s">
        <v>2237</v>
      </c>
      <c r="BM134" s="18" t="s">
        <v>1581</v>
      </c>
    </row>
    <row r="135" spans="2:65" s="1" customFormat="1" ht="22.5" customHeight="1">
      <c r="B135" s="160"/>
      <c r="C135" s="161" t="s">
        <v>2429</v>
      </c>
      <c r="D135" s="161" t="s">
        <v>2219</v>
      </c>
      <c r="E135" s="162" t="s">
        <v>1582</v>
      </c>
      <c r="F135" s="163" t="s">
        <v>1583</v>
      </c>
      <c r="G135" s="164" t="s">
        <v>2304</v>
      </c>
      <c r="H135" s="165">
        <v>135.15</v>
      </c>
      <c r="I135" s="166"/>
      <c r="J135" s="167">
        <f>ROUND(I135*H135,2)</f>
        <v>0</v>
      </c>
      <c r="K135" s="163" t="s">
        <v>2305</v>
      </c>
      <c r="L135" s="35"/>
      <c r="M135" s="168" t="s">
        <v>2117</v>
      </c>
      <c r="N135" s="169" t="s">
        <v>2137</v>
      </c>
      <c r="O135" s="36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AR135" s="18" t="s">
        <v>2237</v>
      </c>
      <c r="AT135" s="18" t="s">
        <v>2219</v>
      </c>
      <c r="AU135" s="18" t="s">
        <v>2175</v>
      </c>
      <c r="AY135" s="18" t="s">
        <v>2216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8" t="s">
        <v>2173</v>
      </c>
      <c r="BK135" s="172">
        <f>ROUND(I135*H135,2)</f>
        <v>0</v>
      </c>
      <c r="BL135" s="18" t="s">
        <v>2237</v>
      </c>
      <c r="BM135" s="18" t="s">
        <v>1584</v>
      </c>
    </row>
    <row r="136" spans="2:65" s="11" customFormat="1" ht="22.5" customHeight="1">
      <c r="B136" s="173"/>
      <c r="D136" s="188" t="s">
        <v>2225</v>
      </c>
      <c r="E136" s="182" t="s">
        <v>2117</v>
      </c>
      <c r="F136" s="189" t="s">
        <v>1585</v>
      </c>
      <c r="H136" s="190">
        <v>14.5</v>
      </c>
      <c r="I136" s="178"/>
      <c r="L136" s="173"/>
      <c r="M136" s="179"/>
      <c r="N136" s="180"/>
      <c r="O136" s="180"/>
      <c r="P136" s="180"/>
      <c r="Q136" s="180"/>
      <c r="R136" s="180"/>
      <c r="S136" s="180"/>
      <c r="T136" s="181"/>
      <c r="AT136" s="182" t="s">
        <v>2225</v>
      </c>
      <c r="AU136" s="182" t="s">
        <v>2175</v>
      </c>
      <c r="AV136" s="11" t="s">
        <v>2175</v>
      </c>
      <c r="AW136" s="11" t="s">
        <v>2130</v>
      </c>
      <c r="AX136" s="11" t="s">
        <v>2166</v>
      </c>
      <c r="AY136" s="182" t="s">
        <v>2216</v>
      </c>
    </row>
    <row r="137" spans="2:65" s="11" customFormat="1" ht="22.5" customHeight="1">
      <c r="B137" s="173"/>
      <c r="D137" s="188" t="s">
        <v>2225</v>
      </c>
      <c r="E137" s="182" t="s">
        <v>2117</v>
      </c>
      <c r="F137" s="189" t="s">
        <v>1586</v>
      </c>
      <c r="H137" s="190">
        <v>26.3</v>
      </c>
      <c r="I137" s="178"/>
      <c r="L137" s="173"/>
      <c r="M137" s="179"/>
      <c r="N137" s="180"/>
      <c r="O137" s="180"/>
      <c r="P137" s="180"/>
      <c r="Q137" s="180"/>
      <c r="R137" s="180"/>
      <c r="S137" s="180"/>
      <c r="T137" s="181"/>
      <c r="AT137" s="182" t="s">
        <v>2225</v>
      </c>
      <c r="AU137" s="182" t="s">
        <v>2175</v>
      </c>
      <c r="AV137" s="11" t="s">
        <v>2175</v>
      </c>
      <c r="AW137" s="11" t="s">
        <v>2130</v>
      </c>
      <c r="AX137" s="11" t="s">
        <v>2166</v>
      </c>
      <c r="AY137" s="182" t="s">
        <v>2216</v>
      </c>
    </row>
    <row r="138" spans="2:65" s="11" customFormat="1" ht="22.5" customHeight="1">
      <c r="B138" s="173"/>
      <c r="D138" s="188" t="s">
        <v>2225</v>
      </c>
      <c r="E138" s="182" t="s">
        <v>2117</v>
      </c>
      <c r="F138" s="189" t="s">
        <v>1587</v>
      </c>
      <c r="H138" s="190">
        <v>35.700000000000003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82" t="s">
        <v>2225</v>
      </c>
      <c r="AU138" s="182" t="s">
        <v>2175</v>
      </c>
      <c r="AV138" s="11" t="s">
        <v>2175</v>
      </c>
      <c r="AW138" s="11" t="s">
        <v>2130</v>
      </c>
      <c r="AX138" s="11" t="s">
        <v>2166</v>
      </c>
      <c r="AY138" s="182" t="s">
        <v>2216</v>
      </c>
    </row>
    <row r="139" spans="2:65" s="11" customFormat="1" ht="22.5" customHeight="1">
      <c r="B139" s="173"/>
      <c r="D139" s="188" t="s">
        <v>2225</v>
      </c>
      <c r="E139" s="182" t="s">
        <v>2117</v>
      </c>
      <c r="F139" s="189" t="s">
        <v>1588</v>
      </c>
      <c r="H139" s="190">
        <v>58.65</v>
      </c>
      <c r="I139" s="178"/>
      <c r="L139" s="173"/>
      <c r="M139" s="179"/>
      <c r="N139" s="180"/>
      <c r="O139" s="180"/>
      <c r="P139" s="180"/>
      <c r="Q139" s="180"/>
      <c r="R139" s="180"/>
      <c r="S139" s="180"/>
      <c r="T139" s="181"/>
      <c r="AT139" s="182" t="s">
        <v>2225</v>
      </c>
      <c r="AU139" s="182" t="s">
        <v>2175</v>
      </c>
      <c r="AV139" s="11" t="s">
        <v>2175</v>
      </c>
      <c r="AW139" s="11" t="s">
        <v>2130</v>
      </c>
      <c r="AX139" s="11" t="s">
        <v>2166</v>
      </c>
      <c r="AY139" s="182" t="s">
        <v>2216</v>
      </c>
    </row>
    <row r="140" spans="2:65" s="12" customFormat="1" ht="22.5" customHeight="1">
      <c r="B140" s="191"/>
      <c r="D140" s="174" t="s">
        <v>2225</v>
      </c>
      <c r="E140" s="218" t="s">
        <v>2117</v>
      </c>
      <c r="F140" s="219" t="s">
        <v>2317</v>
      </c>
      <c r="H140" s="220">
        <v>135.15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2225</v>
      </c>
      <c r="AU140" s="192" t="s">
        <v>2175</v>
      </c>
      <c r="AV140" s="12" t="s">
        <v>2233</v>
      </c>
      <c r="AW140" s="12" t="s">
        <v>2130</v>
      </c>
      <c r="AX140" s="12" t="s">
        <v>2173</v>
      </c>
      <c r="AY140" s="192" t="s">
        <v>2216</v>
      </c>
    </row>
    <row r="141" spans="2:65" s="1" customFormat="1" ht="31.5" customHeight="1">
      <c r="B141" s="160"/>
      <c r="C141" s="161" t="s">
        <v>2434</v>
      </c>
      <c r="D141" s="161" t="s">
        <v>2219</v>
      </c>
      <c r="E141" s="162" t="s">
        <v>2332</v>
      </c>
      <c r="F141" s="163" t="s">
        <v>2333</v>
      </c>
      <c r="G141" s="164" t="s">
        <v>2304</v>
      </c>
      <c r="H141" s="165">
        <v>12.6</v>
      </c>
      <c r="I141" s="166"/>
      <c r="J141" s="167">
        <f>ROUND(I141*H141,2)</f>
        <v>0</v>
      </c>
      <c r="K141" s="163" t="s">
        <v>2334</v>
      </c>
      <c r="L141" s="35"/>
      <c r="M141" s="168" t="s">
        <v>2117</v>
      </c>
      <c r="N141" s="169" t="s">
        <v>2137</v>
      </c>
      <c r="O141" s="36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AR141" s="18" t="s">
        <v>2237</v>
      </c>
      <c r="AT141" s="18" t="s">
        <v>2219</v>
      </c>
      <c r="AU141" s="18" t="s">
        <v>2175</v>
      </c>
      <c r="AY141" s="18" t="s">
        <v>2216</v>
      </c>
      <c r="BE141" s="172">
        <f>IF(N141="základní",J141,0)</f>
        <v>0</v>
      </c>
      <c r="BF141" s="172">
        <f>IF(N141="snížená",J141,0)</f>
        <v>0</v>
      </c>
      <c r="BG141" s="172">
        <f>IF(N141="zákl. přenesená",J141,0)</f>
        <v>0</v>
      </c>
      <c r="BH141" s="172">
        <f>IF(N141="sníž. přenesená",J141,0)</f>
        <v>0</v>
      </c>
      <c r="BI141" s="172">
        <f>IF(N141="nulová",J141,0)</f>
        <v>0</v>
      </c>
      <c r="BJ141" s="18" t="s">
        <v>2173</v>
      </c>
      <c r="BK141" s="172">
        <f>ROUND(I141*H141,2)</f>
        <v>0</v>
      </c>
      <c r="BL141" s="18" t="s">
        <v>2237</v>
      </c>
      <c r="BM141" s="18" t="s">
        <v>1589</v>
      </c>
    </row>
    <row r="142" spans="2:65" s="11" customFormat="1" ht="22.5" customHeight="1">
      <c r="B142" s="173"/>
      <c r="D142" s="188" t="s">
        <v>2225</v>
      </c>
      <c r="E142" s="182" t="s">
        <v>2117</v>
      </c>
      <c r="F142" s="189" t="s">
        <v>1590</v>
      </c>
      <c r="H142" s="190">
        <v>3.1</v>
      </c>
      <c r="I142" s="178"/>
      <c r="L142" s="173"/>
      <c r="M142" s="179"/>
      <c r="N142" s="180"/>
      <c r="O142" s="180"/>
      <c r="P142" s="180"/>
      <c r="Q142" s="180"/>
      <c r="R142" s="180"/>
      <c r="S142" s="180"/>
      <c r="T142" s="181"/>
      <c r="AT142" s="182" t="s">
        <v>2225</v>
      </c>
      <c r="AU142" s="182" t="s">
        <v>2175</v>
      </c>
      <c r="AV142" s="11" t="s">
        <v>2175</v>
      </c>
      <c r="AW142" s="11" t="s">
        <v>2130</v>
      </c>
      <c r="AX142" s="11" t="s">
        <v>2166</v>
      </c>
      <c r="AY142" s="182" t="s">
        <v>2216</v>
      </c>
    </row>
    <row r="143" spans="2:65" s="11" customFormat="1" ht="22.5" customHeight="1">
      <c r="B143" s="173"/>
      <c r="D143" s="188" t="s">
        <v>2225</v>
      </c>
      <c r="E143" s="182" t="s">
        <v>2117</v>
      </c>
      <c r="F143" s="189" t="s">
        <v>1591</v>
      </c>
      <c r="H143" s="190">
        <v>9.5</v>
      </c>
      <c r="I143" s="178"/>
      <c r="L143" s="173"/>
      <c r="M143" s="179"/>
      <c r="N143" s="180"/>
      <c r="O143" s="180"/>
      <c r="P143" s="180"/>
      <c r="Q143" s="180"/>
      <c r="R143" s="180"/>
      <c r="S143" s="180"/>
      <c r="T143" s="181"/>
      <c r="AT143" s="182" t="s">
        <v>2225</v>
      </c>
      <c r="AU143" s="182" t="s">
        <v>2175</v>
      </c>
      <c r="AV143" s="11" t="s">
        <v>2175</v>
      </c>
      <c r="AW143" s="11" t="s">
        <v>2130</v>
      </c>
      <c r="AX143" s="11" t="s">
        <v>2166</v>
      </c>
      <c r="AY143" s="182" t="s">
        <v>2216</v>
      </c>
    </row>
    <row r="144" spans="2:65" s="12" customFormat="1" ht="22.5" customHeight="1">
      <c r="B144" s="191"/>
      <c r="D144" s="174" t="s">
        <v>2225</v>
      </c>
      <c r="E144" s="218" t="s">
        <v>2117</v>
      </c>
      <c r="F144" s="219" t="s">
        <v>2317</v>
      </c>
      <c r="H144" s="220">
        <v>12.6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2225</v>
      </c>
      <c r="AU144" s="192" t="s">
        <v>2175</v>
      </c>
      <c r="AV144" s="12" t="s">
        <v>2233</v>
      </c>
      <c r="AW144" s="12" t="s">
        <v>2130</v>
      </c>
      <c r="AX144" s="12" t="s">
        <v>2173</v>
      </c>
      <c r="AY144" s="192" t="s">
        <v>2216</v>
      </c>
    </row>
    <row r="145" spans="2:65" s="1" customFormat="1" ht="31.5" customHeight="1">
      <c r="B145" s="160"/>
      <c r="C145" s="161" t="s">
        <v>2438</v>
      </c>
      <c r="D145" s="161" t="s">
        <v>2219</v>
      </c>
      <c r="E145" s="162" t="s">
        <v>2332</v>
      </c>
      <c r="F145" s="163" t="s">
        <v>2333</v>
      </c>
      <c r="G145" s="164" t="s">
        <v>2304</v>
      </c>
      <c r="H145" s="165">
        <v>54.95</v>
      </c>
      <c r="I145" s="166"/>
      <c r="J145" s="167">
        <f>ROUND(I145*H145,2)</f>
        <v>0</v>
      </c>
      <c r="K145" s="163" t="s">
        <v>2334</v>
      </c>
      <c r="L145" s="35"/>
      <c r="M145" s="168" t="s">
        <v>2117</v>
      </c>
      <c r="N145" s="169" t="s">
        <v>2137</v>
      </c>
      <c r="O145" s="36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AR145" s="18" t="s">
        <v>2237</v>
      </c>
      <c r="AT145" s="18" t="s">
        <v>2219</v>
      </c>
      <c r="AU145" s="18" t="s">
        <v>2175</v>
      </c>
      <c r="AY145" s="18" t="s">
        <v>2216</v>
      </c>
      <c r="BE145" s="172">
        <f>IF(N145="základní",J145,0)</f>
        <v>0</v>
      </c>
      <c r="BF145" s="172">
        <f>IF(N145="snížená",J145,0)</f>
        <v>0</v>
      </c>
      <c r="BG145" s="172">
        <f>IF(N145="zákl. přenesená",J145,0)</f>
        <v>0</v>
      </c>
      <c r="BH145" s="172">
        <f>IF(N145="sníž. přenesená",J145,0)</f>
        <v>0</v>
      </c>
      <c r="BI145" s="172">
        <f>IF(N145="nulová",J145,0)</f>
        <v>0</v>
      </c>
      <c r="BJ145" s="18" t="s">
        <v>2173</v>
      </c>
      <c r="BK145" s="172">
        <f>ROUND(I145*H145,2)</f>
        <v>0</v>
      </c>
      <c r="BL145" s="18" t="s">
        <v>2237</v>
      </c>
      <c r="BM145" s="18" t="s">
        <v>1592</v>
      </c>
    </row>
    <row r="146" spans="2:65" s="11" customFormat="1" ht="22.5" customHeight="1">
      <c r="B146" s="173"/>
      <c r="D146" s="188" t="s">
        <v>2225</v>
      </c>
      <c r="E146" s="182" t="s">
        <v>2117</v>
      </c>
      <c r="F146" s="189" t="s">
        <v>1593</v>
      </c>
      <c r="H146" s="190">
        <v>29.7</v>
      </c>
      <c r="I146" s="178"/>
      <c r="L146" s="173"/>
      <c r="M146" s="179"/>
      <c r="N146" s="180"/>
      <c r="O146" s="180"/>
      <c r="P146" s="180"/>
      <c r="Q146" s="180"/>
      <c r="R146" s="180"/>
      <c r="S146" s="180"/>
      <c r="T146" s="181"/>
      <c r="AT146" s="182" t="s">
        <v>2225</v>
      </c>
      <c r="AU146" s="182" t="s">
        <v>2175</v>
      </c>
      <c r="AV146" s="11" t="s">
        <v>2175</v>
      </c>
      <c r="AW146" s="11" t="s">
        <v>2130</v>
      </c>
      <c r="AX146" s="11" t="s">
        <v>2166</v>
      </c>
      <c r="AY146" s="182" t="s">
        <v>2216</v>
      </c>
    </row>
    <row r="147" spans="2:65" s="11" customFormat="1" ht="22.5" customHeight="1">
      <c r="B147" s="173"/>
      <c r="D147" s="188" t="s">
        <v>2225</v>
      </c>
      <c r="E147" s="182" t="s">
        <v>2117</v>
      </c>
      <c r="F147" s="189" t="s">
        <v>1594</v>
      </c>
      <c r="H147" s="190">
        <v>25.25</v>
      </c>
      <c r="I147" s="178"/>
      <c r="L147" s="173"/>
      <c r="M147" s="179"/>
      <c r="N147" s="180"/>
      <c r="O147" s="180"/>
      <c r="P147" s="180"/>
      <c r="Q147" s="180"/>
      <c r="R147" s="180"/>
      <c r="S147" s="180"/>
      <c r="T147" s="181"/>
      <c r="AT147" s="182" t="s">
        <v>2225</v>
      </c>
      <c r="AU147" s="182" t="s">
        <v>2175</v>
      </c>
      <c r="AV147" s="11" t="s">
        <v>2175</v>
      </c>
      <c r="AW147" s="11" t="s">
        <v>2130</v>
      </c>
      <c r="AX147" s="11" t="s">
        <v>2166</v>
      </c>
      <c r="AY147" s="182" t="s">
        <v>2216</v>
      </c>
    </row>
    <row r="148" spans="2:65" s="12" customFormat="1" ht="22.5" customHeight="1">
      <c r="B148" s="191"/>
      <c r="D148" s="174" t="s">
        <v>2225</v>
      </c>
      <c r="E148" s="218" t="s">
        <v>2117</v>
      </c>
      <c r="F148" s="219" t="s">
        <v>2317</v>
      </c>
      <c r="H148" s="220">
        <v>54.95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2225</v>
      </c>
      <c r="AU148" s="192" t="s">
        <v>2175</v>
      </c>
      <c r="AV148" s="12" t="s">
        <v>2233</v>
      </c>
      <c r="AW148" s="12" t="s">
        <v>2130</v>
      </c>
      <c r="AX148" s="12" t="s">
        <v>2173</v>
      </c>
      <c r="AY148" s="192" t="s">
        <v>2216</v>
      </c>
    </row>
    <row r="149" spans="2:65" s="1" customFormat="1" ht="22.5" customHeight="1">
      <c r="B149" s="160"/>
      <c r="C149" s="208" t="s">
        <v>2443</v>
      </c>
      <c r="D149" s="208" t="s">
        <v>2336</v>
      </c>
      <c r="E149" s="209" t="s">
        <v>1595</v>
      </c>
      <c r="F149" s="210" t="s">
        <v>1596</v>
      </c>
      <c r="G149" s="211" t="s">
        <v>2304</v>
      </c>
      <c r="H149" s="212">
        <v>50.25</v>
      </c>
      <c r="I149" s="213"/>
      <c r="J149" s="214">
        <f>ROUND(I149*H149,2)</f>
        <v>0</v>
      </c>
      <c r="K149" s="210" t="s">
        <v>2117</v>
      </c>
      <c r="L149" s="215"/>
      <c r="M149" s="216" t="s">
        <v>2117</v>
      </c>
      <c r="N149" s="217" t="s">
        <v>2137</v>
      </c>
      <c r="O149" s="36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8" t="s">
        <v>2254</v>
      </c>
      <c r="AT149" s="18" t="s">
        <v>2336</v>
      </c>
      <c r="AU149" s="18" t="s">
        <v>2175</v>
      </c>
      <c r="AY149" s="18" t="s">
        <v>2216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8" t="s">
        <v>2173</v>
      </c>
      <c r="BK149" s="172">
        <f>ROUND(I149*H149,2)</f>
        <v>0</v>
      </c>
      <c r="BL149" s="18" t="s">
        <v>2237</v>
      </c>
      <c r="BM149" s="18" t="s">
        <v>1597</v>
      </c>
    </row>
    <row r="150" spans="2:65" s="11" customFormat="1" ht="22.5" customHeight="1">
      <c r="B150" s="173"/>
      <c r="D150" s="188" t="s">
        <v>2225</v>
      </c>
      <c r="E150" s="182" t="s">
        <v>2117</v>
      </c>
      <c r="F150" s="189" t="s">
        <v>1598</v>
      </c>
      <c r="H150" s="190">
        <v>50.25</v>
      </c>
      <c r="I150" s="178"/>
      <c r="L150" s="173"/>
      <c r="M150" s="179"/>
      <c r="N150" s="180"/>
      <c r="O150" s="180"/>
      <c r="P150" s="180"/>
      <c r="Q150" s="180"/>
      <c r="R150" s="180"/>
      <c r="S150" s="180"/>
      <c r="T150" s="181"/>
      <c r="AT150" s="182" t="s">
        <v>2225</v>
      </c>
      <c r="AU150" s="182" t="s">
        <v>2175</v>
      </c>
      <c r="AV150" s="11" t="s">
        <v>2175</v>
      </c>
      <c r="AW150" s="11" t="s">
        <v>2130</v>
      </c>
      <c r="AX150" s="11" t="s">
        <v>2173</v>
      </c>
      <c r="AY150" s="182" t="s">
        <v>2216</v>
      </c>
    </row>
    <row r="151" spans="2:65" s="10" customFormat="1" ht="29.85" customHeight="1">
      <c r="B151" s="146"/>
      <c r="D151" s="157" t="s">
        <v>2165</v>
      </c>
      <c r="E151" s="158" t="s">
        <v>2237</v>
      </c>
      <c r="F151" s="158" t="s">
        <v>2552</v>
      </c>
      <c r="I151" s="149"/>
      <c r="J151" s="159">
        <f>BK151</f>
        <v>0</v>
      </c>
      <c r="L151" s="146"/>
      <c r="M151" s="151"/>
      <c r="N151" s="152"/>
      <c r="O151" s="152"/>
      <c r="P151" s="153">
        <f>SUM(P152:P157)</f>
        <v>0</v>
      </c>
      <c r="Q151" s="152"/>
      <c r="R151" s="153">
        <f>SUM(R152:R157)</f>
        <v>6.0145</v>
      </c>
      <c r="S151" s="152"/>
      <c r="T151" s="154">
        <f>SUM(T152:T157)</f>
        <v>0</v>
      </c>
      <c r="AR151" s="147" t="s">
        <v>2173</v>
      </c>
      <c r="AT151" s="155" t="s">
        <v>2165</v>
      </c>
      <c r="AU151" s="155" t="s">
        <v>2173</v>
      </c>
      <c r="AY151" s="147" t="s">
        <v>2216</v>
      </c>
      <c r="BK151" s="156">
        <f>SUM(BK152:BK157)</f>
        <v>0</v>
      </c>
    </row>
    <row r="152" spans="2:65" s="1" customFormat="1" ht="22.5" customHeight="1">
      <c r="B152" s="160"/>
      <c r="C152" s="161" t="s">
        <v>2447</v>
      </c>
      <c r="D152" s="161" t="s">
        <v>2219</v>
      </c>
      <c r="E152" s="162" t="s">
        <v>1599</v>
      </c>
      <c r="F152" s="163" t="s">
        <v>1600</v>
      </c>
      <c r="G152" s="164" t="s">
        <v>2304</v>
      </c>
      <c r="H152" s="165">
        <v>4</v>
      </c>
      <c r="I152" s="166"/>
      <c r="J152" s="167">
        <f>ROUND(I152*H152,2)</f>
        <v>0</v>
      </c>
      <c r="K152" s="163" t="s">
        <v>2117</v>
      </c>
      <c r="L152" s="35"/>
      <c r="M152" s="168" t="s">
        <v>2117</v>
      </c>
      <c r="N152" s="169" t="s">
        <v>2137</v>
      </c>
      <c r="O152" s="36"/>
      <c r="P152" s="170">
        <f>O152*H152</f>
        <v>0</v>
      </c>
      <c r="Q152" s="170">
        <v>1.2</v>
      </c>
      <c r="R152" s="170">
        <f>Q152*H152</f>
        <v>4.8</v>
      </c>
      <c r="S152" s="170">
        <v>0</v>
      </c>
      <c r="T152" s="171">
        <f>S152*H152</f>
        <v>0</v>
      </c>
      <c r="AR152" s="18" t="s">
        <v>2237</v>
      </c>
      <c r="AT152" s="18" t="s">
        <v>2219</v>
      </c>
      <c r="AU152" s="18" t="s">
        <v>2175</v>
      </c>
      <c r="AY152" s="18" t="s">
        <v>2216</v>
      </c>
      <c r="BE152" s="172">
        <f>IF(N152="základní",J152,0)</f>
        <v>0</v>
      </c>
      <c r="BF152" s="172">
        <f>IF(N152="snížená",J152,0)</f>
        <v>0</v>
      </c>
      <c r="BG152" s="172">
        <f>IF(N152="zákl. přenesená",J152,0)</f>
        <v>0</v>
      </c>
      <c r="BH152" s="172">
        <f>IF(N152="sníž. přenesená",J152,0)</f>
        <v>0</v>
      </c>
      <c r="BI152" s="172">
        <f>IF(N152="nulová",J152,0)</f>
        <v>0</v>
      </c>
      <c r="BJ152" s="18" t="s">
        <v>2173</v>
      </c>
      <c r="BK152" s="172">
        <f>ROUND(I152*H152,2)</f>
        <v>0</v>
      </c>
      <c r="BL152" s="18" t="s">
        <v>2237</v>
      </c>
      <c r="BM152" s="18" t="s">
        <v>1601</v>
      </c>
    </row>
    <row r="153" spans="2:65" s="1" customFormat="1" ht="22.5" customHeight="1">
      <c r="B153" s="160"/>
      <c r="C153" s="161" t="s">
        <v>2453</v>
      </c>
      <c r="D153" s="161" t="s">
        <v>2219</v>
      </c>
      <c r="E153" s="162" t="s">
        <v>1602</v>
      </c>
      <c r="F153" s="163" t="s">
        <v>1603</v>
      </c>
      <c r="G153" s="164" t="s">
        <v>2304</v>
      </c>
      <c r="H153" s="165">
        <v>4.2</v>
      </c>
      <c r="I153" s="166"/>
      <c r="J153" s="167">
        <f>ROUND(I153*H153,2)</f>
        <v>0</v>
      </c>
      <c r="K153" s="163" t="s">
        <v>2305</v>
      </c>
      <c r="L153" s="35"/>
      <c r="M153" s="168" t="s">
        <v>2117</v>
      </c>
      <c r="N153" s="169" t="s">
        <v>2137</v>
      </c>
      <c r="O153" s="36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AR153" s="18" t="s">
        <v>2237</v>
      </c>
      <c r="AT153" s="18" t="s">
        <v>2219</v>
      </c>
      <c r="AU153" s="18" t="s">
        <v>2175</v>
      </c>
      <c r="AY153" s="18" t="s">
        <v>2216</v>
      </c>
      <c r="BE153" s="172">
        <f>IF(N153="základní",J153,0)</f>
        <v>0</v>
      </c>
      <c r="BF153" s="172">
        <f>IF(N153="snížená",J153,0)</f>
        <v>0</v>
      </c>
      <c r="BG153" s="172">
        <f>IF(N153="zákl. přenesená",J153,0)</f>
        <v>0</v>
      </c>
      <c r="BH153" s="172">
        <f>IF(N153="sníž. přenesená",J153,0)</f>
        <v>0</v>
      </c>
      <c r="BI153" s="172">
        <f>IF(N153="nulová",J153,0)</f>
        <v>0</v>
      </c>
      <c r="BJ153" s="18" t="s">
        <v>2173</v>
      </c>
      <c r="BK153" s="172">
        <f>ROUND(I153*H153,2)</f>
        <v>0</v>
      </c>
      <c r="BL153" s="18" t="s">
        <v>2237</v>
      </c>
      <c r="BM153" s="18" t="s">
        <v>1604</v>
      </c>
    </row>
    <row r="154" spans="2:65" s="11" customFormat="1" ht="22.5" customHeight="1">
      <c r="B154" s="173"/>
      <c r="D154" s="188" t="s">
        <v>2225</v>
      </c>
      <c r="E154" s="182" t="s">
        <v>2117</v>
      </c>
      <c r="F154" s="189" t="s">
        <v>1605</v>
      </c>
      <c r="H154" s="190">
        <v>1.9</v>
      </c>
      <c r="I154" s="178"/>
      <c r="L154" s="173"/>
      <c r="M154" s="179"/>
      <c r="N154" s="180"/>
      <c r="O154" s="180"/>
      <c r="P154" s="180"/>
      <c r="Q154" s="180"/>
      <c r="R154" s="180"/>
      <c r="S154" s="180"/>
      <c r="T154" s="181"/>
      <c r="AT154" s="182" t="s">
        <v>2225</v>
      </c>
      <c r="AU154" s="182" t="s">
        <v>2175</v>
      </c>
      <c r="AV154" s="11" t="s">
        <v>2175</v>
      </c>
      <c r="AW154" s="11" t="s">
        <v>2130</v>
      </c>
      <c r="AX154" s="11" t="s">
        <v>2166</v>
      </c>
      <c r="AY154" s="182" t="s">
        <v>2216</v>
      </c>
    </row>
    <row r="155" spans="2:65" s="11" customFormat="1" ht="22.5" customHeight="1">
      <c r="B155" s="173"/>
      <c r="D155" s="188" t="s">
        <v>2225</v>
      </c>
      <c r="E155" s="182" t="s">
        <v>2117</v>
      </c>
      <c r="F155" s="189" t="s">
        <v>1606</v>
      </c>
      <c r="H155" s="190">
        <v>2.2999999999999998</v>
      </c>
      <c r="I155" s="178"/>
      <c r="L155" s="173"/>
      <c r="M155" s="179"/>
      <c r="N155" s="180"/>
      <c r="O155" s="180"/>
      <c r="P155" s="180"/>
      <c r="Q155" s="180"/>
      <c r="R155" s="180"/>
      <c r="S155" s="180"/>
      <c r="T155" s="181"/>
      <c r="AT155" s="182" t="s">
        <v>2225</v>
      </c>
      <c r="AU155" s="182" t="s">
        <v>2175</v>
      </c>
      <c r="AV155" s="11" t="s">
        <v>2175</v>
      </c>
      <c r="AW155" s="11" t="s">
        <v>2130</v>
      </c>
      <c r="AX155" s="11" t="s">
        <v>2166</v>
      </c>
      <c r="AY155" s="182" t="s">
        <v>2216</v>
      </c>
    </row>
    <row r="156" spans="2:65" s="12" customFormat="1" ht="22.5" customHeight="1">
      <c r="B156" s="191"/>
      <c r="D156" s="174" t="s">
        <v>2225</v>
      </c>
      <c r="E156" s="218" t="s">
        <v>2117</v>
      </c>
      <c r="F156" s="219" t="s">
        <v>2317</v>
      </c>
      <c r="H156" s="220">
        <v>4.2</v>
      </c>
      <c r="I156" s="195"/>
      <c r="L156" s="191"/>
      <c r="M156" s="196"/>
      <c r="N156" s="197"/>
      <c r="O156" s="197"/>
      <c r="P156" s="197"/>
      <c r="Q156" s="197"/>
      <c r="R156" s="197"/>
      <c r="S156" s="197"/>
      <c r="T156" s="198"/>
      <c r="AT156" s="192" t="s">
        <v>2225</v>
      </c>
      <c r="AU156" s="192" t="s">
        <v>2175</v>
      </c>
      <c r="AV156" s="12" t="s">
        <v>2233</v>
      </c>
      <c r="AW156" s="12" t="s">
        <v>2130</v>
      </c>
      <c r="AX156" s="12" t="s">
        <v>2173</v>
      </c>
      <c r="AY156" s="192" t="s">
        <v>2216</v>
      </c>
    </row>
    <row r="157" spans="2:65" s="1" customFormat="1" ht="22.5" customHeight="1">
      <c r="B157" s="160"/>
      <c r="C157" s="161" t="s">
        <v>2459</v>
      </c>
      <c r="D157" s="161" t="s">
        <v>2219</v>
      </c>
      <c r="E157" s="162" t="s">
        <v>1607</v>
      </c>
      <c r="F157" s="163" t="s">
        <v>1608</v>
      </c>
      <c r="G157" s="164" t="s">
        <v>2304</v>
      </c>
      <c r="H157" s="165">
        <v>0.5</v>
      </c>
      <c r="I157" s="166"/>
      <c r="J157" s="167">
        <f>ROUND(I157*H157,2)</f>
        <v>0</v>
      </c>
      <c r="K157" s="163" t="s">
        <v>2117</v>
      </c>
      <c r="L157" s="35"/>
      <c r="M157" s="168" t="s">
        <v>2117</v>
      </c>
      <c r="N157" s="169" t="s">
        <v>2137</v>
      </c>
      <c r="O157" s="36"/>
      <c r="P157" s="170">
        <f>O157*H157</f>
        <v>0</v>
      </c>
      <c r="Q157" s="170">
        <v>2.4289999999999998</v>
      </c>
      <c r="R157" s="170">
        <f>Q157*H157</f>
        <v>1.2144999999999999</v>
      </c>
      <c r="S157" s="170">
        <v>0</v>
      </c>
      <c r="T157" s="171">
        <f>S157*H157</f>
        <v>0</v>
      </c>
      <c r="AR157" s="18" t="s">
        <v>2237</v>
      </c>
      <c r="AT157" s="18" t="s">
        <v>2219</v>
      </c>
      <c r="AU157" s="18" t="s">
        <v>2175</v>
      </c>
      <c r="AY157" s="18" t="s">
        <v>2216</v>
      </c>
      <c r="BE157" s="172">
        <f>IF(N157="základní",J157,0)</f>
        <v>0</v>
      </c>
      <c r="BF157" s="172">
        <f>IF(N157="snížená",J157,0)</f>
        <v>0</v>
      </c>
      <c r="BG157" s="172">
        <f>IF(N157="zákl. přenesená",J157,0)</f>
        <v>0</v>
      </c>
      <c r="BH157" s="172">
        <f>IF(N157="sníž. přenesená",J157,0)</f>
        <v>0</v>
      </c>
      <c r="BI157" s="172">
        <f>IF(N157="nulová",J157,0)</f>
        <v>0</v>
      </c>
      <c r="BJ157" s="18" t="s">
        <v>2173</v>
      </c>
      <c r="BK157" s="172">
        <f>ROUND(I157*H157,2)</f>
        <v>0</v>
      </c>
      <c r="BL157" s="18" t="s">
        <v>2237</v>
      </c>
      <c r="BM157" s="18" t="s">
        <v>1609</v>
      </c>
    </row>
    <row r="158" spans="2:65" s="10" customFormat="1" ht="29.85" customHeight="1">
      <c r="B158" s="146"/>
      <c r="D158" s="157" t="s">
        <v>2165</v>
      </c>
      <c r="E158" s="158" t="s">
        <v>2244</v>
      </c>
      <c r="F158" s="158" t="s">
        <v>2647</v>
      </c>
      <c r="I158" s="149"/>
      <c r="J158" s="159">
        <f>BK158</f>
        <v>0</v>
      </c>
      <c r="L158" s="146"/>
      <c r="M158" s="151"/>
      <c r="N158" s="152"/>
      <c r="O158" s="152"/>
      <c r="P158" s="153">
        <f>SUM(P159:P162)</f>
        <v>0</v>
      </c>
      <c r="Q158" s="152"/>
      <c r="R158" s="153">
        <f>SUM(R159:R162)</f>
        <v>0.86799999999999999</v>
      </c>
      <c r="S158" s="152"/>
      <c r="T158" s="154">
        <f>SUM(T159:T162)</f>
        <v>0</v>
      </c>
      <c r="AR158" s="147" t="s">
        <v>2173</v>
      </c>
      <c r="AT158" s="155" t="s">
        <v>2165</v>
      </c>
      <c r="AU158" s="155" t="s">
        <v>2173</v>
      </c>
      <c r="AY158" s="147" t="s">
        <v>2216</v>
      </c>
      <c r="BK158" s="156">
        <f>SUM(BK159:BK162)</f>
        <v>0</v>
      </c>
    </row>
    <row r="159" spans="2:65" s="1" customFormat="1" ht="22.5" customHeight="1">
      <c r="B159" s="160"/>
      <c r="C159" s="161" t="s">
        <v>2463</v>
      </c>
      <c r="D159" s="161" t="s">
        <v>2219</v>
      </c>
      <c r="E159" s="162" t="s">
        <v>1610</v>
      </c>
      <c r="F159" s="163" t="s">
        <v>1611</v>
      </c>
      <c r="G159" s="164" t="s">
        <v>2359</v>
      </c>
      <c r="H159" s="165">
        <v>21.7</v>
      </c>
      <c r="I159" s="166"/>
      <c r="J159" s="167">
        <f>ROUND(I159*H159,2)</f>
        <v>0</v>
      </c>
      <c r="K159" s="163" t="s">
        <v>2305</v>
      </c>
      <c r="L159" s="35"/>
      <c r="M159" s="168" t="s">
        <v>2117</v>
      </c>
      <c r="N159" s="169" t="s">
        <v>2137</v>
      </c>
      <c r="O159" s="36"/>
      <c r="P159" s="170">
        <f>O159*H159</f>
        <v>0</v>
      </c>
      <c r="Q159" s="170">
        <v>0.04</v>
      </c>
      <c r="R159" s="170">
        <f>Q159*H159</f>
        <v>0.86799999999999999</v>
      </c>
      <c r="S159" s="170">
        <v>0</v>
      </c>
      <c r="T159" s="171">
        <f>S159*H159</f>
        <v>0</v>
      </c>
      <c r="AR159" s="18" t="s">
        <v>2237</v>
      </c>
      <c r="AT159" s="18" t="s">
        <v>2219</v>
      </c>
      <c r="AU159" s="18" t="s">
        <v>2175</v>
      </c>
      <c r="AY159" s="18" t="s">
        <v>2216</v>
      </c>
      <c r="BE159" s="172">
        <f>IF(N159="základní",J159,0)</f>
        <v>0</v>
      </c>
      <c r="BF159" s="172">
        <f>IF(N159="snížená",J159,0)</f>
        <v>0</v>
      </c>
      <c r="BG159" s="172">
        <f>IF(N159="zákl. přenesená",J159,0)</f>
        <v>0</v>
      </c>
      <c r="BH159" s="172">
        <f>IF(N159="sníž. přenesená",J159,0)</f>
        <v>0</v>
      </c>
      <c r="BI159" s="172">
        <f>IF(N159="nulová",J159,0)</f>
        <v>0</v>
      </c>
      <c r="BJ159" s="18" t="s">
        <v>2173</v>
      </c>
      <c r="BK159" s="172">
        <f>ROUND(I159*H159,2)</f>
        <v>0</v>
      </c>
      <c r="BL159" s="18" t="s">
        <v>2237</v>
      </c>
      <c r="BM159" s="18" t="s">
        <v>1612</v>
      </c>
    </row>
    <row r="160" spans="2:65" s="11" customFormat="1" ht="22.5" customHeight="1">
      <c r="B160" s="173"/>
      <c r="D160" s="188" t="s">
        <v>2225</v>
      </c>
      <c r="E160" s="182" t="s">
        <v>2117</v>
      </c>
      <c r="F160" s="189" t="s">
        <v>1613</v>
      </c>
      <c r="H160" s="190">
        <v>8.1999999999999993</v>
      </c>
      <c r="I160" s="178"/>
      <c r="L160" s="173"/>
      <c r="M160" s="179"/>
      <c r="N160" s="180"/>
      <c r="O160" s="180"/>
      <c r="P160" s="180"/>
      <c r="Q160" s="180"/>
      <c r="R160" s="180"/>
      <c r="S160" s="180"/>
      <c r="T160" s="181"/>
      <c r="AT160" s="182" t="s">
        <v>2225</v>
      </c>
      <c r="AU160" s="182" t="s">
        <v>2175</v>
      </c>
      <c r="AV160" s="11" t="s">
        <v>2175</v>
      </c>
      <c r="AW160" s="11" t="s">
        <v>2130</v>
      </c>
      <c r="AX160" s="11" t="s">
        <v>2166</v>
      </c>
      <c r="AY160" s="182" t="s">
        <v>2216</v>
      </c>
    </row>
    <row r="161" spans="2:65" s="11" customFormat="1" ht="22.5" customHeight="1">
      <c r="B161" s="173"/>
      <c r="D161" s="188" t="s">
        <v>2225</v>
      </c>
      <c r="E161" s="182" t="s">
        <v>2117</v>
      </c>
      <c r="F161" s="189" t="s">
        <v>1614</v>
      </c>
      <c r="H161" s="190">
        <v>13.5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82" t="s">
        <v>2225</v>
      </c>
      <c r="AU161" s="182" t="s">
        <v>2175</v>
      </c>
      <c r="AV161" s="11" t="s">
        <v>2175</v>
      </c>
      <c r="AW161" s="11" t="s">
        <v>2130</v>
      </c>
      <c r="AX161" s="11" t="s">
        <v>2166</v>
      </c>
      <c r="AY161" s="182" t="s">
        <v>2216</v>
      </c>
    </row>
    <row r="162" spans="2:65" s="12" customFormat="1" ht="22.5" customHeight="1">
      <c r="B162" s="191"/>
      <c r="D162" s="188" t="s">
        <v>2225</v>
      </c>
      <c r="E162" s="192" t="s">
        <v>2117</v>
      </c>
      <c r="F162" s="193" t="s">
        <v>2317</v>
      </c>
      <c r="H162" s="194">
        <v>21.7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2225</v>
      </c>
      <c r="AU162" s="192" t="s">
        <v>2175</v>
      </c>
      <c r="AV162" s="12" t="s">
        <v>2233</v>
      </c>
      <c r="AW162" s="12" t="s">
        <v>2130</v>
      </c>
      <c r="AX162" s="12" t="s">
        <v>2173</v>
      </c>
      <c r="AY162" s="192" t="s">
        <v>2216</v>
      </c>
    </row>
    <row r="163" spans="2:65" s="10" customFormat="1" ht="29.85" customHeight="1">
      <c r="B163" s="146"/>
      <c r="D163" s="157" t="s">
        <v>2165</v>
      </c>
      <c r="E163" s="158" t="s">
        <v>2254</v>
      </c>
      <c r="F163" s="158" t="s">
        <v>2760</v>
      </c>
      <c r="I163" s="149"/>
      <c r="J163" s="159">
        <f>BK163</f>
        <v>0</v>
      </c>
      <c r="L163" s="146"/>
      <c r="M163" s="151"/>
      <c r="N163" s="152"/>
      <c r="O163" s="152"/>
      <c r="P163" s="153">
        <f>SUM(P164:P186)</f>
        <v>0</v>
      </c>
      <c r="Q163" s="152"/>
      <c r="R163" s="153">
        <f>SUM(R164:R186)</f>
        <v>5.3881049999999986</v>
      </c>
      <c r="S163" s="152"/>
      <c r="T163" s="154">
        <f>SUM(T164:T186)</f>
        <v>0</v>
      </c>
      <c r="AR163" s="147" t="s">
        <v>2173</v>
      </c>
      <c r="AT163" s="155" t="s">
        <v>2165</v>
      </c>
      <c r="AU163" s="155" t="s">
        <v>2173</v>
      </c>
      <c r="AY163" s="147" t="s">
        <v>2216</v>
      </c>
      <c r="BK163" s="156">
        <f>SUM(BK164:BK186)</f>
        <v>0</v>
      </c>
    </row>
    <row r="164" spans="2:65" s="1" customFormat="1" ht="31.5" customHeight="1">
      <c r="B164" s="160"/>
      <c r="C164" s="161" t="s">
        <v>2468</v>
      </c>
      <c r="D164" s="161" t="s">
        <v>2219</v>
      </c>
      <c r="E164" s="162" t="s">
        <v>1615</v>
      </c>
      <c r="F164" s="163" t="s">
        <v>1616</v>
      </c>
      <c r="G164" s="164" t="s">
        <v>2222</v>
      </c>
      <c r="H164" s="165">
        <v>1</v>
      </c>
      <c r="I164" s="166"/>
      <c r="J164" s="167">
        <f t="shared" ref="J164:J178" si="10">ROUND(I164*H164,2)</f>
        <v>0</v>
      </c>
      <c r="K164" s="163" t="s">
        <v>2117</v>
      </c>
      <c r="L164" s="35"/>
      <c r="M164" s="168" t="s">
        <v>2117</v>
      </c>
      <c r="N164" s="169" t="s">
        <v>2137</v>
      </c>
      <c r="O164" s="36"/>
      <c r="P164" s="170">
        <f t="shared" ref="P164:P178" si="11">O164*H164</f>
        <v>0</v>
      </c>
      <c r="Q164" s="170">
        <v>0</v>
      </c>
      <c r="R164" s="170">
        <f t="shared" ref="R164:R178" si="12">Q164*H164</f>
        <v>0</v>
      </c>
      <c r="S164" s="170">
        <v>0</v>
      </c>
      <c r="T164" s="171">
        <f t="shared" ref="T164:T178" si="13">S164*H164</f>
        <v>0</v>
      </c>
      <c r="AR164" s="18" t="s">
        <v>2237</v>
      </c>
      <c r="AT164" s="18" t="s">
        <v>2219</v>
      </c>
      <c r="AU164" s="18" t="s">
        <v>2175</v>
      </c>
      <c r="AY164" s="18" t="s">
        <v>2216</v>
      </c>
      <c r="BE164" s="172">
        <f t="shared" ref="BE164:BE178" si="14">IF(N164="základní",J164,0)</f>
        <v>0</v>
      </c>
      <c r="BF164" s="172">
        <f t="shared" ref="BF164:BF178" si="15">IF(N164="snížená",J164,0)</f>
        <v>0</v>
      </c>
      <c r="BG164" s="172">
        <f t="shared" ref="BG164:BG178" si="16">IF(N164="zákl. přenesená",J164,0)</f>
        <v>0</v>
      </c>
      <c r="BH164" s="172">
        <f t="shared" ref="BH164:BH178" si="17">IF(N164="sníž. přenesená",J164,0)</f>
        <v>0</v>
      </c>
      <c r="BI164" s="172">
        <f t="shared" ref="BI164:BI178" si="18">IF(N164="nulová",J164,0)</f>
        <v>0</v>
      </c>
      <c r="BJ164" s="18" t="s">
        <v>2173</v>
      </c>
      <c r="BK164" s="172">
        <f t="shared" ref="BK164:BK178" si="19">ROUND(I164*H164,2)</f>
        <v>0</v>
      </c>
      <c r="BL164" s="18" t="s">
        <v>2237</v>
      </c>
      <c r="BM164" s="18" t="s">
        <v>1617</v>
      </c>
    </row>
    <row r="165" spans="2:65" s="1" customFormat="1" ht="31.5" customHeight="1">
      <c r="B165" s="160"/>
      <c r="C165" s="161" t="s">
        <v>2473</v>
      </c>
      <c r="D165" s="161" t="s">
        <v>2219</v>
      </c>
      <c r="E165" s="162" t="s">
        <v>1618</v>
      </c>
      <c r="F165" s="163" t="s">
        <v>1619</v>
      </c>
      <c r="G165" s="164" t="s">
        <v>2222</v>
      </c>
      <c r="H165" s="165">
        <v>1</v>
      </c>
      <c r="I165" s="166"/>
      <c r="J165" s="167">
        <f t="shared" si="10"/>
        <v>0</v>
      </c>
      <c r="K165" s="163" t="s">
        <v>2117</v>
      </c>
      <c r="L165" s="35"/>
      <c r="M165" s="168" t="s">
        <v>2117</v>
      </c>
      <c r="N165" s="169" t="s">
        <v>2137</v>
      </c>
      <c r="O165" s="36"/>
      <c r="P165" s="170">
        <f t="shared" si="11"/>
        <v>0</v>
      </c>
      <c r="Q165" s="170">
        <v>0</v>
      </c>
      <c r="R165" s="170">
        <f t="shared" si="12"/>
        <v>0</v>
      </c>
      <c r="S165" s="170">
        <v>0</v>
      </c>
      <c r="T165" s="171">
        <f t="shared" si="13"/>
        <v>0</v>
      </c>
      <c r="AR165" s="18" t="s">
        <v>2237</v>
      </c>
      <c r="AT165" s="18" t="s">
        <v>2219</v>
      </c>
      <c r="AU165" s="18" t="s">
        <v>2175</v>
      </c>
      <c r="AY165" s="18" t="s">
        <v>2216</v>
      </c>
      <c r="BE165" s="172">
        <f t="shared" si="14"/>
        <v>0</v>
      </c>
      <c r="BF165" s="172">
        <f t="shared" si="15"/>
        <v>0</v>
      </c>
      <c r="BG165" s="172">
        <f t="shared" si="16"/>
        <v>0</v>
      </c>
      <c r="BH165" s="172">
        <f t="shared" si="17"/>
        <v>0</v>
      </c>
      <c r="BI165" s="172">
        <f t="shared" si="18"/>
        <v>0</v>
      </c>
      <c r="BJ165" s="18" t="s">
        <v>2173</v>
      </c>
      <c r="BK165" s="172">
        <f t="shared" si="19"/>
        <v>0</v>
      </c>
      <c r="BL165" s="18" t="s">
        <v>2237</v>
      </c>
      <c r="BM165" s="18" t="s">
        <v>1620</v>
      </c>
    </row>
    <row r="166" spans="2:65" s="1" customFormat="1" ht="22.5" customHeight="1">
      <c r="B166" s="160"/>
      <c r="C166" s="161" t="s">
        <v>2477</v>
      </c>
      <c r="D166" s="161" t="s">
        <v>2219</v>
      </c>
      <c r="E166" s="162" t="s">
        <v>1621</v>
      </c>
      <c r="F166" s="163" t="s">
        <v>1622</v>
      </c>
      <c r="G166" s="164" t="s">
        <v>2352</v>
      </c>
      <c r="H166" s="165">
        <v>18.5</v>
      </c>
      <c r="I166" s="166"/>
      <c r="J166" s="167">
        <f t="shared" si="10"/>
        <v>0</v>
      </c>
      <c r="K166" s="163" t="s">
        <v>2117</v>
      </c>
      <c r="L166" s="35"/>
      <c r="M166" s="168" t="s">
        <v>2117</v>
      </c>
      <c r="N166" s="169" t="s">
        <v>2137</v>
      </c>
      <c r="O166" s="36"/>
      <c r="P166" s="170">
        <f t="shared" si="11"/>
        <v>0</v>
      </c>
      <c r="Q166" s="170">
        <v>0</v>
      </c>
      <c r="R166" s="170">
        <f t="shared" si="12"/>
        <v>0</v>
      </c>
      <c r="S166" s="170">
        <v>0</v>
      </c>
      <c r="T166" s="171">
        <f t="shared" si="13"/>
        <v>0</v>
      </c>
      <c r="AR166" s="18" t="s">
        <v>2237</v>
      </c>
      <c r="AT166" s="18" t="s">
        <v>2219</v>
      </c>
      <c r="AU166" s="18" t="s">
        <v>2175</v>
      </c>
      <c r="AY166" s="18" t="s">
        <v>2216</v>
      </c>
      <c r="BE166" s="172">
        <f t="shared" si="14"/>
        <v>0</v>
      </c>
      <c r="BF166" s="172">
        <f t="shared" si="15"/>
        <v>0</v>
      </c>
      <c r="BG166" s="172">
        <f t="shared" si="16"/>
        <v>0</v>
      </c>
      <c r="BH166" s="172">
        <f t="shared" si="17"/>
        <v>0</v>
      </c>
      <c r="BI166" s="172">
        <f t="shared" si="18"/>
        <v>0</v>
      </c>
      <c r="BJ166" s="18" t="s">
        <v>2173</v>
      </c>
      <c r="BK166" s="172">
        <f t="shared" si="19"/>
        <v>0</v>
      </c>
      <c r="BL166" s="18" t="s">
        <v>2237</v>
      </c>
      <c r="BM166" s="18" t="s">
        <v>1623</v>
      </c>
    </row>
    <row r="167" spans="2:65" s="1" customFormat="1" ht="22.5" customHeight="1">
      <c r="B167" s="160"/>
      <c r="C167" s="161" t="s">
        <v>2482</v>
      </c>
      <c r="D167" s="161" t="s">
        <v>2219</v>
      </c>
      <c r="E167" s="162" t="s">
        <v>1624</v>
      </c>
      <c r="F167" s="163" t="s">
        <v>1625</v>
      </c>
      <c r="G167" s="164" t="s">
        <v>1626</v>
      </c>
      <c r="H167" s="165">
        <v>1</v>
      </c>
      <c r="I167" s="166"/>
      <c r="J167" s="167">
        <f t="shared" si="10"/>
        <v>0</v>
      </c>
      <c r="K167" s="163" t="s">
        <v>2117</v>
      </c>
      <c r="L167" s="35"/>
      <c r="M167" s="168" t="s">
        <v>2117</v>
      </c>
      <c r="N167" s="169" t="s">
        <v>2137</v>
      </c>
      <c r="O167" s="36"/>
      <c r="P167" s="170">
        <f t="shared" si="11"/>
        <v>0</v>
      </c>
      <c r="Q167" s="170">
        <v>0</v>
      </c>
      <c r="R167" s="170">
        <f t="shared" si="12"/>
        <v>0</v>
      </c>
      <c r="S167" s="170">
        <v>0</v>
      </c>
      <c r="T167" s="171">
        <f t="shared" si="13"/>
        <v>0</v>
      </c>
      <c r="AR167" s="18" t="s">
        <v>2237</v>
      </c>
      <c r="AT167" s="18" t="s">
        <v>2219</v>
      </c>
      <c r="AU167" s="18" t="s">
        <v>2175</v>
      </c>
      <c r="AY167" s="18" t="s">
        <v>2216</v>
      </c>
      <c r="BE167" s="172">
        <f t="shared" si="14"/>
        <v>0</v>
      </c>
      <c r="BF167" s="172">
        <f t="shared" si="15"/>
        <v>0</v>
      </c>
      <c r="BG167" s="172">
        <f t="shared" si="16"/>
        <v>0</v>
      </c>
      <c r="BH167" s="172">
        <f t="shared" si="17"/>
        <v>0</v>
      </c>
      <c r="BI167" s="172">
        <f t="shared" si="18"/>
        <v>0</v>
      </c>
      <c r="BJ167" s="18" t="s">
        <v>2173</v>
      </c>
      <c r="BK167" s="172">
        <f t="shared" si="19"/>
        <v>0</v>
      </c>
      <c r="BL167" s="18" t="s">
        <v>2237</v>
      </c>
      <c r="BM167" s="18" t="s">
        <v>1627</v>
      </c>
    </row>
    <row r="168" spans="2:65" s="1" customFormat="1" ht="22.5" customHeight="1">
      <c r="B168" s="160"/>
      <c r="C168" s="161" t="s">
        <v>2486</v>
      </c>
      <c r="D168" s="161" t="s">
        <v>2219</v>
      </c>
      <c r="E168" s="162" t="s">
        <v>1628</v>
      </c>
      <c r="F168" s="163" t="s">
        <v>1629</v>
      </c>
      <c r="G168" s="164" t="s">
        <v>2222</v>
      </c>
      <c r="H168" s="165">
        <v>1</v>
      </c>
      <c r="I168" s="166"/>
      <c r="J168" s="167">
        <f t="shared" si="10"/>
        <v>0</v>
      </c>
      <c r="K168" s="163" t="s">
        <v>2117</v>
      </c>
      <c r="L168" s="35"/>
      <c r="M168" s="168" t="s">
        <v>2117</v>
      </c>
      <c r="N168" s="169" t="s">
        <v>2137</v>
      </c>
      <c r="O168" s="36"/>
      <c r="P168" s="170">
        <f t="shared" si="11"/>
        <v>0</v>
      </c>
      <c r="Q168" s="170">
        <v>0</v>
      </c>
      <c r="R168" s="170">
        <f t="shared" si="12"/>
        <v>0</v>
      </c>
      <c r="S168" s="170">
        <v>0</v>
      </c>
      <c r="T168" s="171">
        <f t="shared" si="13"/>
        <v>0</v>
      </c>
      <c r="AR168" s="18" t="s">
        <v>2237</v>
      </c>
      <c r="AT168" s="18" t="s">
        <v>2219</v>
      </c>
      <c r="AU168" s="18" t="s">
        <v>2175</v>
      </c>
      <c r="AY168" s="18" t="s">
        <v>2216</v>
      </c>
      <c r="BE168" s="172">
        <f t="shared" si="14"/>
        <v>0</v>
      </c>
      <c r="BF168" s="172">
        <f t="shared" si="15"/>
        <v>0</v>
      </c>
      <c r="BG168" s="172">
        <f t="shared" si="16"/>
        <v>0</v>
      </c>
      <c r="BH168" s="172">
        <f t="shared" si="17"/>
        <v>0</v>
      </c>
      <c r="BI168" s="172">
        <f t="shared" si="18"/>
        <v>0</v>
      </c>
      <c r="BJ168" s="18" t="s">
        <v>2173</v>
      </c>
      <c r="BK168" s="172">
        <f t="shared" si="19"/>
        <v>0</v>
      </c>
      <c r="BL168" s="18" t="s">
        <v>2237</v>
      </c>
      <c r="BM168" s="18" t="s">
        <v>1630</v>
      </c>
    </row>
    <row r="169" spans="2:65" s="1" customFormat="1" ht="22.5" customHeight="1">
      <c r="B169" s="160"/>
      <c r="C169" s="161" t="s">
        <v>2493</v>
      </c>
      <c r="D169" s="161" t="s">
        <v>2219</v>
      </c>
      <c r="E169" s="162" t="s">
        <v>1631</v>
      </c>
      <c r="F169" s="163" t="s">
        <v>1632</v>
      </c>
      <c r="G169" s="164" t="s">
        <v>2222</v>
      </c>
      <c r="H169" s="165">
        <v>1</v>
      </c>
      <c r="I169" s="166"/>
      <c r="J169" s="167">
        <f t="shared" si="10"/>
        <v>0</v>
      </c>
      <c r="K169" s="163" t="s">
        <v>2117</v>
      </c>
      <c r="L169" s="35"/>
      <c r="M169" s="168" t="s">
        <v>2117</v>
      </c>
      <c r="N169" s="169" t="s">
        <v>2137</v>
      </c>
      <c r="O169" s="36"/>
      <c r="P169" s="170">
        <f t="shared" si="11"/>
        <v>0</v>
      </c>
      <c r="Q169" s="170">
        <v>0</v>
      </c>
      <c r="R169" s="170">
        <f t="shared" si="12"/>
        <v>0</v>
      </c>
      <c r="S169" s="170">
        <v>0</v>
      </c>
      <c r="T169" s="171">
        <f t="shared" si="13"/>
        <v>0</v>
      </c>
      <c r="AR169" s="18" t="s">
        <v>2237</v>
      </c>
      <c r="AT169" s="18" t="s">
        <v>2219</v>
      </c>
      <c r="AU169" s="18" t="s">
        <v>2175</v>
      </c>
      <c r="AY169" s="18" t="s">
        <v>2216</v>
      </c>
      <c r="BE169" s="172">
        <f t="shared" si="14"/>
        <v>0</v>
      </c>
      <c r="BF169" s="172">
        <f t="shared" si="15"/>
        <v>0</v>
      </c>
      <c r="BG169" s="172">
        <f t="shared" si="16"/>
        <v>0</v>
      </c>
      <c r="BH169" s="172">
        <f t="shared" si="17"/>
        <v>0</v>
      </c>
      <c r="BI169" s="172">
        <f t="shared" si="18"/>
        <v>0</v>
      </c>
      <c r="BJ169" s="18" t="s">
        <v>2173</v>
      </c>
      <c r="BK169" s="172">
        <f t="shared" si="19"/>
        <v>0</v>
      </c>
      <c r="BL169" s="18" t="s">
        <v>2237</v>
      </c>
      <c r="BM169" s="18" t="s">
        <v>1633</v>
      </c>
    </row>
    <row r="170" spans="2:65" s="1" customFormat="1" ht="22.5" customHeight="1">
      <c r="B170" s="160"/>
      <c r="C170" s="161" t="s">
        <v>2500</v>
      </c>
      <c r="D170" s="161" t="s">
        <v>2219</v>
      </c>
      <c r="E170" s="162" t="s">
        <v>1634</v>
      </c>
      <c r="F170" s="163" t="s">
        <v>1635</v>
      </c>
      <c r="G170" s="164" t="s">
        <v>2352</v>
      </c>
      <c r="H170" s="165">
        <v>18.5</v>
      </c>
      <c r="I170" s="166"/>
      <c r="J170" s="167">
        <f t="shared" si="10"/>
        <v>0</v>
      </c>
      <c r="K170" s="163" t="s">
        <v>2334</v>
      </c>
      <c r="L170" s="35"/>
      <c r="M170" s="168" t="s">
        <v>2117</v>
      </c>
      <c r="N170" s="169" t="s">
        <v>2137</v>
      </c>
      <c r="O170" s="36"/>
      <c r="P170" s="170">
        <f t="shared" si="11"/>
        <v>0</v>
      </c>
      <c r="Q170" s="170">
        <v>0</v>
      </c>
      <c r="R170" s="170">
        <f t="shared" si="12"/>
        <v>0</v>
      </c>
      <c r="S170" s="170">
        <v>0</v>
      </c>
      <c r="T170" s="171">
        <f t="shared" si="13"/>
        <v>0</v>
      </c>
      <c r="AR170" s="18" t="s">
        <v>2237</v>
      </c>
      <c r="AT170" s="18" t="s">
        <v>2219</v>
      </c>
      <c r="AU170" s="18" t="s">
        <v>2175</v>
      </c>
      <c r="AY170" s="18" t="s">
        <v>2216</v>
      </c>
      <c r="BE170" s="172">
        <f t="shared" si="14"/>
        <v>0</v>
      </c>
      <c r="BF170" s="172">
        <f t="shared" si="15"/>
        <v>0</v>
      </c>
      <c r="BG170" s="172">
        <f t="shared" si="16"/>
        <v>0</v>
      </c>
      <c r="BH170" s="172">
        <f t="shared" si="17"/>
        <v>0</v>
      </c>
      <c r="BI170" s="172">
        <f t="shared" si="18"/>
        <v>0</v>
      </c>
      <c r="BJ170" s="18" t="s">
        <v>2173</v>
      </c>
      <c r="BK170" s="172">
        <f t="shared" si="19"/>
        <v>0</v>
      </c>
      <c r="BL170" s="18" t="s">
        <v>2237</v>
      </c>
      <c r="BM170" s="18" t="s">
        <v>1636</v>
      </c>
    </row>
    <row r="171" spans="2:65" s="1" customFormat="1" ht="22.5" customHeight="1">
      <c r="B171" s="160"/>
      <c r="C171" s="161" t="s">
        <v>2504</v>
      </c>
      <c r="D171" s="161" t="s">
        <v>2219</v>
      </c>
      <c r="E171" s="162" t="s">
        <v>1637</v>
      </c>
      <c r="F171" s="163" t="s">
        <v>1638</v>
      </c>
      <c r="G171" s="164" t="s">
        <v>2352</v>
      </c>
      <c r="H171" s="165">
        <v>18.5</v>
      </c>
      <c r="I171" s="166"/>
      <c r="J171" s="167">
        <f t="shared" si="10"/>
        <v>0</v>
      </c>
      <c r="K171" s="163" t="s">
        <v>2305</v>
      </c>
      <c r="L171" s="35"/>
      <c r="M171" s="168" t="s">
        <v>2117</v>
      </c>
      <c r="N171" s="169" t="s">
        <v>2137</v>
      </c>
      <c r="O171" s="36"/>
      <c r="P171" s="170">
        <f t="shared" si="11"/>
        <v>0</v>
      </c>
      <c r="Q171" s="170">
        <v>0</v>
      </c>
      <c r="R171" s="170">
        <f t="shared" si="12"/>
        <v>0</v>
      </c>
      <c r="S171" s="170">
        <v>0</v>
      </c>
      <c r="T171" s="171">
        <f t="shared" si="13"/>
        <v>0</v>
      </c>
      <c r="AR171" s="18" t="s">
        <v>2237</v>
      </c>
      <c r="AT171" s="18" t="s">
        <v>2219</v>
      </c>
      <c r="AU171" s="18" t="s">
        <v>2175</v>
      </c>
      <c r="AY171" s="18" t="s">
        <v>2216</v>
      </c>
      <c r="BE171" s="172">
        <f t="shared" si="14"/>
        <v>0</v>
      </c>
      <c r="BF171" s="172">
        <f t="shared" si="15"/>
        <v>0</v>
      </c>
      <c r="BG171" s="172">
        <f t="shared" si="16"/>
        <v>0</v>
      </c>
      <c r="BH171" s="172">
        <f t="shared" si="17"/>
        <v>0</v>
      </c>
      <c r="BI171" s="172">
        <f t="shared" si="18"/>
        <v>0</v>
      </c>
      <c r="BJ171" s="18" t="s">
        <v>2173</v>
      </c>
      <c r="BK171" s="172">
        <f t="shared" si="19"/>
        <v>0</v>
      </c>
      <c r="BL171" s="18" t="s">
        <v>2237</v>
      </c>
      <c r="BM171" s="18" t="s">
        <v>1639</v>
      </c>
    </row>
    <row r="172" spans="2:65" s="1" customFormat="1" ht="22.5" customHeight="1">
      <c r="B172" s="160"/>
      <c r="C172" s="161" t="s">
        <v>2518</v>
      </c>
      <c r="D172" s="161" t="s">
        <v>2219</v>
      </c>
      <c r="E172" s="162" t="s">
        <v>1640</v>
      </c>
      <c r="F172" s="163" t="s">
        <v>1641</v>
      </c>
      <c r="G172" s="164" t="s">
        <v>2222</v>
      </c>
      <c r="H172" s="165">
        <v>1</v>
      </c>
      <c r="I172" s="166"/>
      <c r="J172" s="167">
        <f t="shared" si="10"/>
        <v>0</v>
      </c>
      <c r="K172" s="163" t="s">
        <v>2305</v>
      </c>
      <c r="L172" s="35"/>
      <c r="M172" s="168" t="s">
        <v>2117</v>
      </c>
      <c r="N172" s="169" t="s">
        <v>2137</v>
      </c>
      <c r="O172" s="36"/>
      <c r="P172" s="170">
        <f t="shared" si="11"/>
        <v>0</v>
      </c>
      <c r="Q172" s="170">
        <v>0.46005000000000001</v>
      </c>
      <c r="R172" s="170">
        <f t="shared" si="12"/>
        <v>0.46005000000000001</v>
      </c>
      <c r="S172" s="170">
        <v>0</v>
      </c>
      <c r="T172" s="171">
        <f t="shared" si="13"/>
        <v>0</v>
      </c>
      <c r="AR172" s="18" t="s">
        <v>2237</v>
      </c>
      <c r="AT172" s="18" t="s">
        <v>2219</v>
      </c>
      <c r="AU172" s="18" t="s">
        <v>2175</v>
      </c>
      <c r="AY172" s="18" t="s">
        <v>2216</v>
      </c>
      <c r="BE172" s="172">
        <f t="shared" si="14"/>
        <v>0</v>
      </c>
      <c r="BF172" s="172">
        <f t="shared" si="15"/>
        <v>0</v>
      </c>
      <c r="BG172" s="172">
        <f t="shared" si="16"/>
        <v>0</v>
      </c>
      <c r="BH172" s="172">
        <f t="shared" si="17"/>
        <v>0</v>
      </c>
      <c r="BI172" s="172">
        <f t="shared" si="18"/>
        <v>0</v>
      </c>
      <c r="BJ172" s="18" t="s">
        <v>2173</v>
      </c>
      <c r="BK172" s="172">
        <f t="shared" si="19"/>
        <v>0</v>
      </c>
      <c r="BL172" s="18" t="s">
        <v>2237</v>
      </c>
      <c r="BM172" s="18" t="s">
        <v>1642</v>
      </c>
    </row>
    <row r="173" spans="2:65" s="1" customFormat="1" ht="31.5" customHeight="1">
      <c r="B173" s="160"/>
      <c r="C173" s="161" t="s">
        <v>2524</v>
      </c>
      <c r="D173" s="161" t="s">
        <v>2219</v>
      </c>
      <c r="E173" s="162" t="s">
        <v>1643</v>
      </c>
      <c r="F173" s="163" t="s">
        <v>1644</v>
      </c>
      <c r="G173" s="164" t="s">
        <v>2222</v>
      </c>
      <c r="H173" s="165">
        <v>1</v>
      </c>
      <c r="I173" s="166"/>
      <c r="J173" s="167">
        <f t="shared" si="10"/>
        <v>0</v>
      </c>
      <c r="K173" s="163" t="s">
        <v>2305</v>
      </c>
      <c r="L173" s="35"/>
      <c r="M173" s="168" t="s">
        <v>2117</v>
      </c>
      <c r="N173" s="169" t="s">
        <v>2137</v>
      </c>
      <c r="O173" s="36"/>
      <c r="P173" s="170">
        <f t="shared" si="11"/>
        <v>0</v>
      </c>
      <c r="Q173" s="170">
        <v>1.92726</v>
      </c>
      <c r="R173" s="170">
        <f t="shared" si="12"/>
        <v>1.92726</v>
      </c>
      <c r="S173" s="170">
        <v>0</v>
      </c>
      <c r="T173" s="171">
        <f t="shared" si="13"/>
        <v>0</v>
      </c>
      <c r="AR173" s="18" t="s">
        <v>2237</v>
      </c>
      <c r="AT173" s="18" t="s">
        <v>2219</v>
      </c>
      <c r="AU173" s="18" t="s">
        <v>2175</v>
      </c>
      <c r="AY173" s="18" t="s">
        <v>2216</v>
      </c>
      <c r="BE173" s="172">
        <f t="shared" si="14"/>
        <v>0</v>
      </c>
      <c r="BF173" s="172">
        <f t="shared" si="15"/>
        <v>0</v>
      </c>
      <c r="BG173" s="172">
        <f t="shared" si="16"/>
        <v>0</v>
      </c>
      <c r="BH173" s="172">
        <f t="shared" si="17"/>
        <v>0</v>
      </c>
      <c r="BI173" s="172">
        <f t="shared" si="18"/>
        <v>0</v>
      </c>
      <c r="BJ173" s="18" t="s">
        <v>2173</v>
      </c>
      <c r="BK173" s="172">
        <f t="shared" si="19"/>
        <v>0</v>
      </c>
      <c r="BL173" s="18" t="s">
        <v>2237</v>
      </c>
      <c r="BM173" s="18" t="s">
        <v>1645</v>
      </c>
    </row>
    <row r="174" spans="2:65" s="1" customFormat="1" ht="22.5" customHeight="1">
      <c r="B174" s="160"/>
      <c r="C174" s="161" t="s">
        <v>2529</v>
      </c>
      <c r="D174" s="161" t="s">
        <v>2219</v>
      </c>
      <c r="E174" s="162" t="s">
        <v>1646</v>
      </c>
      <c r="F174" s="163" t="s">
        <v>1647</v>
      </c>
      <c r="G174" s="164" t="s">
        <v>2222</v>
      </c>
      <c r="H174" s="165">
        <v>2</v>
      </c>
      <c r="I174" s="166"/>
      <c r="J174" s="167">
        <f t="shared" si="10"/>
        <v>0</v>
      </c>
      <c r="K174" s="163" t="s">
        <v>2305</v>
      </c>
      <c r="L174" s="35"/>
      <c r="M174" s="168" t="s">
        <v>2117</v>
      </c>
      <c r="N174" s="169" t="s">
        <v>2137</v>
      </c>
      <c r="O174" s="36"/>
      <c r="P174" s="170">
        <f t="shared" si="11"/>
        <v>0</v>
      </c>
      <c r="Q174" s="170">
        <v>9.1800000000000007E-3</v>
      </c>
      <c r="R174" s="170">
        <f t="shared" si="12"/>
        <v>1.8360000000000001E-2</v>
      </c>
      <c r="S174" s="170">
        <v>0</v>
      </c>
      <c r="T174" s="171">
        <f t="shared" si="13"/>
        <v>0</v>
      </c>
      <c r="AR174" s="18" t="s">
        <v>2237</v>
      </c>
      <c r="AT174" s="18" t="s">
        <v>2219</v>
      </c>
      <c r="AU174" s="18" t="s">
        <v>2175</v>
      </c>
      <c r="AY174" s="18" t="s">
        <v>2216</v>
      </c>
      <c r="BE174" s="172">
        <f t="shared" si="14"/>
        <v>0</v>
      </c>
      <c r="BF174" s="172">
        <f t="shared" si="15"/>
        <v>0</v>
      </c>
      <c r="BG174" s="172">
        <f t="shared" si="16"/>
        <v>0</v>
      </c>
      <c r="BH174" s="172">
        <f t="shared" si="17"/>
        <v>0</v>
      </c>
      <c r="BI174" s="172">
        <f t="shared" si="18"/>
        <v>0</v>
      </c>
      <c r="BJ174" s="18" t="s">
        <v>2173</v>
      </c>
      <c r="BK174" s="172">
        <f t="shared" si="19"/>
        <v>0</v>
      </c>
      <c r="BL174" s="18" t="s">
        <v>2237</v>
      </c>
      <c r="BM174" s="18" t="s">
        <v>1648</v>
      </c>
    </row>
    <row r="175" spans="2:65" s="1" customFormat="1" ht="22.5" customHeight="1">
      <c r="B175" s="160"/>
      <c r="C175" s="208" t="s">
        <v>2535</v>
      </c>
      <c r="D175" s="208" t="s">
        <v>2336</v>
      </c>
      <c r="E175" s="209" t="s">
        <v>1649</v>
      </c>
      <c r="F175" s="210" t="s">
        <v>1650</v>
      </c>
      <c r="G175" s="211" t="s">
        <v>2222</v>
      </c>
      <c r="H175" s="212">
        <v>4</v>
      </c>
      <c r="I175" s="213"/>
      <c r="J175" s="214">
        <f t="shared" si="10"/>
        <v>0</v>
      </c>
      <c r="K175" s="210" t="s">
        <v>2305</v>
      </c>
      <c r="L175" s="215"/>
      <c r="M175" s="216" t="s">
        <v>2117</v>
      </c>
      <c r="N175" s="217" t="s">
        <v>2137</v>
      </c>
      <c r="O175" s="36"/>
      <c r="P175" s="170">
        <f t="shared" si="11"/>
        <v>0</v>
      </c>
      <c r="Q175" s="170">
        <v>0.504</v>
      </c>
      <c r="R175" s="170">
        <f t="shared" si="12"/>
        <v>2.016</v>
      </c>
      <c r="S175" s="170">
        <v>0</v>
      </c>
      <c r="T175" s="171">
        <f t="shared" si="13"/>
        <v>0</v>
      </c>
      <c r="AR175" s="18" t="s">
        <v>2254</v>
      </c>
      <c r="AT175" s="18" t="s">
        <v>2336</v>
      </c>
      <c r="AU175" s="18" t="s">
        <v>2175</v>
      </c>
      <c r="AY175" s="18" t="s">
        <v>2216</v>
      </c>
      <c r="BE175" s="172">
        <f t="shared" si="14"/>
        <v>0</v>
      </c>
      <c r="BF175" s="172">
        <f t="shared" si="15"/>
        <v>0</v>
      </c>
      <c r="BG175" s="172">
        <f t="shared" si="16"/>
        <v>0</v>
      </c>
      <c r="BH175" s="172">
        <f t="shared" si="17"/>
        <v>0</v>
      </c>
      <c r="BI175" s="172">
        <f t="shared" si="18"/>
        <v>0</v>
      </c>
      <c r="BJ175" s="18" t="s">
        <v>2173</v>
      </c>
      <c r="BK175" s="172">
        <f t="shared" si="19"/>
        <v>0</v>
      </c>
      <c r="BL175" s="18" t="s">
        <v>2237</v>
      </c>
      <c r="BM175" s="18" t="s">
        <v>1651</v>
      </c>
    </row>
    <row r="176" spans="2:65" s="1" customFormat="1" ht="22.5" customHeight="1">
      <c r="B176" s="160"/>
      <c r="C176" s="208" t="s">
        <v>2540</v>
      </c>
      <c r="D176" s="208" t="s">
        <v>2336</v>
      </c>
      <c r="E176" s="209" t="s">
        <v>1652</v>
      </c>
      <c r="F176" s="210" t="s">
        <v>1653</v>
      </c>
      <c r="G176" s="211" t="s">
        <v>2222</v>
      </c>
      <c r="H176" s="212">
        <v>1</v>
      </c>
      <c r="I176" s="213"/>
      <c r="J176" s="214">
        <f t="shared" si="10"/>
        <v>0</v>
      </c>
      <c r="K176" s="210" t="s">
        <v>2305</v>
      </c>
      <c r="L176" s="215"/>
      <c r="M176" s="216" t="s">
        <v>2117</v>
      </c>
      <c r="N176" s="217" t="s">
        <v>2137</v>
      </c>
      <c r="O176" s="36"/>
      <c r="P176" s="170">
        <f t="shared" si="11"/>
        <v>0</v>
      </c>
      <c r="Q176" s="170">
        <v>0.35</v>
      </c>
      <c r="R176" s="170">
        <f t="shared" si="12"/>
        <v>0.35</v>
      </c>
      <c r="S176" s="170">
        <v>0</v>
      </c>
      <c r="T176" s="171">
        <f t="shared" si="13"/>
        <v>0</v>
      </c>
      <c r="AR176" s="18" t="s">
        <v>2254</v>
      </c>
      <c r="AT176" s="18" t="s">
        <v>2336</v>
      </c>
      <c r="AU176" s="18" t="s">
        <v>2175</v>
      </c>
      <c r="AY176" s="18" t="s">
        <v>2216</v>
      </c>
      <c r="BE176" s="172">
        <f t="shared" si="14"/>
        <v>0</v>
      </c>
      <c r="BF176" s="172">
        <f t="shared" si="15"/>
        <v>0</v>
      </c>
      <c r="BG176" s="172">
        <f t="shared" si="16"/>
        <v>0</v>
      </c>
      <c r="BH176" s="172">
        <f t="shared" si="17"/>
        <v>0</v>
      </c>
      <c r="BI176" s="172">
        <f t="shared" si="18"/>
        <v>0</v>
      </c>
      <c r="BJ176" s="18" t="s">
        <v>2173</v>
      </c>
      <c r="BK176" s="172">
        <f t="shared" si="19"/>
        <v>0</v>
      </c>
      <c r="BL176" s="18" t="s">
        <v>2237</v>
      </c>
      <c r="BM176" s="18" t="s">
        <v>1654</v>
      </c>
    </row>
    <row r="177" spans="2:65" s="1" customFormat="1" ht="22.5" customHeight="1">
      <c r="B177" s="160"/>
      <c r="C177" s="161" t="s">
        <v>2545</v>
      </c>
      <c r="D177" s="161" t="s">
        <v>2219</v>
      </c>
      <c r="E177" s="162" t="s">
        <v>1655</v>
      </c>
      <c r="F177" s="163" t="s">
        <v>1656</v>
      </c>
      <c r="G177" s="164" t="s">
        <v>2222</v>
      </c>
      <c r="H177" s="165">
        <v>1</v>
      </c>
      <c r="I177" s="166"/>
      <c r="J177" s="167">
        <f t="shared" si="10"/>
        <v>0</v>
      </c>
      <c r="K177" s="163" t="s">
        <v>2305</v>
      </c>
      <c r="L177" s="35"/>
      <c r="M177" s="168" t="s">
        <v>2117</v>
      </c>
      <c r="N177" s="169" t="s">
        <v>2137</v>
      </c>
      <c r="O177" s="36"/>
      <c r="P177" s="170">
        <f t="shared" si="11"/>
        <v>0</v>
      </c>
      <c r="Q177" s="170">
        <v>7.0200000000000002E-3</v>
      </c>
      <c r="R177" s="170">
        <f t="shared" si="12"/>
        <v>7.0200000000000002E-3</v>
      </c>
      <c r="S177" s="170">
        <v>0</v>
      </c>
      <c r="T177" s="171">
        <f t="shared" si="13"/>
        <v>0</v>
      </c>
      <c r="AR177" s="18" t="s">
        <v>2237</v>
      </c>
      <c r="AT177" s="18" t="s">
        <v>2219</v>
      </c>
      <c r="AU177" s="18" t="s">
        <v>2175</v>
      </c>
      <c r="AY177" s="18" t="s">
        <v>2216</v>
      </c>
      <c r="BE177" s="172">
        <f t="shared" si="14"/>
        <v>0</v>
      </c>
      <c r="BF177" s="172">
        <f t="shared" si="15"/>
        <v>0</v>
      </c>
      <c r="BG177" s="172">
        <f t="shared" si="16"/>
        <v>0</v>
      </c>
      <c r="BH177" s="172">
        <f t="shared" si="17"/>
        <v>0</v>
      </c>
      <c r="BI177" s="172">
        <f t="shared" si="18"/>
        <v>0</v>
      </c>
      <c r="BJ177" s="18" t="s">
        <v>2173</v>
      </c>
      <c r="BK177" s="172">
        <f t="shared" si="19"/>
        <v>0</v>
      </c>
      <c r="BL177" s="18" t="s">
        <v>2237</v>
      </c>
      <c r="BM177" s="18" t="s">
        <v>1657</v>
      </c>
    </row>
    <row r="178" spans="2:65" s="1" customFormat="1" ht="22.5" customHeight="1">
      <c r="B178" s="160"/>
      <c r="C178" s="208" t="s">
        <v>2553</v>
      </c>
      <c r="D178" s="208" t="s">
        <v>2336</v>
      </c>
      <c r="E178" s="209" t="s">
        <v>1658</v>
      </c>
      <c r="F178" s="210" t="s">
        <v>1659</v>
      </c>
      <c r="G178" s="211" t="s">
        <v>2222</v>
      </c>
      <c r="H178" s="212">
        <v>1</v>
      </c>
      <c r="I178" s="213"/>
      <c r="J178" s="214">
        <f t="shared" si="10"/>
        <v>0</v>
      </c>
      <c r="K178" s="210" t="s">
        <v>2117</v>
      </c>
      <c r="L178" s="215"/>
      <c r="M178" s="216" t="s">
        <v>2117</v>
      </c>
      <c r="N178" s="217" t="s">
        <v>2137</v>
      </c>
      <c r="O178" s="36"/>
      <c r="P178" s="170">
        <f t="shared" si="11"/>
        <v>0</v>
      </c>
      <c r="Q178" s="170">
        <v>0.19600000000000001</v>
      </c>
      <c r="R178" s="170">
        <f t="shared" si="12"/>
        <v>0.19600000000000001</v>
      </c>
      <c r="S178" s="170">
        <v>0</v>
      </c>
      <c r="T178" s="171">
        <f t="shared" si="13"/>
        <v>0</v>
      </c>
      <c r="AR178" s="18" t="s">
        <v>2254</v>
      </c>
      <c r="AT178" s="18" t="s">
        <v>2336</v>
      </c>
      <c r="AU178" s="18" t="s">
        <v>2175</v>
      </c>
      <c r="AY178" s="18" t="s">
        <v>2216</v>
      </c>
      <c r="BE178" s="172">
        <f t="shared" si="14"/>
        <v>0</v>
      </c>
      <c r="BF178" s="172">
        <f t="shared" si="15"/>
        <v>0</v>
      </c>
      <c r="BG178" s="172">
        <f t="shared" si="16"/>
        <v>0</v>
      </c>
      <c r="BH178" s="172">
        <f t="shared" si="17"/>
        <v>0</v>
      </c>
      <c r="BI178" s="172">
        <f t="shared" si="18"/>
        <v>0</v>
      </c>
      <c r="BJ178" s="18" t="s">
        <v>2173</v>
      </c>
      <c r="BK178" s="172">
        <f t="shared" si="19"/>
        <v>0</v>
      </c>
      <c r="BL178" s="18" t="s">
        <v>2237</v>
      </c>
      <c r="BM178" s="18" t="s">
        <v>1660</v>
      </c>
    </row>
    <row r="179" spans="2:65" s="1" customFormat="1" ht="30" customHeight="1">
      <c r="B179" s="35"/>
      <c r="D179" s="174" t="s">
        <v>2915</v>
      </c>
      <c r="F179" s="234" t="s">
        <v>1661</v>
      </c>
      <c r="I179" s="134"/>
      <c r="L179" s="35"/>
      <c r="M179" s="65"/>
      <c r="N179" s="36"/>
      <c r="O179" s="36"/>
      <c r="P179" s="36"/>
      <c r="Q179" s="36"/>
      <c r="R179" s="36"/>
      <c r="S179" s="36"/>
      <c r="T179" s="66"/>
      <c r="AT179" s="18" t="s">
        <v>2915</v>
      </c>
      <c r="AU179" s="18" t="s">
        <v>2175</v>
      </c>
    </row>
    <row r="180" spans="2:65" s="1" customFormat="1" ht="22.5" customHeight="1">
      <c r="B180" s="160"/>
      <c r="C180" s="161" t="s">
        <v>2559</v>
      </c>
      <c r="D180" s="161" t="s">
        <v>2219</v>
      </c>
      <c r="E180" s="162" t="s">
        <v>1662</v>
      </c>
      <c r="F180" s="163" t="s">
        <v>1663</v>
      </c>
      <c r="G180" s="164" t="s">
        <v>2222</v>
      </c>
      <c r="H180" s="165">
        <v>1</v>
      </c>
      <c r="I180" s="166"/>
      <c r="J180" s="167">
        <f t="shared" ref="J180:J186" si="20">ROUND(I180*H180,2)</f>
        <v>0</v>
      </c>
      <c r="K180" s="163" t="s">
        <v>2305</v>
      </c>
      <c r="L180" s="35"/>
      <c r="M180" s="168" t="s">
        <v>2117</v>
      </c>
      <c r="N180" s="169" t="s">
        <v>2137</v>
      </c>
      <c r="O180" s="36"/>
      <c r="P180" s="170">
        <f t="shared" ref="P180:P186" si="21">O180*H180</f>
        <v>0</v>
      </c>
      <c r="Q180" s="170">
        <v>0.1056</v>
      </c>
      <c r="R180" s="170">
        <f t="shared" ref="R180:R186" si="22">Q180*H180</f>
        <v>0.1056</v>
      </c>
      <c r="S180" s="170">
        <v>0</v>
      </c>
      <c r="T180" s="171">
        <f t="shared" ref="T180:T186" si="23">S180*H180</f>
        <v>0</v>
      </c>
      <c r="AR180" s="18" t="s">
        <v>2237</v>
      </c>
      <c r="AT180" s="18" t="s">
        <v>2219</v>
      </c>
      <c r="AU180" s="18" t="s">
        <v>2175</v>
      </c>
      <c r="AY180" s="18" t="s">
        <v>2216</v>
      </c>
      <c r="BE180" s="172">
        <f t="shared" ref="BE180:BE186" si="24">IF(N180="základní",J180,0)</f>
        <v>0</v>
      </c>
      <c r="BF180" s="172">
        <f t="shared" ref="BF180:BF186" si="25">IF(N180="snížená",J180,0)</f>
        <v>0</v>
      </c>
      <c r="BG180" s="172">
        <f t="shared" ref="BG180:BG186" si="26">IF(N180="zákl. přenesená",J180,0)</f>
        <v>0</v>
      </c>
      <c r="BH180" s="172">
        <f t="shared" ref="BH180:BH186" si="27">IF(N180="sníž. přenesená",J180,0)</f>
        <v>0</v>
      </c>
      <c r="BI180" s="172">
        <f t="shared" ref="BI180:BI186" si="28">IF(N180="nulová",J180,0)</f>
        <v>0</v>
      </c>
      <c r="BJ180" s="18" t="s">
        <v>2173</v>
      </c>
      <c r="BK180" s="172">
        <f t="shared" ref="BK180:BK186" si="29">ROUND(I180*H180,2)</f>
        <v>0</v>
      </c>
      <c r="BL180" s="18" t="s">
        <v>2237</v>
      </c>
      <c r="BM180" s="18" t="s">
        <v>1664</v>
      </c>
    </row>
    <row r="181" spans="2:65" s="1" customFormat="1" ht="22.5" customHeight="1">
      <c r="B181" s="160"/>
      <c r="C181" s="161" t="s">
        <v>2564</v>
      </c>
      <c r="D181" s="161" t="s">
        <v>2219</v>
      </c>
      <c r="E181" s="162" t="s">
        <v>1665</v>
      </c>
      <c r="F181" s="163" t="s">
        <v>1666</v>
      </c>
      <c r="G181" s="164" t="s">
        <v>2222</v>
      </c>
      <c r="H181" s="165">
        <v>1</v>
      </c>
      <c r="I181" s="166"/>
      <c r="J181" s="167">
        <f t="shared" si="20"/>
        <v>0</v>
      </c>
      <c r="K181" s="163" t="s">
        <v>2305</v>
      </c>
      <c r="L181" s="35"/>
      <c r="M181" s="168" t="s">
        <v>2117</v>
      </c>
      <c r="N181" s="169" t="s">
        <v>2137</v>
      </c>
      <c r="O181" s="36"/>
      <c r="P181" s="170">
        <f t="shared" si="21"/>
        <v>0</v>
      </c>
      <c r="Q181" s="170">
        <v>2.4240000000000001E-2</v>
      </c>
      <c r="R181" s="170">
        <f t="shared" si="22"/>
        <v>2.4240000000000001E-2</v>
      </c>
      <c r="S181" s="170">
        <v>0</v>
      </c>
      <c r="T181" s="171">
        <f t="shared" si="23"/>
        <v>0</v>
      </c>
      <c r="AR181" s="18" t="s">
        <v>2237</v>
      </c>
      <c r="AT181" s="18" t="s">
        <v>2219</v>
      </c>
      <c r="AU181" s="18" t="s">
        <v>2175</v>
      </c>
      <c r="AY181" s="18" t="s">
        <v>2216</v>
      </c>
      <c r="BE181" s="172">
        <f t="shared" si="24"/>
        <v>0</v>
      </c>
      <c r="BF181" s="172">
        <f t="shared" si="25"/>
        <v>0</v>
      </c>
      <c r="BG181" s="172">
        <f t="shared" si="26"/>
        <v>0</v>
      </c>
      <c r="BH181" s="172">
        <f t="shared" si="27"/>
        <v>0</v>
      </c>
      <c r="BI181" s="172">
        <f t="shared" si="28"/>
        <v>0</v>
      </c>
      <c r="BJ181" s="18" t="s">
        <v>2173</v>
      </c>
      <c r="BK181" s="172">
        <f t="shared" si="29"/>
        <v>0</v>
      </c>
      <c r="BL181" s="18" t="s">
        <v>2237</v>
      </c>
      <c r="BM181" s="18" t="s">
        <v>1667</v>
      </c>
    </row>
    <row r="182" spans="2:65" s="1" customFormat="1" ht="22.5" customHeight="1">
      <c r="B182" s="160"/>
      <c r="C182" s="161" t="s">
        <v>2568</v>
      </c>
      <c r="D182" s="161" t="s">
        <v>2219</v>
      </c>
      <c r="E182" s="162" t="s">
        <v>1668</v>
      </c>
      <c r="F182" s="163" t="s">
        <v>1669</v>
      </c>
      <c r="G182" s="164" t="s">
        <v>2222</v>
      </c>
      <c r="H182" s="165">
        <v>1</v>
      </c>
      <c r="I182" s="166"/>
      <c r="J182" s="167">
        <f t="shared" si="20"/>
        <v>0</v>
      </c>
      <c r="K182" s="163" t="s">
        <v>2305</v>
      </c>
      <c r="L182" s="35"/>
      <c r="M182" s="168" t="s">
        <v>2117</v>
      </c>
      <c r="N182" s="169" t="s">
        <v>2137</v>
      </c>
      <c r="O182" s="36"/>
      <c r="P182" s="170">
        <f t="shared" si="21"/>
        <v>0</v>
      </c>
      <c r="Q182" s="170">
        <v>0</v>
      </c>
      <c r="R182" s="170">
        <f t="shared" si="22"/>
        <v>0</v>
      </c>
      <c r="S182" s="170">
        <v>0</v>
      </c>
      <c r="T182" s="171">
        <f t="shared" si="23"/>
        <v>0</v>
      </c>
      <c r="AR182" s="18" t="s">
        <v>2237</v>
      </c>
      <c r="AT182" s="18" t="s">
        <v>2219</v>
      </c>
      <c r="AU182" s="18" t="s">
        <v>2175</v>
      </c>
      <c r="AY182" s="18" t="s">
        <v>2216</v>
      </c>
      <c r="BE182" s="172">
        <f t="shared" si="24"/>
        <v>0</v>
      </c>
      <c r="BF182" s="172">
        <f t="shared" si="25"/>
        <v>0</v>
      </c>
      <c r="BG182" s="172">
        <f t="shared" si="26"/>
        <v>0</v>
      </c>
      <c r="BH182" s="172">
        <f t="shared" si="27"/>
        <v>0</v>
      </c>
      <c r="BI182" s="172">
        <f t="shared" si="28"/>
        <v>0</v>
      </c>
      <c r="BJ182" s="18" t="s">
        <v>2173</v>
      </c>
      <c r="BK182" s="172">
        <f t="shared" si="29"/>
        <v>0</v>
      </c>
      <c r="BL182" s="18" t="s">
        <v>2237</v>
      </c>
      <c r="BM182" s="18" t="s">
        <v>1670</v>
      </c>
    </row>
    <row r="183" spans="2:65" s="1" customFormat="1" ht="31.5" customHeight="1">
      <c r="B183" s="160"/>
      <c r="C183" s="161" t="s">
        <v>2574</v>
      </c>
      <c r="D183" s="161" t="s">
        <v>2219</v>
      </c>
      <c r="E183" s="162" t="s">
        <v>1671</v>
      </c>
      <c r="F183" s="163" t="s">
        <v>1672</v>
      </c>
      <c r="G183" s="164" t="s">
        <v>2222</v>
      </c>
      <c r="H183" s="165">
        <v>1</v>
      </c>
      <c r="I183" s="166"/>
      <c r="J183" s="167">
        <f t="shared" si="20"/>
        <v>0</v>
      </c>
      <c r="K183" s="163" t="s">
        <v>2305</v>
      </c>
      <c r="L183" s="35"/>
      <c r="M183" s="168" t="s">
        <v>2117</v>
      </c>
      <c r="N183" s="169" t="s">
        <v>2137</v>
      </c>
      <c r="O183" s="36"/>
      <c r="P183" s="170">
        <f t="shared" si="21"/>
        <v>0</v>
      </c>
      <c r="Q183" s="170">
        <v>0.27875</v>
      </c>
      <c r="R183" s="170">
        <f t="shared" si="22"/>
        <v>0.27875</v>
      </c>
      <c r="S183" s="170">
        <v>0</v>
      </c>
      <c r="T183" s="171">
        <f t="shared" si="23"/>
        <v>0</v>
      </c>
      <c r="AR183" s="18" t="s">
        <v>2237</v>
      </c>
      <c r="AT183" s="18" t="s">
        <v>2219</v>
      </c>
      <c r="AU183" s="18" t="s">
        <v>2175</v>
      </c>
      <c r="AY183" s="18" t="s">
        <v>2216</v>
      </c>
      <c r="BE183" s="172">
        <f t="shared" si="24"/>
        <v>0</v>
      </c>
      <c r="BF183" s="172">
        <f t="shared" si="25"/>
        <v>0</v>
      </c>
      <c r="BG183" s="172">
        <f t="shared" si="26"/>
        <v>0</v>
      </c>
      <c r="BH183" s="172">
        <f t="shared" si="27"/>
        <v>0</v>
      </c>
      <c r="BI183" s="172">
        <f t="shared" si="28"/>
        <v>0</v>
      </c>
      <c r="BJ183" s="18" t="s">
        <v>2173</v>
      </c>
      <c r="BK183" s="172">
        <f t="shared" si="29"/>
        <v>0</v>
      </c>
      <c r="BL183" s="18" t="s">
        <v>2237</v>
      </c>
      <c r="BM183" s="18" t="s">
        <v>1673</v>
      </c>
    </row>
    <row r="184" spans="2:65" s="1" customFormat="1" ht="22.5" customHeight="1">
      <c r="B184" s="160"/>
      <c r="C184" s="161" t="s">
        <v>2578</v>
      </c>
      <c r="D184" s="161" t="s">
        <v>2219</v>
      </c>
      <c r="E184" s="162" t="s">
        <v>1674</v>
      </c>
      <c r="F184" s="163" t="s">
        <v>1675</v>
      </c>
      <c r="G184" s="164" t="s">
        <v>2352</v>
      </c>
      <c r="H184" s="165">
        <v>18.5</v>
      </c>
      <c r="I184" s="166"/>
      <c r="J184" s="167">
        <f t="shared" si="20"/>
        <v>0</v>
      </c>
      <c r="K184" s="163" t="s">
        <v>2305</v>
      </c>
      <c r="L184" s="35"/>
      <c r="M184" s="168" t="s">
        <v>2117</v>
      </c>
      <c r="N184" s="169" t="s">
        <v>2137</v>
      </c>
      <c r="O184" s="36"/>
      <c r="P184" s="170">
        <f t="shared" si="21"/>
        <v>0</v>
      </c>
      <c r="Q184" s="170">
        <v>1.9000000000000001E-4</v>
      </c>
      <c r="R184" s="170">
        <f t="shared" si="22"/>
        <v>3.5150000000000003E-3</v>
      </c>
      <c r="S184" s="170">
        <v>0</v>
      </c>
      <c r="T184" s="171">
        <f t="shared" si="23"/>
        <v>0</v>
      </c>
      <c r="AR184" s="18" t="s">
        <v>2237</v>
      </c>
      <c r="AT184" s="18" t="s">
        <v>2219</v>
      </c>
      <c r="AU184" s="18" t="s">
        <v>2175</v>
      </c>
      <c r="AY184" s="18" t="s">
        <v>2216</v>
      </c>
      <c r="BE184" s="172">
        <f t="shared" si="24"/>
        <v>0</v>
      </c>
      <c r="BF184" s="172">
        <f t="shared" si="25"/>
        <v>0</v>
      </c>
      <c r="BG184" s="172">
        <f t="shared" si="26"/>
        <v>0</v>
      </c>
      <c r="BH184" s="172">
        <f t="shared" si="27"/>
        <v>0</v>
      </c>
      <c r="BI184" s="172">
        <f t="shared" si="28"/>
        <v>0</v>
      </c>
      <c r="BJ184" s="18" t="s">
        <v>2173</v>
      </c>
      <c r="BK184" s="172">
        <f t="shared" si="29"/>
        <v>0</v>
      </c>
      <c r="BL184" s="18" t="s">
        <v>2237</v>
      </c>
      <c r="BM184" s="18" t="s">
        <v>1676</v>
      </c>
    </row>
    <row r="185" spans="2:65" s="1" customFormat="1" ht="31.5" customHeight="1">
      <c r="B185" s="160"/>
      <c r="C185" s="161" t="s">
        <v>2582</v>
      </c>
      <c r="D185" s="161" t="s">
        <v>2219</v>
      </c>
      <c r="E185" s="162" t="s">
        <v>1677</v>
      </c>
      <c r="F185" s="163" t="s">
        <v>1678</v>
      </c>
      <c r="G185" s="164" t="s">
        <v>2222</v>
      </c>
      <c r="H185" s="165">
        <v>1</v>
      </c>
      <c r="I185" s="166"/>
      <c r="J185" s="167">
        <f t="shared" si="20"/>
        <v>0</v>
      </c>
      <c r="K185" s="163" t="s">
        <v>2117</v>
      </c>
      <c r="L185" s="35"/>
      <c r="M185" s="168" t="s">
        <v>2117</v>
      </c>
      <c r="N185" s="169" t="s">
        <v>2137</v>
      </c>
      <c r="O185" s="36"/>
      <c r="P185" s="170">
        <f t="shared" si="21"/>
        <v>0</v>
      </c>
      <c r="Q185" s="170">
        <v>1.9000000000000001E-4</v>
      </c>
      <c r="R185" s="170">
        <f t="shared" si="22"/>
        <v>1.9000000000000001E-4</v>
      </c>
      <c r="S185" s="170">
        <v>0</v>
      </c>
      <c r="T185" s="171">
        <f t="shared" si="23"/>
        <v>0</v>
      </c>
      <c r="AR185" s="18" t="s">
        <v>2237</v>
      </c>
      <c r="AT185" s="18" t="s">
        <v>2219</v>
      </c>
      <c r="AU185" s="18" t="s">
        <v>2175</v>
      </c>
      <c r="AY185" s="18" t="s">
        <v>2216</v>
      </c>
      <c r="BE185" s="172">
        <f t="shared" si="24"/>
        <v>0</v>
      </c>
      <c r="BF185" s="172">
        <f t="shared" si="25"/>
        <v>0</v>
      </c>
      <c r="BG185" s="172">
        <f t="shared" si="26"/>
        <v>0</v>
      </c>
      <c r="BH185" s="172">
        <f t="shared" si="27"/>
        <v>0</v>
      </c>
      <c r="BI185" s="172">
        <f t="shared" si="28"/>
        <v>0</v>
      </c>
      <c r="BJ185" s="18" t="s">
        <v>2173</v>
      </c>
      <c r="BK185" s="172">
        <f t="shared" si="29"/>
        <v>0</v>
      </c>
      <c r="BL185" s="18" t="s">
        <v>2237</v>
      </c>
      <c r="BM185" s="18" t="s">
        <v>1679</v>
      </c>
    </row>
    <row r="186" spans="2:65" s="1" customFormat="1" ht="22.5" customHeight="1">
      <c r="B186" s="160"/>
      <c r="C186" s="161" t="s">
        <v>2586</v>
      </c>
      <c r="D186" s="161" t="s">
        <v>2219</v>
      </c>
      <c r="E186" s="162" t="s">
        <v>1680</v>
      </c>
      <c r="F186" s="163" t="s">
        <v>1681</v>
      </c>
      <c r="G186" s="164" t="s">
        <v>2352</v>
      </c>
      <c r="H186" s="165">
        <v>16</v>
      </c>
      <c r="I186" s="166"/>
      <c r="J186" s="167">
        <f t="shared" si="20"/>
        <v>0</v>
      </c>
      <c r="K186" s="163" t="s">
        <v>2305</v>
      </c>
      <c r="L186" s="35"/>
      <c r="M186" s="168" t="s">
        <v>2117</v>
      </c>
      <c r="N186" s="169" t="s">
        <v>2137</v>
      </c>
      <c r="O186" s="36"/>
      <c r="P186" s="170">
        <f t="shared" si="21"/>
        <v>0</v>
      </c>
      <c r="Q186" s="170">
        <v>6.9999999999999994E-5</v>
      </c>
      <c r="R186" s="170">
        <f t="shared" si="22"/>
        <v>1.1199999999999999E-3</v>
      </c>
      <c r="S186" s="170">
        <v>0</v>
      </c>
      <c r="T186" s="171">
        <f t="shared" si="23"/>
        <v>0</v>
      </c>
      <c r="AR186" s="18" t="s">
        <v>2237</v>
      </c>
      <c r="AT186" s="18" t="s">
        <v>2219</v>
      </c>
      <c r="AU186" s="18" t="s">
        <v>2175</v>
      </c>
      <c r="AY186" s="18" t="s">
        <v>2216</v>
      </c>
      <c r="BE186" s="172">
        <f t="shared" si="24"/>
        <v>0</v>
      </c>
      <c r="BF186" s="172">
        <f t="shared" si="25"/>
        <v>0</v>
      </c>
      <c r="BG186" s="172">
        <f t="shared" si="26"/>
        <v>0</v>
      </c>
      <c r="BH186" s="172">
        <f t="shared" si="27"/>
        <v>0</v>
      </c>
      <c r="BI186" s="172">
        <f t="shared" si="28"/>
        <v>0</v>
      </c>
      <c r="BJ186" s="18" t="s">
        <v>2173</v>
      </c>
      <c r="BK186" s="172">
        <f t="shared" si="29"/>
        <v>0</v>
      </c>
      <c r="BL186" s="18" t="s">
        <v>2237</v>
      </c>
      <c r="BM186" s="18" t="s">
        <v>1682</v>
      </c>
    </row>
    <row r="187" spans="2:65" s="10" customFormat="1" ht="29.85" customHeight="1">
      <c r="B187" s="146"/>
      <c r="D187" s="157" t="s">
        <v>2165</v>
      </c>
      <c r="E187" s="158" t="s">
        <v>2260</v>
      </c>
      <c r="F187" s="158" t="s">
        <v>2777</v>
      </c>
      <c r="I187" s="149"/>
      <c r="J187" s="159">
        <f>BK187</f>
        <v>0</v>
      </c>
      <c r="L187" s="146"/>
      <c r="M187" s="151"/>
      <c r="N187" s="152"/>
      <c r="O187" s="152"/>
      <c r="P187" s="153">
        <f>SUM(P188:P201)</f>
        <v>0</v>
      </c>
      <c r="Q187" s="152"/>
      <c r="R187" s="153">
        <f>SUM(R188:R201)</f>
        <v>0</v>
      </c>
      <c r="S187" s="152"/>
      <c r="T187" s="154">
        <f>SUM(T188:T201)</f>
        <v>3.5390000000000001</v>
      </c>
      <c r="AR187" s="147" t="s">
        <v>2173</v>
      </c>
      <c r="AT187" s="155" t="s">
        <v>2165</v>
      </c>
      <c r="AU187" s="155" t="s">
        <v>2173</v>
      </c>
      <c r="AY187" s="147" t="s">
        <v>2216</v>
      </c>
      <c r="BK187" s="156">
        <f>SUM(BK188:BK201)</f>
        <v>0</v>
      </c>
    </row>
    <row r="188" spans="2:65" s="1" customFormat="1" ht="22.5" customHeight="1">
      <c r="B188" s="160"/>
      <c r="C188" s="161" t="s">
        <v>2591</v>
      </c>
      <c r="D188" s="161" t="s">
        <v>2219</v>
      </c>
      <c r="E188" s="162" t="s">
        <v>1683</v>
      </c>
      <c r="F188" s="163" t="s">
        <v>1684</v>
      </c>
      <c r="G188" s="164" t="s">
        <v>2222</v>
      </c>
      <c r="H188" s="165">
        <v>5</v>
      </c>
      <c r="I188" s="166"/>
      <c r="J188" s="167">
        <f>ROUND(I188*H188,2)</f>
        <v>0</v>
      </c>
      <c r="K188" s="163" t="s">
        <v>2305</v>
      </c>
      <c r="L188" s="35"/>
      <c r="M188" s="168" t="s">
        <v>2117</v>
      </c>
      <c r="N188" s="169" t="s">
        <v>2137</v>
      </c>
      <c r="O188" s="36"/>
      <c r="P188" s="170">
        <f>O188*H188</f>
        <v>0</v>
      </c>
      <c r="Q188" s="170">
        <v>0</v>
      </c>
      <c r="R188" s="170">
        <f>Q188*H188</f>
        <v>0</v>
      </c>
      <c r="S188" s="170">
        <v>2.5000000000000001E-2</v>
      </c>
      <c r="T188" s="171">
        <f>S188*H188</f>
        <v>0.125</v>
      </c>
      <c r="AR188" s="18" t="s">
        <v>2237</v>
      </c>
      <c r="AT188" s="18" t="s">
        <v>2219</v>
      </c>
      <c r="AU188" s="18" t="s">
        <v>2175</v>
      </c>
      <c r="AY188" s="18" t="s">
        <v>2216</v>
      </c>
      <c r="BE188" s="172">
        <f>IF(N188="základní",J188,0)</f>
        <v>0</v>
      </c>
      <c r="BF188" s="172">
        <f>IF(N188="snížená",J188,0)</f>
        <v>0</v>
      </c>
      <c r="BG188" s="172">
        <f>IF(N188="zákl. přenesená",J188,0)</f>
        <v>0</v>
      </c>
      <c r="BH188" s="172">
        <f>IF(N188="sníž. přenesená",J188,0)</f>
        <v>0</v>
      </c>
      <c r="BI188" s="172">
        <f>IF(N188="nulová",J188,0)</f>
        <v>0</v>
      </c>
      <c r="BJ188" s="18" t="s">
        <v>2173</v>
      </c>
      <c r="BK188" s="172">
        <f>ROUND(I188*H188,2)</f>
        <v>0</v>
      </c>
      <c r="BL188" s="18" t="s">
        <v>2237</v>
      </c>
      <c r="BM188" s="18" t="s">
        <v>1685</v>
      </c>
    </row>
    <row r="189" spans="2:65" s="11" customFormat="1" ht="22.5" customHeight="1">
      <c r="B189" s="173"/>
      <c r="D189" s="174" t="s">
        <v>2225</v>
      </c>
      <c r="E189" s="175" t="s">
        <v>2117</v>
      </c>
      <c r="F189" s="176" t="s">
        <v>1686</v>
      </c>
      <c r="H189" s="177">
        <v>5</v>
      </c>
      <c r="I189" s="178"/>
      <c r="L189" s="173"/>
      <c r="M189" s="179"/>
      <c r="N189" s="180"/>
      <c r="O189" s="180"/>
      <c r="P189" s="180"/>
      <c r="Q189" s="180"/>
      <c r="R189" s="180"/>
      <c r="S189" s="180"/>
      <c r="T189" s="181"/>
      <c r="AT189" s="182" t="s">
        <v>2225</v>
      </c>
      <c r="AU189" s="182" t="s">
        <v>2175</v>
      </c>
      <c r="AV189" s="11" t="s">
        <v>2175</v>
      </c>
      <c r="AW189" s="11" t="s">
        <v>2130</v>
      </c>
      <c r="AX189" s="11" t="s">
        <v>2173</v>
      </c>
      <c r="AY189" s="182" t="s">
        <v>2216</v>
      </c>
    </row>
    <row r="190" spans="2:65" s="1" customFormat="1" ht="22.5" customHeight="1">
      <c r="B190" s="160"/>
      <c r="C190" s="161" t="s">
        <v>2595</v>
      </c>
      <c r="D190" s="161" t="s">
        <v>2219</v>
      </c>
      <c r="E190" s="162" t="s">
        <v>1687</v>
      </c>
      <c r="F190" s="163" t="s">
        <v>1688</v>
      </c>
      <c r="G190" s="164" t="s">
        <v>2222</v>
      </c>
      <c r="H190" s="165">
        <v>5</v>
      </c>
      <c r="I190" s="166"/>
      <c r="J190" s="167">
        <f>ROUND(I190*H190,2)</f>
        <v>0</v>
      </c>
      <c r="K190" s="163" t="s">
        <v>2305</v>
      </c>
      <c r="L190" s="35"/>
      <c r="M190" s="168" t="s">
        <v>2117</v>
      </c>
      <c r="N190" s="169" t="s">
        <v>2137</v>
      </c>
      <c r="O190" s="36"/>
      <c r="P190" s="170">
        <f>O190*H190</f>
        <v>0</v>
      </c>
      <c r="Q190" s="170">
        <v>0</v>
      </c>
      <c r="R190" s="170">
        <f>Q190*H190</f>
        <v>0</v>
      </c>
      <c r="S190" s="170">
        <v>5.3999999999999999E-2</v>
      </c>
      <c r="T190" s="171">
        <f>S190*H190</f>
        <v>0.27</v>
      </c>
      <c r="AR190" s="18" t="s">
        <v>2237</v>
      </c>
      <c r="AT190" s="18" t="s">
        <v>2219</v>
      </c>
      <c r="AU190" s="18" t="s">
        <v>2175</v>
      </c>
      <c r="AY190" s="18" t="s">
        <v>2216</v>
      </c>
      <c r="BE190" s="172">
        <f>IF(N190="základní",J190,0)</f>
        <v>0</v>
      </c>
      <c r="BF190" s="172">
        <f>IF(N190="snížená",J190,0)</f>
        <v>0</v>
      </c>
      <c r="BG190" s="172">
        <f>IF(N190="zákl. přenesená",J190,0)</f>
        <v>0</v>
      </c>
      <c r="BH190" s="172">
        <f>IF(N190="sníž. přenesená",J190,0)</f>
        <v>0</v>
      </c>
      <c r="BI190" s="172">
        <f>IF(N190="nulová",J190,0)</f>
        <v>0</v>
      </c>
      <c r="BJ190" s="18" t="s">
        <v>2173</v>
      </c>
      <c r="BK190" s="172">
        <f>ROUND(I190*H190,2)</f>
        <v>0</v>
      </c>
      <c r="BL190" s="18" t="s">
        <v>2237</v>
      </c>
      <c r="BM190" s="18" t="s">
        <v>1689</v>
      </c>
    </row>
    <row r="191" spans="2:65" s="11" customFormat="1" ht="22.5" customHeight="1">
      <c r="B191" s="173"/>
      <c r="D191" s="174" t="s">
        <v>2225</v>
      </c>
      <c r="E191" s="175" t="s">
        <v>2117</v>
      </c>
      <c r="F191" s="176" t="s">
        <v>1686</v>
      </c>
      <c r="H191" s="177">
        <v>5</v>
      </c>
      <c r="I191" s="178"/>
      <c r="L191" s="173"/>
      <c r="M191" s="179"/>
      <c r="N191" s="180"/>
      <c r="O191" s="180"/>
      <c r="P191" s="180"/>
      <c r="Q191" s="180"/>
      <c r="R191" s="180"/>
      <c r="S191" s="180"/>
      <c r="T191" s="181"/>
      <c r="AT191" s="182" t="s">
        <v>2225</v>
      </c>
      <c r="AU191" s="182" t="s">
        <v>2175</v>
      </c>
      <c r="AV191" s="11" t="s">
        <v>2175</v>
      </c>
      <c r="AW191" s="11" t="s">
        <v>2130</v>
      </c>
      <c r="AX191" s="11" t="s">
        <v>2173</v>
      </c>
      <c r="AY191" s="182" t="s">
        <v>2216</v>
      </c>
    </row>
    <row r="192" spans="2:65" s="1" customFormat="1" ht="22.5" customHeight="1">
      <c r="B192" s="160"/>
      <c r="C192" s="161" t="s">
        <v>2607</v>
      </c>
      <c r="D192" s="161" t="s">
        <v>2219</v>
      </c>
      <c r="E192" s="162" t="s">
        <v>1690</v>
      </c>
      <c r="F192" s="163" t="s">
        <v>1691</v>
      </c>
      <c r="G192" s="164" t="s">
        <v>2352</v>
      </c>
      <c r="H192" s="165">
        <v>50</v>
      </c>
      <c r="I192" s="166"/>
      <c r="J192" s="167">
        <f>ROUND(I192*H192,2)</f>
        <v>0</v>
      </c>
      <c r="K192" s="163" t="s">
        <v>2305</v>
      </c>
      <c r="L192" s="35"/>
      <c r="M192" s="168" t="s">
        <v>2117</v>
      </c>
      <c r="N192" s="169" t="s">
        <v>2137</v>
      </c>
      <c r="O192" s="36"/>
      <c r="P192" s="170">
        <f>O192*H192</f>
        <v>0</v>
      </c>
      <c r="Q192" s="170">
        <v>0</v>
      </c>
      <c r="R192" s="170">
        <f>Q192*H192</f>
        <v>0</v>
      </c>
      <c r="S192" s="170">
        <v>6.0000000000000001E-3</v>
      </c>
      <c r="T192" s="171">
        <f>S192*H192</f>
        <v>0.3</v>
      </c>
      <c r="AR192" s="18" t="s">
        <v>2237</v>
      </c>
      <c r="AT192" s="18" t="s">
        <v>2219</v>
      </c>
      <c r="AU192" s="18" t="s">
        <v>2175</v>
      </c>
      <c r="AY192" s="18" t="s">
        <v>2216</v>
      </c>
      <c r="BE192" s="172">
        <f>IF(N192="základní",J192,0)</f>
        <v>0</v>
      </c>
      <c r="BF192" s="172">
        <f>IF(N192="snížená",J192,0)</f>
        <v>0</v>
      </c>
      <c r="BG192" s="172">
        <f>IF(N192="zákl. přenesená",J192,0)</f>
        <v>0</v>
      </c>
      <c r="BH192" s="172">
        <f>IF(N192="sníž. přenesená",J192,0)</f>
        <v>0</v>
      </c>
      <c r="BI192" s="172">
        <f>IF(N192="nulová",J192,0)</f>
        <v>0</v>
      </c>
      <c r="BJ192" s="18" t="s">
        <v>2173</v>
      </c>
      <c r="BK192" s="172">
        <f>ROUND(I192*H192,2)</f>
        <v>0</v>
      </c>
      <c r="BL192" s="18" t="s">
        <v>2237</v>
      </c>
      <c r="BM192" s="18" t="s">
        <v>1692</v>
      </c>
    </row>
    <row r="193" spans="2:65" s="11" customFormat="1" ht="22.5" customHeight="1">
      <c r="B193" s="173"/>
      <c r="D193" s="174" t="s">
        <v>2225</v>
      </c>
      <c r="E193" s="175" t="s">
        <v>2117</v>
      </c>
      <c r="F193" s="176" t="s">
        <v>1693</v>
      </c>
      <c r="H193" s="177">
        <v>50</v>
      </c>
      <c r="I193" s="178"/>
      <c r="L193" s="173"/>
      <c r="M193" s="179"/>
      <c r="N193" s="180"/>
      <c r="O193" s="180"/>
      <c r="P193" s="180"/>
      <c r="Q193" s="180"/>
      <c r="R193" s="180"/>
      <c r="S193" s="180"/>
      <c r="T193" s="181"/>
      <c r="AT193" s="182" t="s">
        <v>2225</v>
      </c>
      <c r="AU193" s="182" t="s">
        <v>2175</v>
      </c>
      <c r="AV193" s="11" t="s">
        <v>2175</v>
      </c>
      <c r="AW193" s="11" t="s">
        <v>2130</v>
      </c>
      <c r="AX193" s="11" t="s">
        <v>2173</v>
      </c>
      <c r="AY193" s="182" t="s">
        <v>2216</v>
      </c>
    </row>
    <row r="194" spans="2:65" s="1" customFormat="1" ht="22.5" customHeight="1">
      <c r="B194" s="160"/>
      <c r="C194" s="161" t="s">
        <v>2613</v>
      </c>
      <c r="D194" s="161" t="s">
        <v>2219</v>
      </c>
      <c r="E194" s="162" t="s">
        <v>1694</v>
      </c>
      <c r="F194" s="163" t="s">
        <v>1695</v>
      </c>
      <c r="G194" s="164" t="s">
        <v>2352</v>
      </c>
      <c r="H194" s="165">
        <v>100</v>
      </c>
      <c r="I194" s="166"/>
      <c r="J194" s="167">
        <f>ROUND(I194*H194,2)</f>
        <v>0</v>
      </c>
      <c r="K194" s="163" t="s">
        <v>2305</v>
      </c>
      <c r="L194" s="35"/>
      <c r="M194" s="168" t="s">
        <v>2117</v>
      </c>
      <c r="N194" s="169" t="s">
        <v>2137</v>
      </c>
      <c r="O194" s="36"/>
      <c r="P194" s="170">
        <f>O194*H194</f>
        <v>0</v>
      </c>
      <c r="Q194" s="170">
        <v>0</v>
      </c>
      <c r="R194" s="170">
        <f>Q194*H194</f>
        <v>0</v>
      </c>
      <c r="S194" s="170">
        <v>8.9999999999999993E-3</v>
      </c>
      <c r="T194" s="171">
        <f>S194*H194</f>
        <v>0.89999999999999991</v>
      </c>
      <c r="AR194" s="18" t="s">
        <v>2237</v>
      </c>
      <c r="AT194" s="18" t="s">
        <v>2219</v>
      </c>
      <c r="AU194" s="18" t="s">
        <v>2175</v>
      </c>
      <c r="AY194" s="18" t="s">
        <v>2216</v>
      </c>
      <c r="BE194" s="172">
        <f>IF(N194="základní",J194,0)</f>
        <v>0</v>
      </c>
      <c r="BF194" s="172">
        <f>IF(N194="snížená",J194,0)</f>
        <v>0</v>
      </c>
      <c r="BG194" s="172">
        <f>IF(N194="zákl. přenesená",J194,0)</f>
        <v>0</v>
      </c>
      <c r="BH194" s="172">
        <f>IF(N194="sníž. přenesená",J194,0)</f>
        <v>0</v>
      </c>
      <c r="BI194" s="172">
        <f>IF(N194="nulová",J194,0)</f>
        <v>0</v>
      </c>
      <c r="BJ194" s="18" t="s">
        <v>2173</v>
      </c>
      <c r="BK194" s="172">
        <f>ROUND(I194*H194,2)</f>
        <v>0</v>
      </c>
      <c r="BL194" s="18" t="s">
        <v>2237</v>
      </c>
      <c r="BM194" s="18" t="s">
        <v>1696</v>
      </c>
    </row>
    <row r="195" spans="2:65" s="11" customFormat="1" ht="22.5" customHeight="1">
      <c r="B195" s="173"/>
      <c r="D195" s="174" t="s">
        <v>2225</v>
      </c>
      <c r="E195" s="175" t="s">
        <v>2117</v>
      </c>
      <c r="F195" s="176" t="s">
        <v>1697</v>
      </c>
      <c r="H195" s="177">
        <v>100</v>
      </c>
      <c r="I195" s="178"/>
      <c r="L195" s="173"/>
      <c r="M195" s="179"/>
      <c r="N195" s="180"/>
      <c r="O195" s="180"/>
      <c r="P195" s="180"/>
      <c r="Q195" s="180"/>
      <c r="R195" s="180"/>
      <c r="S195" s="180"/>
      <c r="T195" s="181"/>
      <c r="AT195" s="182" t="s">
        <v>2225</v>
      </c>
      <c r="AU195" s="182" t="s">
        <v>2175</v>
      </c>
      <c r="AV195" s="11" t="s">
        <v>2175</v>
      </c>
      <c r="AW195" s="11" t="s">
        <v>2130</v>
      </c>
      <c r="AX195" s="11" t="s">
        <v>2173</v>
      </c>
      <c r="AY195" s="182" t="s">
        <v>2216</v>
      </c>
    </row>
    <row r="196" spans="2:65" s="1" customFormat="1" ht="22.5" customHeight="1">
      <c r="B196" s="160"/>
      <c r="C196" s="161" t="s">
        <v>2619</v>
      </c>
      <c r="D196" s="161" t="s">
        <v>2219</v>
      </c>
      <c r="E196" s="162" t="s">
        <v>1698</v>
      </c>
      <c r="F196" s="163" t="s">
        <v>1699</v>
      </c>
      <c r="G196" s="164" t="s">
        <v>2352</v>
      </c>
      <c r="H196" s="165">
        <v>28</v>
      </c>
      <c r="I196" s="166"/>
      <c r="J196" s="167">
        <f>ROUND(I196*H196,2)</f>
        <v>0</v>
      </c>
      <c r="K196" s="163" t="s">
        <v>2305</v>
      </c>
      <c r="L196" s="35"/>
      <c r="M196" s="168" t="s">
        <v>2117</v>
      </c>
      <c r="N196" s="169" t="s">
        <v>2137</v>
      </c>
      <c r="O196" s="36"/>
      <c r="P196" s="170">
        <f>O196*H196</f>
        <v>0</v>
      </c>
      <c r="Q196" s="170">
        <v>0</v>
      </c>
      <c r="R196" s="170">
        <f>Q196*H196</f>
        <v>0</v>
      </c>
      <c r="S196" s="170">
        <v>1.7999999999999999E-2</v>
      </c>
      <c r="T196" s="171">
        <f>S196*H196</f>
        <v>0.504</v>
      </c>
      <c r="AR196" s="18" t="s">
        <v>2237</v>
      </c>
      <c r="AT196" s="18" t="s">
        <v>2219</v>
      </c>
      <c r="AU196" s="18" t="s">
        <v>2175</v>
      </c>
      <c r="AY196" s="18" t="s">
        <v>2216</v>
      </c>
      <c r="BE196" s="172">
        <f>IF(N196="základní",J196,0)</f>
        <v>0</v>
      </c>
      <c r="BF196" s="172">
        <f>IF(N196="snížená",J196,0)</f>
        <v>0</v>
      </c>
      <c r="BG196" s="172">
        <f>IF(N196="zákl. přenesená",J196,0)</f>
        <v>0</v>
      </c>
      <c r="BH196" s="172">
        <f>IF(N196="sníž. přenesená",J196,0)</f>
        <v>0</v>
      </c>
      <c r="BI196" s="172">
        <f>IF(N196="nulová",J196,0)</f>
        <v>0</v>
      </c>
      <c r="BJ196" s="18" t="s">
        <v>2173</v>
      </c>
      <c r="BK196" s="172">
        <f>ROUND(I196*H196,2)</f>
        <v>0</v>
      </c>
      <c r="BL196" s="18" t="s">
        <v>2237</v>
      </c>
      <c r="BM196" s="18" t="s">
        <v>1700</v>
      </c>
    </row>
    <row r="197" spans="2:65" s="11" customFormat="1" ht="22.5" customHeight="1">
      <c r="B197" s="173"/>
      <c r="D197" s="174" t="s">
        <v>2225</v>
      </c>
      <c r="E197" s="175" t="s">
        <v>2117</v>
      </c>
      <c r="F197" s="176" t="s">
        <v>1701</v>
      </c>
      <c r="H197" s="177">
        <v>28</v>
      </c>
      <c r="I197" s="178"/>
      <c r="L197" s="173"/>
      <c r="M197" s="179"/>
      <c r="N197" s="180"/>
      <c r="O197" s="180"/>
      <c r="P197" s="180"/>
      <c r="Q197" s="180"/>
      <c r="R197" s="180"/>
      <c r="S197" s="180"/>
      <c r="T197" s="181"/>
      <c r="AT197" s="182" t="s">
        <v>2225</v>
      </c>
      <c r="AU197" s="182" t="s">
        <v>2175</v>
      </c>
      <c r="AV197" s="11" t="s">
        <v>2175</v>
      </c>
      <c r="AW197" s="11" t="s">
        <v>2130</v>
      </c>
      <c r="AX197" s="11" t="s">
        <v>2173</v>
      </c>
      <c r="AY197" s="182" t="s">
        <v>2216</v>
      </c>
    </row>
    <row r="198" spans="2:65" s="1" customFormat="1" ht="22.5" customHeight="1">
      <c r="B198" s="160"/>
      <c r="C198" s="161" t="s">
        <v>2625</v>
      </c>
      <c r="D198" s="161" t="s">
        <v>2219</v>
      </c>
      <c r="E198" s="162" t="s">
        <v>1702</v>
      </c>
      <c r="F198" s="163" t="s">
        <v>1703</v>
      </c>
      <c r="G198" s="164" t="s">
        <v>2352</v>
      </c>
      <c r="H198" s="165">
        <v>36</v>
      </c>
      <c r="I198" s="166"/>
      <c r="J198" s="167">
        <f>ROUND(I198*H198,2)</f>
        <v>0</v>
      </c>
      <c r="K198" s="163" t="s">
        <v>2305</v>
      </c>
      <c r="L198" s="35"/>
      <c r="M198" s="168" t="s">
        <v>2117</v>
      </c>
      <c r="N198" s="169" t="s">
        <v>2137</v>
      </c>
      <c r="O198" s="36"/>
      <c r="P198" s="170">
        <f>O198*H198</f>
        <v>0</v>
      </c>
      <c r="Q198" s="170">
        <v>0</v>
      </c>
      <c r="R198" s="170">
        <f>Q198*H198</f>
        <v>0</v>
      </c>
      <c r="S198" s="170">
        <v>0.04</v>
      </c>
      <c r="T198" s="171">
        <f>S198*H198</f>
        <v>1.44</v>
      </c>
      <c r="AR198" s="18" t="s">
        <v>2237</v>
      </c>
      <c r="AT198" s="18" t="s">
        <v>2219</v>
      </c>
      <c r="AU198" s="18" t="s">
        <v>2175</v>
      </c>
      <c r="AY198" s="18" t="s">
        <v>2216</v>
      </c>
      <c r="BE198" s="172">
        <f>IF(N198="základní",J198,0)</f>
        <v>0</v>
      </c>
      <c r="BF198" s="172">
        <f>IF(N198="snížená",J198,0)</f>
        <v>0</v>
      </c>
      <c r="BG198" s="172">
        <f>IF(N198="zákl. přenesená",J198,0)</f>
        <v>0</v>
      </c>
      <c r="BH198" s="172">
        <f>IF(N198="sníž. přenesená",J198,0)</f>
        <v>0</v>
      </c>
      <c r="BI198" s="172">
        <f>IF(N198="nulová",J198,0)</f>
        <v>0</v>
      </c>
      <c r="BJ198" s="18" t="s">
        <v>2173</v>
      </c>
      <c r="BK198" s="172">
        <f>ROUND(I198*H198,2)</f>
        <v>0</v>
      </c>
      <c r="BL198" s="18" t="s">
        <v>2237</v>
      </c>
      <c r="BM198" s="18" t="s">
        <v>1704</v>
      </c>
    </row>
    <row r="199" spans="2:65" s="14" customFormat="1" ht="22.5" customHeight="1">
      <c r="B199" s="221"/>
      <c r="D199" s="188" t="s">
        <v>2225</v>
      </c>
      <c r="E199" s="222" t="s">
        <v>2117</v>
      </c>
      <c r="F199" s="223" t="s">
        <v>1705</v>
      </c>
      <c r="H199" s="224" t="s">
        <v>2117</v>
      </c>
      <c r="I199" s="225"/>
      <c r="L199" s="221"/>
      <c r="M199" s="226"/>
      <c r="N199" s="227"/>
      <c r="O199" s="227"/>
      <c r="P199" s="227"/>
      <c r="Q199" s="227"/>
      <c r="R199" s="227"/>
      <c r="S199" s="227"/>
      <c r="T199" s="228"/>
      <c r="AT199" s="224" t="s">
        <v>2225</v>
      </c>
      <c r="AU199" s="224" t="s">
        <v>2175</v>
      </c>
      <c r="AV199" s="14" t="s">
        <v>2173</v>
      </c>
      <c r="AW199" s="14" t="s">
        <v>2130</v>
      </c>
      <c r="AX199" s="14" t="s">
        <v>2166</v>
      </c>
      <c r="AY199" s="224" t="s">
        <v>2216</v>
      </c>
    </row>
    <row r="200" spans="2:65" s="11" customFormat="1" ht="22.5" customHeight="1">
      <c r="B200" s="173"/>
      <c r="D200" s="174" t="s">
        <v>2225</v>
      </c>
      <c r="E200" s="175" t="s">
        <v>2117</v>
      </c>
      <c r="F200" s="176" t="s">
        <v>1706</v>
      </c>
      <c r="H200" s="177">
        <v>36</v>
      </c>
      <c r="I200" s="178"/>
      <c r="L200" s="173"/>
      <c r="M200" s="179"/>
      <c r="N200" s="180"/>
      <c r="O200" s="180"/>
      <c r="P200" s="180"/>
      <c r="Q200" s="180"/>
      <c r="R200" s="180"/>
      <c r="S200" s="180"/>
      <c r="T200" s="181"/>
      <c r="AT200" s="182" t="s">
        <v>2225</v>
      </c>
      <c r="AU200" s="182" t="s">
        <v>2175</v>
      </c>
      <c r="AV200" s="11" t="s">
        <v>2175</v>
      </c>
      <c r="AW200" s="11" t="s">
        <v>2130</v>
      </c>
      <c r="AX200" s="11" t="s">
        <v>2173</v>
      </c>
      <c r="AY200" s="182" t="s">
        <v>2216</v>
      </c>
    </row>
    <row r="201" spans="2:65" s="1" customFormat="1" ht="22.5" customHeight="1">
      <c r="B201" s="160"/>
      <c r="C201" s="161" t="s">
        <v>2629</v>
      </c>
      <c r="D201" s="161" t="s">
        <v>2219</v>
      </c>
      <c r="E201" s="162" t="s">
        <v>1707</v>
      </c>
      <c r="F201" s="163" t="s">
        <v>1708</v>
      </c>
      <c r="G201" s="164" t="s">
        <v>2304</v>
      </c>
      <c r="H201" s="165">
        <v>4</v>
      </c>
      <c r="I201" s="166"/>
      <c r="J201" s="167">
        <f>ROUND(I201*H201,2)</f>
        <v>0</v>
      </c>
      <c r="K201" s="163" t="s">
        <v>2117</v>
      </c>
      <c r="L201" s="35"/>
      <c r="M201" s="168" t="s">
        <v>2117</v>
      </c>
      <c r="N201" s="169" t="s">
        <v>2137</v>
      </c>
      <c r="O201" s="36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AR201" s="18" t="s">
        <v>2237</v>
      </c>
      <c r="AT201" s="18" t="s">
        <v>2219</v>
      </c>
      <c r="AU201" s="18" t="s">
        <v>2175</v>
      </c>
      <c r="AY201" s="18" t="s">
        <v>2216</v>
      </c>
      <c r="BE201" s="172">
        <f>IF(N201="základní",J201,0)</f>
        <v>0</v>
      </c>
      <c r="BF201" s="172">
        <f>IF(N201="snížená",J201,0)</f>
        <v>0</v>
      </c>
      <c r="BG201" s="172">
        <f>IF(N201="zákl. přenesená",J201,0)</f>
        <v>0</v>
      </c>
      <c r="BH201" s="172">
        <f>IF(N201="sníž. přenesená",J201,0)</f>
        <v>0</v>
      </c>
      <c r="BI201" s="172">
        <f>IF(N201="nulová",J201,0)</f>
        <v>0</v>
      </c>
      <c r="BJ201" s="18" t="s">
        <v>2173</v>
      </c>
      <c r="BK201" s="172">
        <f>ROUND(I201*H201,2)</f>
        <v>0</v>
      </c>
      <c r="BL201" s="18" t="s">
        <v>2237</v>
      </c>
      <c r="BM201" s="18" t="s">
        <v>1709</v>
      </c>
    </row>
    <row r="202" spans="2:65" s="10" customFormat="1" ht="29.85" customHeight="1">
      <c r="B202" s="146"/>
      <c r="D202" s="157" t="s">
        <v>2165</v>
      </c>
      <c r="E202" s="158" t="s">
        <v>1710</v>
      </c>
      <c r="F202" s="158" t="s">
        <v>1711</v>
      </c>
      <c r="I202" s="149"/>
      <c r="J202" s="159">
        <f>BK202</f>
        <v>0</v>
      </c>
      <c r="L202" s="146"/>
      <c r="M202" s="151"/>
      <c r="N202" s="152"/>
      <c r="O202" s="152"/>
      <c r="P202" s="153">
        <f>SUM(P203:P207)</f>
        <v>0</v>
      </c>
      <c r="Q202" s="152"/>
      <c r="R202" s="153">
        <f>SUM(R203:R207)</f>
        <v>0</v>
      </c>
      <c r="S202" s="152"/>
      <c r="T202" s="154">
        <f>SUM(T203:T207)</f>
        <v>0</v>
      </c>
      <c r="AR202" s="147" t="s">
        <v>2173</v>
      </c>
      <c r="AT202" s="155" t="s">
        <v>2165</v>
      </c>
      <c r="AU202" s="155" t="s">
        <v>2173</v>
      </c>
      <c r="AY202" s="147" t="s">
        <v>2216</v>
      </c>
      <c r="BK202" s="156">
        <f>SUM(BK203:BK207)</f>
        <v>0</v>
      </c>
    </row>
    <row r="203" spans="2:65" s="1" customFormat="1" ht="31.5" customHeight="1">
      <c r="B203" s="160"/>
      <c r="C203" s="161" t="s">
        <v>2633</v>
      </c>
      <c r="D203" s="161" t="s">
        <v>2219</v>
      </c>
      <c r="E203" s="162" t="s">
        <v>1712</v>
      </c>
      <c r="F203" s="163" t="s">
        <v>1713</v>
      </c>
      <c r="G203" s="164" t="s">
        <v>2402</v>
      </c>
      <c r="H203" s="165">
        <v>3.5390000000000001</v>
      </c>
      <c r="I203" s="166"/>
      <c r="J203" s="167">
        <f>ROUND(I203*H203,2)</f>
        <v>0</v>
      </c>
      <c r="K203" s="163" t="s">
        <v>2305</v>
      </c>
      <c r="L203" s="35"/>
      <c r="M203" s="168" t="s">
        <v>2117</v>
      </c>
      <c r="N203" s="169" t="s">
        <v>2137</v>
      </c>
      <c r="O203" s="36"/>
      <c r="P203" s="170">
        <f>O203*H203</f>
        <v>0</v>
      </c>
      <c r="Q203" s="170">
        <v>0</v>
      </c>
      <c r="R203" s="170">
        <f>Q203*H203</f>
        <v>0</v>
      </c>
      <c r="S203" s="170">
        <v>0</v>
      </c>
      <c r="T203" s="171">
        <f>S203*H203</f>
        <v>0</v>
      </c>
      <c r="AR203" s="18" t="s">
        <v>2237</v>
      </c>
      <c r="AT203" s="18" t="s">
        <v>2219</v>
      </c>
      <c r="AU203" s="18" t="s">
        <v>2175</v>
      </c>
      <c r="AY203" s="18" t="s">
        <v>2216</v>
      </c>
      <c r="BE203" s="172">
        <f>IF(N203="základní",J203,0)</f>
        <v>0</v>
      </c>
      <c r="BF203" s="172">
        <f>IF(N203="snížená",J203,0)</f>
        <v>0</v>
      </c>
      <c r="BG203" s="172">
        <f>IF(N203="zákl. přenesená",J203,0)</f>
        <v>0</v>
      </c>
      <c r="BH203" s="172">
        <f>IF(N203="sníž. přenesená",J203,0)</f>
        <v>0</v>
      </c>
      <c r="BI203" s="172">
        <f>IF(N203="nulová",J203,0)</f>
        <v>0</v>
      </c>
      <c r="BJ203" s="18" t="s">
        <v>2173</v>
      </c>
      <c r="BK203" s="172">
        <f>ROUND(I203*H203,2)</f>
        <v>0</v>
      </c>
      <c r="BL203" s="18" t="s">
        <v>2237</v>
      </c>
      <c r="BM203" s="18" t="s">
        <v>1714</v>
      </c>
    </row>
    <row r="204" spans="2:65" s="1" customFormat="1" ht="31.5" customHeight="1">
      <c r="B204" s="160"/>
      <c r="C204" s="161" t="s">
        <v>2637</v>
      </c>
      <c r="D204" s="161" t="s">
        <v>2219</v>
      </c>
      <c r="E204" s="162" t="s">
        <v>1715</v>
      </c>
      <c r="F204" s="163" t="s">
        <v>1716</v>
      </c>
      <c r="G204" s="164" t="s">
        <v>2402</v>
      </c>
      <c r="H204" s="165">
        <v>3.5390000000000001</v>
      </c>
      <c r="I204" s="166"/>
      <c r="J204" s="167">
        <f>ROUND(I204*H204,2)</f>
        <v>0</v>
      </c>
      <c r="K204" s="163" t="s">
        <v>2305</v>
      </c>
      <c r="L204" s="35"/>
      <c r="M204" s="168" t="s">
        <v>2117</v>
      </c>
      <c r="N204" s="169" t="s">
        <v>2137</v>
      </c>
      <c r="O204" s="36"/>
      <c r="P204" s="170">
        <f>O204*H204</f>
        <v>0</v>
      </c>
      <c r="Q204" s="170">
        <v>0</v>
      </c>
      <c r="R204" s="170">
        <f>Q204*H204</f>
        <v>0</v>
      </c>
      <c r="S204" s="170">
        <v>0</v>
      </c>
      <c r="T204" s="171">
        <f>S204*H204</f>
        <v>0</v>
      </c>
      <c r="AR204" s="18" t="s">
        <v>2237</v>
      </c>
      <c r="AT204" s="18" t="s">
        <v>2219</v>
      </c>
      <c r="AU204" s="18" t="s">
        <v>2175</v>
      </c>
      <c r="AY204" s="18" t="s">
        <v>2216</v>
      </c>
      <c r="BE204" s="172">
        <f>IF(N204="základní",J204,0)</f>
        <v>0</v>
      </c>
      <c r="BF204" s="172">
        <f>IF(N204="snížená",J204,0)</f>
        <v>0</v>
      </c>
      <c r="BG204" s="172">
        <f>IF(N204="zákl. přenesená",J204,0)</f>
        <v>0</v>
      </c>
      <c r="BH204" s="172">
        <f>IF(N204="sníž. přenesená",J204,0)</f>
        <v>0</v>
      </c>
      <c r="BI204" s="172">
        <f>IF(N204="nulová",J204,0)</f>
        <v>0</v>
      </c>
      <c r="BJ204" s="18" t="s">
        <v>2173</v>
      </c>
      <c r="BK204" s="172">
        <f>ROUND(I204*H204,2)</f>
        <v>0</v>
      </c>
      <c r="BL204" s="18" t="s">
        <v>2237</v>
      </c>
      <c r="BM204" s="18" t="s">
        <v>1717</v>
      </c>
    </row>
    <row r="205" spans="2:65" s="1" customFormat="1" ht="22.5" customHeight="1">
      <c r="B205" s="160"/>
      <c r="C205" s="161" t="s">
        <v>2648</v>
      </c>
      <c r="D205" s="161" t="s">
        <v>2219</v>
      </c>
      <c r="E205" s="162" t="s">
        <v>1718</v>
      </c>
      <c r="F205" s="163" t="s">
        <v>1719</v>
      </c>
      <c r="G205" s="164" t="s">
        <v>2402</v>
      </c>
      <c r="H205" s="165">
        <v>70.78</v>
      </c>
      <c r="I205" s="166"/>
      <c r="J205" s="167">
        <f>ROUND(I205*H205,2)</f>
        <v>0</v>
      </c>
      <c r="K205" s="163" t="s">
        <v>2117</v>
      </c>
      <c r="L205" s="35"/>
      <c r="M205" s="168" t="s">
        <v>2117</v>
      </c>
      <c r="N205" s="169" t="s">
        <v>2137</v>
      </c>
      <c r="O205" s="36"/>
      <c r="P205" s="170">
        <f>O205*H205</f>
        <v>0</v>
      </c>
      <c r="Q205" s="170">
        <v>0</v>
      </c>
      <c r="R205" s="170">
        <f>Q205*H205</f>
        <v>0</v>
      </c>
      <c r="S205" s="170">
        <v>0</v>
      </c>
      <c r="T205" s="171">
        <f>S205*H205</f>
        <v>0</v>
      </c>
      <c r="AR205" s="18" t="s">
        <v>2237</v>
      </c>
      <c r="AT205" s="18" t="s">
        <v>2219</v>
      </c>
      <c r="AU205" s="18" t="s">
        <v>2175</v>
      </c>
      <c r="AY205" s="18" t="s">
        <v>2216</v>
      </c>
      <c r="BE205" s="172">
        <f>IF(N205="základní",J205,0)</f>
        <v>0</v>
      </c>
      <c r="BF205" s="172">
        <f>IF(N205="snížená",J205,0)</f>
        <v>0</v>
      </c>
      <c r="BG205" s="172">
        <f>IF(N205="zákl. přenesená",J205,0)</f>
        <v>0</v>
      </c>
      <c r="BH205" s="172">
        <f>IF(N205="sníž. přenesená",J205,0)</f>
        <v>0</v>
      </c>
      <c r="BI205" s="172">
        <f>IF(N205="nulová",J205,0)</f>
        <v>0</v>
      </c>
      <c r="BJ205" s="18" t="s">
        <v>2173</v>
      </c>
      <c r="BK205" s="172">
        <f>ROUND(I205*H205,2)</f>
        <v>0</v>
      </c>
      <c r="BL205" s="18" t="s">
        <v>2237</v>
      </c>
      <c r="BM205" s="18" t="s">
        <v>1720</v>
      </c>
    </row>
    <row r="206" spans="2:65" s="11" customFormat="1" ht="22.5" customHeight="1">
      <c r="B206" s="173"/>
      <c r="D206" s="174" t="s">
        <v>2225</v>
      </c>
      <c r="F206" s="176" t="s">
        <v>1721</v>
      </c>
      <c r="H206" s="177">
        <v>70.78</v>
      </c>
      <c r="I206" s="178"/>
      <c r="L206" s="173"/>
      <c r="M206" s="179"/>
      <c r="N206" s="180"/>
      <c r="O206" s="180"/>
      <c r="P206" s="180"/>
      <c r="Q206" s="180"/>
      <c r="R206" s="180"/>
      <c r="S206" s="180"/>
      <c r="T206" s="181"/>
      <c r="AT206" s="182" t="s">
        <v>2225</v>
      </c>
      <c r="AU206" s="182" t="s">
        <v>2175</v>
      </c>
      <c r="AV206" s="11" t="s">
        <v>2175</v>
      </c>
      <c r="AW206" s="11" t="s">
        <v>2099</v>
      </c>
      <c r="AX206" s="11" t="s">
        <v>2173</v>
      </c>
      <c r="AY206" s="182" t="s">
        <v>2216</v>
      </c>
    </row>
    <row r="207" spans="2:65" s="1" customFormat="1" ht="22.5" customHeight="1">
      <c r="B207" s="160"/>
      <c r="C207" s="161" t="s">
        <v>2652</v>
      </c>
      <c r="D207" s="161" t="s">
        <v>2219</v>
      </c>
      <c r="E207" s="162" t="s">
        <v>1722</v>
      </c>
      <c r="F207" s="163" t="s">
        <v>1723</v>
      </c>
      <c r="G207" s="164" t="s">
        <v>2402</v>
      </c>
      <c r="H207" s="165">
        <v>3.5390000000000001</v>
      </c>
      <c r="I207" s="166"/>
      <c r="J207" s="167">
        <f>ROUND(I207*H207,2)</f>
        <v>0</v>
      </c>
      <c r="K207" s="163" t="s">
        <v>2117</v>
      </c>
      <c r="L207" s="35"/>
      <c r="M207" s="168" t="s">
        <v>2117</v>
      </c>
      <c r="N207" s="169" t="s">
        <v>2137</v>
      </c>
      <c r="O207" s="36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AR207" s="18" t="s">
        <v>2237</v>
      </c>
      <c r="AT207" s="18" t="s">
        <v>2219</v>
      </c>
      <c r="AU207" s="18" t="s">
        <v>2175</v>
      </c>
      <c r="AY207" s="18" t="s">
        <v>2216</v>
      </c>
      <c r="BE207" s="172">
        <f>IF(N207="základní",J207,0)</f>
        <v>0</v>
      </c>
      <c r="BF207" s="172">
        <f>IF(N207="snížená",J207,0)</f>
        <v>0</v>
      </c>
      <c r="BG207" s="172">
        <f>IF(N207="zákl. přenesená",J207,0)</f>
        <v>0</v>
      </c>
      <c r="BH207" s="172">
        <f>IF(N207="sníž. přenesená",J207,0)</f>
        <v>0</v>
      </c>
      <c r="BI207" s="172">
        <f>IF(N207="nulová",J207,0)</f>
        <v>0</v>
      </c>
      <c r="BJ207" s="18" t="s">
        <v>2173</v>
      </c>
      <c r="BK207" s="172">
        <f>ROUND(I207*H207,2)</f>
        <v>0</v>
      </c>
      <c r="BL207" s="18" t="s">
        <v>2237</v>
      </c>
      <c r="BM207" s="18" t="s">
        <v>1724</v>
      </c>
    </row>
    <row r="208" spans="2:65" s="10" customFormat="1" ht="29.85" customHeight="1">
      <c r="B208" s="146"/>
      <c r="D208" s="157" t="s">
        <v>2165</v>
      </c>
      <c r="E208" s="158" t="s">
        <v>2840</v>
      </c>
      <c r="F208" s="158" t="s">
        <v>2841</v>
      </c>
      <c r="I208" s="149"/>
      <c r="J208" s="159">
        <f>BK208</f>
        <v>0</v>
      </c>
      <c r="L208" s="146"/>
      <c r="M208" s="151"/>
      <c r="N208" s="152"/>
      <c r="O208" s="152"/>
      <c r="P208" s="153">
        <f>SUM(P209:P210)</f>
        <v>0</v>
      </c>
      <c r="Q208" s="152"/>
      <c r="R208" s="153">
        <f>SUM(R209:R210)</f>
        <v>0</v>
      </c>
      <c r="S208" s="152"/>
      <c r="T208" s="154">
        <f>SUM(T209:T210)</f>
        <v>0</v>
      </c>
      <c r="AR208" s="147" t="s">
        <v>2173</v>
      </c>
      <c r="AT208" s="155" t="s">
        <v>2165</v>
      </c>
      <c r="AU208" s="155" t="s">
        <v>2173</v>
      </c>
      <c r="AY208" s="147" t="s">
        <v>2216</v>
      </c>
      <c r="BK208" s="156">
        <f>SUM(BK209:BK210)</f>
        <v>0</v>
      </c>
    </row>
    <row r="209" spans="2:65" s="1" customFormat="1" ht="22.5" customHeight="1">
      <c r="B209" s="160"/>
      <c r="C209" s="161" t="s">
        <v>2657</v>
      </c>
      <c r="D209" s="161" t="s">
        <v>2219</v>
      </c>
      <c r="E209" s="162" t="s">
        <v>2843</v>
      </c>
      <c r="F209" s="163" t="s">
        <v>2844</v>
      </c>
      <c r="G209" s="164" t="s">
        <v>2402</v>
      </c>
      <c r="H209" s="165">
        <v>12.775</v>
      </c>
      <c r="I209" s="166"/>
      <c r="J209" s="167">
        <f>ROUND(I209*H209,2)</f>
        <v>0</v>
      </c>
      <c r="K209" s="163" t="s">
        <v>2305</v>
      </c>
      <c r="L209" s="35"/>
      <c r="M209" s="168" t="s">
        <v>2117</v>
      </c>
      <c r="N209" s="169" t="s">
        <v>2137</v>
      </c>
      <c r="O209" s="36"/>
      <c r="P209" s="170">
        <f>O209*H209</f>
        <v>0</v>
      </c>
      <c r="Q209" s="170">
        <v>0</v>
      </c>
      <c r="R209" s="170">
        <f>Q209*H209</f>
        <v>0</v>
      </c>
      <c r="S209" s="170">
        <v>0</v>
      </c>
      <c r="T209" s="171">
        <f>S209*H209</f>
        <v>0</v>
      </c>
      <c r="AR209" s="18" t="s">
        <v>2237</v>
      </c>
      <c r="AT209" s="18" t="s">
        <v>2219</v>
      </c>
      <c r="AU209" s="18" t="s">
        <v>2175</v>
      </c>
      <c r="AY209" s="18" t="s">
        <v>2216</v>
      </c>
      <c r="BE209" s="172">
        <f>IF(N209="základní",J209,0)</f>
        <v>0</v>
      </c>
      <c r="BF209" s="172">
        <f>IF(N209="snížená",J209,0)</f>
        <v>0</v>
      </c>
      <c r="BG209" s="172">
        <f>IF(N209="zákl. přenesená",J209,0)</f>
        <v>0</v>
      </c>
      <c r="BH209" s="172">
        <f>IF(N209="sníž. přenesená",J209,0)</f>
        <v>0</v>
      </c>
      <c r="BI209" s="172">
        <f>IF(N209="nulová",J209,0)</f>
        <v>0</v>
      </c>
      <c r="BJ209" s="18" t="s">
        <v>2173</v>
      </c>
      <c r="BK209" s="172">
        <f>ROUND(I209*H209,2)</f>
        <v>0</v>
      </c>
      <c r="BL209" s="18" t="s">
        <v>2237</v>
      </c>
      <c r="BM209" s="18" t="s">
        <v>1725</v>
      </c>
    </row>
    <row r="210" spans="2:65" s="1" customFormat="1" ht="22.5" customHeight="1">
      <c r="B210" s="160"/>
      <c r="C210" s="161" t="s">
        <v>2668</v>
      </c>
      <c r="D210" s="161" t="s">
        <v>2219</v>
      </c>
      <c r="E210" s="162" t="s">
        <v>1726</v>
      </c>
      <c r="F210" s="163" t="s">
        <v>1727</v>
      </c>
      <c r="G210" s="164" t="s">
        <v>2402</v>
      </c>
      <c r="H210" s="165">
        <v>12.775</v>
      </c>
      <c r="I210" s="166"/>
      <c r="J210" s="167">
        <f>ROUND(I210*H210,2)</f>
        <v>0</v>
      </c>
      <c r="K210" s="163" t="s">
        <v>2305</v>
      </c>
      <c r="L210" s="35"/>
      <c r="M210" s="168" t="s">
        <v>2117</v>
      </c>
      <c r="N210" s="169" t="s">
        <v>2137</v>
      </c>
      <c r="O210" s="36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AR210" s="18" t="s">
        <v>2237</v>
      </c>
      <c r="AT210" s="18" t="s">
        <v>2219</v>
      </c>
      <c r="AU210" s="18" t="s">
        <v>2175</v>
      </c>
      <c r="AY210" s="18" t="s">
        <v>2216</v>
      </c>
      <c r="BE210" s="172">
        <f>IF(N210="základní",J210,0)</f>
        <v>0</v>
      </c>
      <c r="BF210" s="172">
        <f>IF(N210="snížená",J210,0)</f>
        <v>0</v>
      </c>
      <c r="BG210" s="172">
        <f>IF(N210="zákl. přenesená",J210,0)</f>
        <v>0</v>
      </c>
      <c r="BH210" s="172">
        <f>IF(N210="sníž. přenesená",J210,0)</f>
        <v>0</v>
      </c>
      <c r="BI210" s="172">
        <f>IF(N210="nulová",J210,0)</f>
        <v>0</v>
      </c>
      <c r="BJ210" s="18" t="s">
        <v>2173</v>
      </c>
      <c r="BK210" s="172">
        <f>ROUND(I210*H210,2)</f>
        <v>0</v>
      </c>
      <c r="BL210" s="18" t="s">
        <v>2237</v>
      </c>
      <c r="BM210" s="18" t="s">
        <v>1728</v>
      </c>
    </row>
    <row r="211" spans="2:65" s="10" customFormat="1" ht="37.35" customHeight="1">
      <c r="B211" s="146"/>
      <c r="D211" s="147" t="s">
        <v>2165</v>
      </c>
      <c r="E211" s="148" t="s">
        <v>2846</v>
      </c>
      <c r="F211" s="148" t="s">
        <v>2847</v>
      </c>
      <c r="I211" s="149"/>
      <c r="J211" s="150">
        <f>BK211</f>
        <v>0</v>
      </c>
      <c r="L211" s="146"/>
      <c r="M211" s="151"/>
      <c r="N211" s="152"/>
      <c r="O211" s="152"/>
      <c r="P211" s="153">
        <f>P212+P247+P280+P307+P310+P320+P334+P345+P352+P355+P467+P484+P503+P541</f>
        <v>0</v>
      </c>
      <c r="Q211" s="152"/>
      <c r="R211" s="153">
        <f>R212+R247+R280+R307+R310+R320+R334+R345+R352+R355+R467+R484+R503+R541</f>
        <v>4.599050000000001</v>
      </c>
      <c r="S211" s="152"/>
      <c r="T211" s="154">
        <f>T212+T247+T280+T307+T310+T320+T334+T345+T352+T355+T467+T484+T503+T541</f>
        <v>0</v>
      </c>
      <c r="AR211" s="147" t="s">
        <v>2175</v>
      </c>
      <c r="AT211" s="155" t="s">
        <v>2165</v>
      </c>
      <c r="AU211" s="155" t="s">
        <v>2166</v>
      </c>
      <c r="AY211" s="147" t="s">
        <v>2216</v>
      </c>
      <c r="BK211" s="156">
        <f>BK212+BK247+BK280+BK307+BK310+BK320+BK334+BK345+BK352+BK355+BK467+BK484+BK503+BK541</f>
        <v>0</v>
      </c>
    </row>
    <row r="212" spans="2:65" s="10" customFormat="1" ht="19.899999999999999" customHeight="1">
      <c r="B212" s="146"/>
      <c r="D212" s="157" t="s">
        <v>2165</v>
      </c>
      <c r="E212" s="158" t="s">
        <v>1729</v>
      </c>
      <c r="F212" s="158" t="s">
        <v>1730</v>
      </c>
      <c r="I212" s="149"/>
      <c r="J212" s="159">
        <f>BK212</f>
        <v>0</v>
      </c>
      <c r="L212" s="146"/>
      <c r="M212" s="151"/>
      <c r="N212" s="152"/>
      <c r="O212" s="152"/>
      <c r="P212" s="153">
        <f>SUM(P213:P246)</f>
        <v>0</v>
      </c>
      <c r="Q212" s="152"/>
      <c r="R212" s="153">
        <f>SUM(R213:R246)</f>
        <v>0.33123000000000002</v>
      </c>
      <c r="S212" s="152"/>
      <c r="T212" s="154">
        <f>SUM(T213:T246)</f>
        <v>0</v>
      </c>
      <c r="AR212" s="147" t="s">
        <v>2175</v>
      </c>
      <c r="AT212" s="155" t="s">
        <v>2165</v>
      </c>
      <c r="AU212" s="155" t="s">
        <v>2173</v>
      </c>
      <c r="AY212" s="147" t="s">
        <v>2216</v>
      </c>
      <c r="BK212" s="156">
        <f>SUM(BK213:BK246)</f>
        <v>0</v>
      </c>
    </row>
    <row r="213" spans="2:65" s="1" customFormat="1" ht="22.5" customHeight="1">
      <c r="B213" s="160"/>
      <c r="C213" s="161" t="s">
        <v>2673</v>
      </c>
      <c r="D213" s="161" t="s">
        <v>2219</v>
      </c>
      <c r="E213" s="162" t="s">
        <v>1731</v>
      </c>
      <c r="F213" s="163" t="s">
        <v>1732</v>
      </c>
      <c r="G213" s="164" t="s">
        <v>2352</v>
      </c>
      <c r="H213" s="165">
        <v>11</v>
      </c>
      <c r="I213" s="166"/>
      <c r="J213" s="167">
        <f>ROUND(I213*H213,2)</f>
        <v>0</v>
      </c>
      <c r="K213" s="163" t="s">
        <v>2305</v>
      </c>
      <c r="L213" s="35"/>
      <c r="M213" s="168" t="s">
        <v>2117</v>
      </c>
      <c r="N213" s="169" t="s">
        <v>2137</v>
      </c>
      <c r="O213" s="36"/>
      <c r="P213" s="170">
        <f>O213*H213</f>
        <v>0</v>
      </c>
      <c r="Q213" s="170">
        <v>1.89E-3</v>
      </c>
      <c r="R213" s="170">
        <f>Q213*H213</f>
        <v>2.0789999999999999E-2</v>
      </c>
      <c r="S213" s="170">
        <v>0</v>
      </c>
      <c r="T213" s="171">
        <f>S213*H213</f>
        <v>0</v>
      </c>
      <c r="AR213" s="18" t="s">
        <v>2385</v>
      </c>
      <c r="AT213" s="18" t="s">
        <v>2219</v>
      </c>
      <c r="AU213" s="18" t="s">
        <v>2175</v>
      </c>
      <c r="AY213" s="18" t="s">
        <v>2216</v>
      </c>
      <c r="BE213" s="172">
        <f>IF(N213="základní",J213,0)</f>
        <v>0</v>
      </c>
      <c r="BF213" s="172">
        <f>IF(N213="snížená",J213,0)</f>
        <v>0</v>
      </c>
      <c r="BG213" s="172">
        <f>IF(N213="zákl. přenesená",J213,0)</f>
        <v>0</v>
      </c>
      <c r="BH213" s="172">
        <f>IF(N213="sníž. přenesená",J213,0)</f>
        <v>0</v>
      </c>
      <c r="BI213" s="172">
        <f>IF(N213="nulová",J213,0)</f>
        <v>0</v>
      </c>
      <c r="BJ213" s="18" t="s">
        <v>2173</v>
      </c>
      <c r="BK213" s="172">
        <f>ROUND(I213*H213,2)</f>
        <v>0</v>
      </c>
      <c r="BL213" s="18" t="s">
        <v>2385</v>
      </c>
      <c r="BM213" s="18" t="s">
        <v>1733</v>
      </c>
    </row>
    <row r="214" spans="2:65" s="11" customFormat="1" ht="22.5" customHeight="1">
      <c r="B214" s="173"/>
      <c r="D214" s="174" t="s">
        <v>2225</v>
      </c>
      <c r="E214" s="175" t="s">
        <v>2117</v>
      </c>
      <c r="F214" s="176" t="s">
        <v>1734</v>
      </c>
      <c r="H214" s="177">
        <v>11</v>
      </c>
      <c r="I214" s="178"/>
      <c r="L214" s="173"/>
      <c r="M214" s="179"/>
      <c r="N214" s="180"/>
      <c r="O214" s="180"/>
      <c r="P214" s="180"/>
      <c r="Q214" s="180"/>
      <c r="R214" s="180"/>
      <c r="S214" s="180"/>
      <c r="T214" s="181"/>
      <c r="AT214" s="182" t="s">
        <v>2225</v>
      </c>
      <c r="AU214" s="182" t="s">
        <v>2175</v>
      </c>
      <c r="AV214" s="11" t="s">
        <v>2175</v>
      </c>
      <c r="AW214" s="11" t="s">
        <v>2130</v>
      </c>
      <c r="AX214" s="11" t="s">
        <v>2173</v>
      </c>
      <c r="AY214" s="182" t="s">
        <v>2216</v>
      </c>
    </row>
    <row r="215" spans="2:65" s="1" customFormat="1" ht="22.5" customHeight="1">
      <c r="B215" s="160"/>
      <c r="C215" s="161" t="s">
        <v>2678</v>
      </c>
      <c r="D215" s="161" t="s">
        <v>2219</v>
      </c>
      <c r="E215" s="162" t="s">
        <v>1735</v>
      </c>
      <c r="F215" s="163" t="s">
        <v>1736</v>
      </c>
      <c r="G215" s="164" t="s">
        <v>2352</v>
      </c>
      <c r="H215" s="165">
        <v>24</v>
      </c>
      <c r="I215" s="166"/>
      <c r="J215" s="167">
        <f>ROUND(I215*H215,2)</f>
        <v>0</v>
      </c>
      <c r="K215" s="163" t="s">
        <v>2305</v>
      </c>
      <c r="L215" s="35"/>
      <c r="M215" s="168" t="s">
        <v>2117</v>
      </c>
      <c r="N215" s="169" t="s">
        <v>2137</v>
      </c>
      <c r="O215" s="36"/>
      <c r="P215" s="170">
        <f>O215*H215</f>
        <v>0</v>
      </c>
      <c r="Q215" s="170">
        <v>3.5000000000000001E-3</v>
      </c>
      <c r="R215" s="170">
        <f>Q215*H215</f>
        <v>8.4000000000000005E-2</v>
      </c>
      <c r="S215" s="170">
        <v>0</v>
      </c>
      <c r="T215" s="171">
        <f>S215*H215</f>
        <v>0</v>
      </c>
      <c r="AR215" s="18" t="s">
        <v>2385</v>
      </c>
      <c r="AT215" s="18" t="s">
        <v>2219</v>
      </c>
      <c r="AU215" s="18" t="s">
        <v>2175</v>
      </c>
      <c r="AY215" s="18" t="s">
        <v>2216</v>
      </c>
      <c r="BE215" s="172">
        <f>IF(N215="základní",J215,0)</f>
        <v>0</v>
      </c>
      <c r="BF215" s="172">
        <f>IF(N215="snížená",J215,0)</f>
        <v>0</v>
      </c>
      <c r="BG215" s="172">
        <f>IF(N215="zákl. přenesená",J215,0)</f>
        <v>0</v>
      </c>
      <c r="BH215" s="172">
        <f>IF(N215="sníž. přenesená",J215,0)</f>
        <v>0</v>
      </c>
      <c r="BI215" s="172">
        <f>IF(N215="nulová",J215,0)</f>
        <v>0</v>
      </c>
      <c r="BJ215" s="18" t="s">
        <v>2173</v>
      </c>
      <c r="BK215" s="172">
        <f>ROUND(I215*H215,2)</f>
        <v>0</v>
      </c>
      <c r="BL215" s="18" t="s">
        <v>2385</v>
      </c>
      <c r="BM215" s="18" t="s">
        <v>1737</v>
      </c>
    </row>
    <row r="216" spans="2:65" s="11" customFormat="1" ht="22.5" customHeight="1">
      <c r="B216" s="173"/>
      <c r="D216" s="174" t="s">
        <v>2225</v>
      </c>
      <c r="E216" s="175" t="s">
        <v>2117</v>
      </c>
      <c r="F216" s="176" t="s">
        <v>1738</v>
      </c>
      <c r="H216" s="177">
        <v>24</v>
      </c>
      <c r="I216" s="178"/>
      <c r="L216" s="173"/>
      <c r="M216" s="179"/>
      <c r="N216" s="180"/>
      <c r="O216" s="180"/>
      <c r="P216" s="180"/>
      <c r="Q216" s="180"/>
      <c r="R216" s="180"/>
      <c r="S216" s="180"/>
      <c r="T216" s="181"/>
      <c r="AT216" s="182" t="s">
        <v>2225</v>
      </c>
      <c r="AU216" s="182" t="s">
        <v>2175</v>
      </c>
      <c r="AV216" s="11" t="s">
        <v>2175</v>
      </c>
      <c r="AW216" s="11" t="s">
        <v>2130</v>
      </c>
      <c r="AX216" s="11" t="s">
        <v>2173</v>
      </c>
      <c r="AY216" s="182" t="s">
        <v>2216</v>
      </c>
    </row>
    <row r="217" spans="2:65" s="1" customFormat="1" ht="22.5" customHeight="1">
      <c r="B217" s="160"/>
      <c r="C217" s="161" t="s">
        <v>2682</v>
      </c>
      <c r="D217" s="161" t="s">
        <v>2219</v>
      </c>
      <c r="E217" s="162" t="s">
        <v>1739</v>
      </c>
      <c r="F217" s="163" t="s">
        <v>1740</v>
      </c>
      <c r="G217" s="164" t="s">
        <v>2352</v>
      </c>
      <c r="H217" s="165">
        <v>45</v>
      </c>
      <c r="I217" s="166"/>
      <c r="J217" s="167">
        <f>ROUND(I217*H217,2)</f>
        <v>0</v>
      </c>
      <c r="K217" s="163" t="s">
        <v>2305</v>
      </c>
      <c r="L217" s="35"/>
      <c r="M217" s="168" t="s">
        <v>2117</v>
      </c>
      <c r="N217" s="169" t="s">
        <v>2137</v>
      </c>
      <c r="O217" s="36"/>
      <c r="P217" s="170">
        <f>O217*H217</f>
        <v>0</v>
      </c>
      <c r="Q217" s="170">
        <v>1.2600000000000001E-3</v>
      </c>
      <c r="R217" s="170">
        <f>Q217*H217</f>
        <v>5.67E-2</v>
      </c>
      <c r="S217" s="170">
        <v>0</v>
      </c>
      <c r="T217" s="171">
        <f>S217*H217</f>
        <v>0</v>
      </c>
      <c r="AR217" s="18" t="s">
        <v>2385</v>
      </c>
      <c r="AT217" s="18" t="s">
        <v>2219</v>
      </c>
      <c r="AU217" s="18" t="s">
        <v>2175</v>
      </c>
      <c r="AY217" s="18" t="s">
        <v>2216</v>
      </c>
      <c r="BE217" s="172">
        <f>IF(N217="základní",J217,0)</f>
        <v>0</v>
      </c>
      <c r="BF217" s="172">
        <f>IF(N217="snížená",J217,0)</f>
        <v>0</v>
      </c>
      <c r="BG217" s="172">
        <f>IF(N217="zákl. přenesená",J217,0)</f>
        <v>0</v>
      </c>
      <c r="BH217" s="172">
        <f>IF(N217="sníž. přenesená",J217,0)</f>
        <v>0</v>
      </c>
      <c r="BI217" s="172">
        <f>IF(N217="nulová",J217,0)</f>
        <v>0</v>
      </c>
      <c r="BJ217" s="18" t="s">
        <v>2173</v>
      </c>
      <c r="BK217" s="172">
        <f>ROUND(I217*H217,2)</f>
        <v>0</v>
      </c>
      <c r="BL217" s="18" t="s">
        <v>2385</v>
      </c>
      <c r="BM217" s="18" t="s">
        <v>1741</v>
      </c>
    </row>
    <row r="218" spans="2:65" s="1" customFormat="1" ht="22.5" customHeight="1">
      <c r="B218" s="160"/>
      <c r="C218" s="161" t="s">
        <v>2687</v>
      </c>
      <c r="D218" s="161" t="s">
        <v>2219</v>
      </c>
      <c r="E218" s="162" t="s">
        <v>1742</v>
      </c>
      <c r="F218" s="163" t="s">
        <v>1743</v>
      </c>
      <c r="G218" s="164" t="s">
        <v>2352</v>
      </c>
      <c r="H218" s="165">
        <v>16</v>
      </c>
      <c r="I218" s="166"/>
      <c r="J218" s="167">
        <f>ROUND(I218*H218,2)</f>
        <v>0</v>
      </c>
      <c r="K218" s="163" t="s">
        <v>2305</v>
      </c>
      <c r="L218" s="35"/>
      <c r="M218" s="168" t="s">
        <v>2117</v>
      </c>
      <c r="N218" s="169" t="s">
        <v>2137</v>
      </c>
      <c r="O218" s="36"/>
      <c r="P218" s="170">
        <f>O218*H218</f>
        <v>0</v>
      </c>
      <c r="Q218" s="170">
        <v>1.7700000000000001E-3</v>
      </c>
      <c r="R218" s="170">
        <f>Q218*H218</f>
        <v>2.8320000000000001E-2</v>
      </c>
      <c r="S218" s="170">
        <v>0</v>
      </c>
      <c r="T218" s="171">
        <f>S218*H218</f>
        <v>0</v>
      </c>
      <c r="AR218" s="18" t="s">
        <v>2385</v>
      </c>
      <c r="AT218" s="18" t="s">
        <v>2219</v>
      </c>
      <c r="AU218" s="18" t="s">
        <v>2175</v>
      </c>
      <c r="AY218" s="18" t="s">
        <v>2216</v>
      </c>
      <c r="BE218" s="172">
        <f>IF(N218="základní",J218,0)</f>
        <v>0</v>
      </c>
      <c r="BF218" s="172">
        <f>IF(N218="snížená",J218,0)</f>
        <v>0</v>
      </c>
      <c r="BG218" s="172">
        <f>IF(N218="zákl. přenesená",J218,0)</f>
        <v>0</v>
      </c>
      <c r="BH218" s="172">
        <f>IF(N218="sníž. přenesená",J218,0)</f>
        <v>0</v>
      </c>
      <c r="BI218" s="172">
        <f>IF(N218="nulová",J218,0)</f>
        <v>0</v>
      </c>
      <c r="BJ218" s="18" t="s">
        <v>2173</v>
      </c>
      <c r="BK218" s="172">
        <f>ROUND(I218*H218,2)</f>
        <v>0</v>
      </c>
      <c r="BL218" s="18" t="s">
        <v>2385</v>
      </c>
      <c r="BM218" s="18" t="s">
        <v>1744</v>
      </c>
    </row>
    <row r="219" spans="2:65" s="1" customFormat="1" ht="22.5" customHeight="1">
      <c r="B219" s="160"/>
      <c r="C219" s="161" t="s">
        <v>2692</v>
      </c>
      <c r="D219" s="161" t="s">
        <v>2219</v>
      </c>
      <c r="E219" s="162" t="s">
        <v>1745</v>
      </c>
      <c r="F219" s="163" t="s">
        <v>1746</v>
      </c>
      <c r="G219" s="164" t="s">
        <v>2352</v>
      </c>
      <c r="H219" s="165">
        <v>7</v>
      </c>
      <c r="I219" s="166"/>
      <c r="J219" s="167">
        <f>ROUND(I219*H219,2)</f>
        <v>0</v>
      </c>
      <c r="K219" s="163" t="s">
        <v>2305</v>
      </c>
      <c r="L219" s="35"/>
      <c r="M219" s="168" t="s">
        <v>2117</v>
      </c>
      <c r="N219" s="169" t="s">
        <v>2137</v>
      </c>
      <c r="O219" s="36"/>
      <c r="P219" s="170">
        <f>O219*H219</f>
        <v>0</v>
      </c>
      <c r="Q219" s="170">
        <v>2.7699999999999999E-3</v>
      </c>
      <c r="R219" s="170">
        <f>Q219*H219</f>
        <v>1.9389999999999998E-2</v>
      </c>
      <c r="S219" s="170">
        <v>0</v>
      </c>
      <c r="T219" s="171">
        <f>S219*H219</f>
        <v>0</v>
      </c>
      <c r="AR219" s="18" t="s">
        <v>2385</v>
      </c>
      <c r="AT219" s="18" t="s">
        <v>2219</v>
      </c>
      <c r="AU219" s="18" t="s">
        <v>2175</v>
      </c>
      <c r="AY219" s="18" t="s">
        <v>2216</v>
      </c>
      <c r="BE219" s="172">
        <f>IF(N219="základní",J219,0)</f>
        <v>0</v>
      </c>
      <c r="BF219" s="172">
        <f>IF(N219="snížená",J219,0)</f>
        <v>0</v>
      </c>
      <c r="BG219" s="172">
        <f>IF(N219="zákl. přenesená",J219,0)</f>
        <v>0</v>
      </c>
      <c r="BH219" s="172">
        <f>IF(N219="sníž. přenesená",J219,0)</f>
        <v>0</v>
      </c>
      <c r="BI219" s="172">
        <f>IF(N219="nulová",J219,0)</f>
        <v>0</v>
      </c>
      <c r="BJ219" s="18" t="s">
        <v>2173</v>
      </c>
      <c r="BK219" s="172">
        <f>ROUND(I219*H219,2)</f>
        <v>0</v>
      </c>
      <c r="BL219" s="18" t="s">
        <v>2385</v>
      </c>
      <c r="BM219" s="18" t="s">
        <v>1747</v>
      </c>
    </row>
    <row r="220" spans="2:65" s="1" customFormat="1" ht="22.5" customHeight="1">
      <c r="B220" s="160"/>
      <c r="C220" s="161" t="s">
        <v>2697</v>
      </c>
      <c r="D220" s="161" t="s">
        <v>2219</v>
      </c>
      <c r="E220" s="162" t="s">
        <v>1748</v>
      </c>
      <c r="F220" s="163" t="s">
        <v>1749</v>
      </c>
      <c r="G220" s="164" t="s">
        <v>2352</v>
      </c>
      <c r="H220" s="165">
        <v>8</v>
      </c>
      <c r="I220" s="166"/>
      <c r="J220" s="167">
        <f>ROUND(I220*H220,2)</f>
        <v>0</v>
      </c>
      <c r="K220" s="163" t="s">
        <v>2305</v>
      </c>
      <c r="L220" s="35"/>
      <c r="M220" s="168" t="s">
        <v>2117</v>
      </c>
      <c r="N220" s="169" t="s">
        <v>2137</v>
      </c>
      <c r="O220" s="36"/>
      <c r="P220" s="170">
        <f>O220*H220</f>
        <v>0</v>
      </c>
      <c r="Q220" s="170">
        <v>1.7700000000000001E-3</v>
      </c>
      <c r="R220" s="170">
        <f>Q220*H220</f>
        <v>1.4160000000000001E-2</v>
      </c>
      <c r="S220" s="170">
        <v>0</v>
      </c>
      <c r="T220" s="171">
        <f>S220*H220</f>
        <v>0</v>
      </c>
      <c r="AR220" s="18" t="s">
        <v>2385</v>
      </c>
      <c r="AT220" s="18" t="s">
        <v>2219</v>
      </c>
      <c r="AU220" s="18" t="s">
        <v>2175</v>
      </c>
      <c r="AY220" s="18" t="s">
        <v>2216</v>
      </c>
      <c r="BE220" s="172">
        <f>IF(N220="základní",J220,0)</f>
        <v>0</v>
      </c>
      <c r="BF220" s="172">
        <f>IF(N220="snížená",J220,0)</f>
        <v>0</v>
      </c>
      <c r="BG220" s="172">
        <f>IF(N220="zákl. přenesená",J220,0)</f>
        <v>0</v>
      </c>
      <c r="BH220" s="172">
        <f>IF(N220="sníž. přenesená",J220,0)</f>
        <v>0</v>
      </c>
      <c r="BI220" s="172">
        <f>IF(N220="nulová",J220,0)</f>
        <v>0</v>
      </c>
      <c r="BJ220" s="18" t="s">
        <v>2173</v>
      </c>
      <c r="BK220" s="172">
        <f>ROUND(I220*H220,2)</f>
        <v>0</v>
      </c>
      <c r="BL220" s="18" t="s">
        <v>2385</v>
      </c>
      <c r="BM220" s="18" t="s">
        <v>1750</v>
      </c>
    </row>
    <row r="221" spans="2:65" s="1" customFormat="1" ht="22.5" customHeight="1">
      <c r="B221" s="160"/>
      <c r="C221" s="161" t="s">
        <v>2702</v>
      </c>
      <c r="D221" s="161" t="s">
        <v>2219</v>
      </c>
      <c r="E221" s="162" t="s">
        <v>1751</v>
      </c>
      <c r="F221" s="163" t="s">
        <v>1752</v>
      </c>
      <c r="G221" s="164" t="s">
        <v>2352</v>
      </c>
      <c r="H221" s="165">
        <v>17</v>
      </c>
      <c r="I221" s="166"/>
      <c r="J221" s="167">
        <f>ROUND(I221*H221,2)</f>
        <v>0</v>
      </c>
      <c r="K221" s="163" t="s">
        <v>2305</v>
      </c>
      <c r="L221" s="35"/>
      <c r="M221" s="168" t="s">
        <v>2117</v>
      </c>
      <c r="N221" s="169" t="s">
        <v>2137</v>
      </c>
      <c r="O221" s="36"/>
      <c r="P221" s="170">
        <f>O221*H221</f>
        <v>0</v>
      </c>
      <c r="Q221" s="170">
        <v>8.7000000000000001E-4</v>
      </c>
      <c r="R221" s="170">
        <f>Q221*H221</f>
        <v>1.4789999999999999E-2</v>
      </c>
      <c r="S221" s="170">
        <v>0</v>
      </c>
      <c r="T221" s="171">
        <f>S221*H221</f>
        <v>0</v>
      </c>
      <c r="AR221" s="18" t="s">
        <v>2385</v>
      </c>
      <c r="AT221" s="18" t="s">
        <v>2219</v>
      </c>
      <c r="AU221" s="18" t="s">
        <v>2175</v>
      </c>
      <c r="AY221" s="18" t="s">
        <v>2216</v>
      </c>
      <c r="BE221" s="172">
        <f>IF(N221="základní",J221,0)</f>
        <v>0</v>
      </c>
      <c r="BF221" s="172">
        <f>IF(N221="snížená",J221,0)</f>
        <v>0</v>
      </c>
      <c r="BG221" s="172">
        <f>IF(N221="zákl. přenesená",J221,0)</f>
        <v>0</v>
      </c>
      <c r="BH221" s="172">
        <f>IF(N221="sníž. přenesená",J221,0)</f>
        <v>0</v>
      </c>
      <c r="BI221" s="172">
        <f>IF(N221="nulová",J221,0)</f>
        <v>0</v>
      </c>
      <c r="BJ221" s="18" t="s">
        <v>2173</v>
      </c>
      <c r="BK221" s="172">
        <f>ROUND(I221*H221,2)</f>
        <v>0</v>
      </c>
      <c r="BL221" s="18" t="s">
        <v>2385</v>
      </c>
      <c r="BM221" s="18" t="s">
        <v>1753</v>
      </c>
    </row>
    <row r="222" spans="2:65" s="11" customFormat="1" ht="22.5" customHeight="1">
      <c r="B222" s="173"/>
      <c r="D222" s="174" t="s">
        <v>2225</v>
      </c>
      <c r="E222" s="175" t="s">
        <v>2117</v>
      </c>
      <c r="F222" s="176" t="s">
        <v>1754</v>
      </c>
      <c r="H222" s="177">
        <v>17</v>
      </c>
      <c r="I222" s="178"/>
      <c r="L222" s="173"/>
      <c r="M222" s="179"/>
      <c r="N222" s="180"/>
      <c r="O222" s="180"/>
      <c r="P222" s="180"/>
      <c r="Q222" s="180"/>
      <c r="R222" s="180"/>
      <c r="S222" s="180"/>
      <c r="T222" s="181"/>
      <c r="AT222" s="182" t="s">
        <v>2225</v>
      </c>
      <c r="AU222" s="182" t="s">
        <v>2175</v>
      </c>
      <c r="AV222" s="11" t="s">
        <v>2175</v>
      </c>
      <c r="AW222" s="11" t="s">
        <v>2130</v>
      </c>
      <c r="AX222" s="11" t="s">
        <v>2173</v>
      </c>
      <c r="AY222" s="182" t="s">
        <v>2216</v>
      </c>
    </row>
    <row r="223" spans="2:65" s="1" customFormat="1" ht="22.5" customHeight="1">
      <c r="B223" s="160"/>
      <c r="C223" s="161" t="s">
        <v>2707</v>
      </c>
      <c r="D223" s="161" t="s">
        <v>2219</v>
      </c>
      <c r="E223" s="162" t="s">
        <v>1755</v>
      </c>
      <c r="F223" s="163" t="s">
        <v>1756</v>
      </c>
      <c r="G223" s="164" t="s">
        <v>2352</v>
      </c>
      <c r="H223" s="165">
        <v>8</v>
      </c>
      <c r="I223" s="166"/>
      <c r="J223" s="167">
        <f t="shared" ref="J223:J243" si="30">ROUND(I223*H223,2)</f>
        <v>0</v>
      </c>
      <c r="K223" s="163" t="s">
        <v>2305</v>
      </c>
      <c r="L223" s="35"/>
      <c r="M223" s="168" t="s">
        <v>2117</v>
      </c>
      <c r="N223" s="169" t="s">
        <v>2137</v>
      </c>
      <c r="O223" s="36"/>
      <c r="P223" s="170">
        <f t="shared" ref="P223:P243" si="31">O223*H223</f>
        <v>0</v>
      </c>
      <c r="Q223" s="170">
        <v>2.4199999999999998E-3</v>
      </c>
      <c r="R223" s="170">
        <f t="shared" ref="R223:R243" si="32">Q223*H223</f>
        <v>1.9359999999999999E-2</v>
      </c>
      <c r="S223" s="170">
        <v>0</v>
      </c>
      <c r="T223" s="171">
        <f t="shared" ref="T223:T243" si="33">S223*H223</f>
        <v>0</v>
      </c>
      <c r="AR223" s="18" t="s">
        <v>2385</v>
      </c>
      <c r="AT223" s="18" t="s">
        <v>2219</v>
      </c>
      <c r="AU223" s="18" t="s">
        <v>2175</v>
      </c>
      <c r="AY223" s="18" t="s">
        <v>2216</v>
      </c>
      <c r="BE223" s="172">
        <f t="shared" ref="BE223:BE243" si="34">IF(N223="základní",J223,0)</f>
        <v>0</v>
      </c>
      <c r="BF223" s="172">
        <f t="shared" ref="BF223:BF243" si="35">IF(N223="snížená",J223,0)</f>
        <v>0</v>
      </c>
      <c r="BG223" s="172">
        <f t="shared" ref="BG223:BG243" si="36">IF(N223="zákl. přenesená",J223,0)</f>
        <v>0</v>
      </c>
      <c r="BH223" s="172">
        <f t="shared" ref="BH223:BH243" si="37">IF(N223="sníž. přenesená",J223,0)</f>
        <v>0</v>
      </c>
      <c r="BI223" s="172">
        <f t="shared" ref="BI223:BI243" si="38">IF(N223="nulová",J223,0)</f>
        <v>0</v>
      </c>
      <c r="BJ223" s="18" t="s">
        <v>2173</v>
      </c>
      <c r="BK223" s="172">
        <f t="shared" ref="BK223:BK243" si="39">ROUND(I223*H223,2)</f>
        <v>0</v>
      </c>
      <c r="BL223" s="18" t="s">
        <v>2385</v>
      </c>
      <c r="BM223" s="18" t="s">
        <v>1757</v>
      </c>
    </row>
    <row r="224" spans="2:65" s="1" customFormat="1" ht="31.5" customHeight="1">
      <c r="B224" s="160"/>
      <c r="C224" s="161" t="s">
        <v>2713</v>
      </c>
      <c r="D224" s="161" t="s">
        <v>2219</v>
      </c>
      <c r="E224" s="162" t="s">
        <v>1758</v>
      </c>
      <c r="F224" s="163" t="s">
        <v>1759</v>
      </c>
      <c r="G224" s="164" t="s">
        <v>2352</v>
      </c>
      <c r="H224" s="165">
        <v>15.5</v>
      </c>
      <c r="I224" s="166"/>
      <c r="J224" s="167">
        <f t="shared" si="30"/>
        <v>0</v>
      </c>
      <c r="K224" s="163" t="s">
        <v>2305</v>
      </c>
      <c r="L224" s="35"/>
      <c r="M224" s="168" t="s">
        <v>2117</v>
      </c>
      <c r="N224" s="169" t="s">
        <v>2137</v>
      </c>
      <c r="O224" s="36"/>
      <c r="P224" s="170">
        <f t="shared" si="31"/>
        <v>0</v>
      </c>
      <c r="Q224" s="170">
        <v>4.0200000000000001E-3</v>
      </c>
      <c r="R224" s="170">
        <f t="shared" si="32"/>
        <v>6.2310000000000004E-2</v>
      </c>
      <c r="S224" s="170">
        <v>0</v>
      </c>
      <c r="T224" s="171">
        <f t="shared" si="33"/>
        <v>0</v>
      </c>
      <c r="AR224" s="18" t="s">
        <v>2385</v>
      </c>
      <c r="AT224" s="18" t="s">
        <v>2219</v>
      </c>
      <c r="AU224" s="18" t="s">
        <v>2175</v>
      </c>
      <c r="AY224" s="18" t="s">
        <v>2216</v>
      </c>
      <c r="BE224" s="172">
        <f t="shared" si="34"/>
        <v>0</v>
      </c>
      <c r="BF224" s="172">
        <f t="shared" si="35"/>
        <v>0</v>
      </c>
      <c r="BG224" s="172">
        <f t="shared" si="36"/>
        <v>0</v>
      </c>
      <c r="BH224" s="172">
        <f t="shared" si="37"/>
        <v>0</v>
      </c>
      <c r="BI224" s="172">
        <f t="shared" si="38"/>
        <v>0</v>
      </c>
      <c r="BJ224" s="18" t="s">
        <v>2173</v>
      </c>
      <c r="BK224" s="172">
        <f t="shared" si="39"/>
        <v>0</v>
      </c>
      <c r="BL224" s="18" t="s">
        <v>2385</v>
      </c>
      <c r="BM224" s="18" t="s">
        <v>1760</v>
      </c>
    </row>
    <row r="225" spans="2:65" s="1" customFormat="1" ht="22.5" customHeight="1">
      <c r="B225" s="160"/>
      <c r="C225" s="161" t="s">
        <v>2718</v>
      </c>
      <c r="D225" s="161" t="s">
        <v>2219</v>
      </c>
      <c r="E225" s="162" t="s">
        <v>1761</v>
      </c>
      <c r="F225" s="163" t="s">
        <v>1762</v>
      </c>
      <c r="G225" s="164" t="s">
        <v>2222</v>
      </c>
      <c r="H225" s="165">
        <v>8</v>
      </c>
      <c r="I225" s="166"/>
      <c r="J225" s="167">
        <f t="shared" si="30"/>
        <v>0</v>
      </c>
      <c r="K225" s="163" t="s">
        <v>2305</v>
      </c>
      <c r="L225" s="35"/>
      <c r="M225" s="168" t="s">
        <v>2117</v>
      </c>
      <c r="N225" s="169" t="s">
        <v>2137</v>
      </c>
      <c r="O225" s="36"/>
      <c r="P225" s="170">
        <f t="shared" si="31"/>
        <v>0</v>
      </c>
      <c r="Q225" s="170">
        <v>0</v>
      </c>
      <c r="R225" s="170">
        <f t="shared" si="32"/>
        <v>0</v>
      </c>
      <c r="S225" s="170">
        <v>0</v>
      </c>
      <c r="T225" s="171">
        <f t="shared" si="33"/>
        <v>0</v>
      </c>
      <c r="AR225" s="18" t="s">
        <v>2385</v>
      </c>
      <c r="AT225" s="18" t="s">
        <v>2219</v>
      </c>
      <c r="AU225" s="18" t="s">
        <v>2175</v>
      </c>
      <c r="AY225" s="18" t="s">
        <v>2216</v>
      </c>
      <c r="BE225" s="172">
        <f t="shared" si="34"/>
        <v>0</v>
      </c>
      <c r="BF225" s="172">
        <f t="shared" si="35"/>
        <v>0</v>
      </c>
      <c r="BG225" s="172">
        <f t="shared" si="36"/>
        <v>0</v>
      </c>
      <c r="BH225" s="172">
        <f t="shared" si="37"/>
        <v>0</v>
      </c>
      <c r="BI225" s="172">
        <f t="shared" si="38"/>
        <v>0</v>
      </c>
      <c r="BJ225" s="18" t="s">
        <v>2173</v>
      </c>
      <c r="BK225" s="172">
        <f t="shared" si="39"/>
        <v>0</v>
      </c>
      <c r="BL225" s="18" t="s">
        <v>2385</v>
      </c>
      <c r="BM225" s="18" t="s">
        <v>1763</v>
      </c>
    </row>
    <row r="226" spans="2:65" s="1" customFormat="1" ht="22.5" customHeight="1">
      <c r="B226" s="160"/>
      <c r="C226" s="161" t="s">
        <v>2723</v>
      </c>
      <c r="D226" s="161" t="s">
        <v>2219</v>
      </c>
      <c r="E226" s="162" t="s">
        <v>1764</v>
      </c>
      <c r="F226" s="163" t="s">
        <v>1765</v>
      </c>
      <c r="G226" s="164" t="s">
        <v>2222</v>
      </c>
      <c r="H226" s="165">
        <v>5</v>
      </c>
      <c r="I226" s="166"/>
      <c r="J226" s="167">
        <f t="shared" si="30"/>
        <v>0</v>
      </c>
      <c r="K226" s="163" t="s">
        <v>2305</v>
      </c>
      <c r="L226" s="35"/>
      <c r="M226" s="168" t="s">
        <v>2117</v>
      </c>
      <c r="N226" s="169" t="s">
        <v>2137</v>
      </c>
      <c r="O226" s="36"/>
      <c r="P226" s="170">
        <f t="shared" si="31"/>
        <v>0</v>
      </c>
      <c r="Q226" s="170">
        <v>0</v>
      </c>
      <c r="R226" s="170">
        <f t="shared" si="32"/>
        <v>0</v>
      </c>
      <c r="S226" s="170">
        <v>0</v>
      </c>
      <c r="T226" s="171">
        <f t="shared" si="33"/>
        <v>0</v>
      </c>
      <c r="AR226" s="18" t="s">
        <v>2385</v>
      </c>
      <c r="AT226" s="18" t="s">
        <v>2219</v>
      </c>
      <c r="AU226" s="18" t="s">
        <v>2175</v>
      </c>
      <c r="AY226" s="18" t="s">
        <v>2216</v>
      </c>
      <c r="BE226" s="172">
        <f t="shared" si="34"/>
        <v>0</v>
      </c>
      <c r="BF226" s="172">
        <f t="shared" si="35"/>
        <v>0</v>
      </c>
      <c r="BG226" s="172">
        <f t="shared" si="36"/>
        <v>0</v>
      </c>
      <c r="BH226" s="172">
        <f t="shared" si="37"/>
        <v>0</v>
      </c>
      <c r="BI226" s="172">
        <f t="shared" si="38"/>
        <v>0</v>
      </c>
      <c r="BJ226" s="18" t="s">
        <v>2173</v>
      </c>
      <c r="BK226" s="172">
        <f t="shared" si="39"/>
        <v>0</v>
      </c>
      <c r="BL226" s="18" t="s">
        <v>2385</v>
      </c>
      <c r="BM226" s="18" t="s">
        <v>1766</v>
      </c>
    </row>
    <row r="227" spans="2:65" s="1" customFormat="1" ht="22.5" customHeight="1">
      <c r="B227" s="160"/>
      <c r="C227" s="161" t="s">
        <v>2728</v>
      </c>
      <c r="D227" s="161" t="s">
        <v>2219</v>
      </c>
      <c r="E227" s="162" t="s">
        <v>1767</v>
      </c>
      <c r="F227" s="163" t="s">
        <v>1768</v>
      </c>
      <c r="G227" s="164" t="s">
        <v>2222</v>
      </c>
      <c r="H227" s="165">
        <v>7</v>
      </c>
      <c r="I227" s="166"/>
      <c r="J227" s="167">
        <f t="shared" si="30"/>
        <v>0</v>
      </c>
      <c r="K227" s="163" t="s">
        <v>2305</v>
      </c>
      <c r="L227" s="35"/>
      <c r="M227" s="168" t="s">
        <v>2117</v>
      </c>
      <c r="N227" s="169" t="s">
        <v>2137</v>
      </c>
      <c r="O227" s="36"/>
      <c r="P227" s="170">
        <f t="shared" si="31"/>
        <v>0</v>
      </c>
      <c r="Q227" s="170">
        <v>0</v>
      </c>
      <c r="R227" s="170">
        <f t="shared" si="32"/>
        <v>0</v>
      </c>
      <c r="S227" s="170">
        <v>0</v>
      </c>
      <c r="T227" s="171">
        <f t="shared" si="33"/>
        <v>0</v>
      </c>
      <c r="AR227" s="18" t="s">
        <v>2385</v>
      </c>
      <c r="AT227" s="18" t="s">
        <v>2219</v>
      </c>
      <c r="AU227" s="18" t="s">
        <v>2175</v>
      </c>
      <c r="AY227" s="18" t="s">
        <v>2216</v>
      </c>
      <c r="BE227" s="172">
        <f t="shared" si="34"/>
        <v>0</v>
      </c>
      <c r="BF227" s="172">
        <f t="shared" si="35"/>
        <v>0</v>
      </c>
      <c r="BG227" s="172">
        <f t="shared" si="36"/>
        <v>0</v>
      </c>
      <c r="BH227" s="172">
        <f t="shared" si="37"/>
        <v>0</v>
      </c>
      <c r="BI227" s="172">
        <f t="shared" si="38"/>
        <v>0</v>
      </c>
      <c r="BJ227" s="18" t="s">
        <v>2173</v>
      </c>
      <c r="BK227" s="172">
        <f t="shared" si="39"/>
        <v>0</v>
      </c>
      <c r="BL227" s="18" t="s">
        <v>2385</v>
      </c>
      <c r="BM227" s="18" t="s">
        <v>1769</v>
      </c>
    </row>
    <row r="228" spans="2:65" s="1" customFormat="1" ht="22.5" customHeight="1">
      <c r="B228" s="160"/>
      <c r="C228" s="161" t="s">
        <v>2732</v>
      </c>
      <c r="D228" s="161" t="s">
        <v>2219</v>
      </c>
      <c r="E228" s="162" t="s">
        <v>1770</v>
      </c>
      <c r="F228" s="163" t="s">
        <v>1771</v>
      </c>
      <c r="G228" s="164" t="s">
        <v>2222</v>
      </c>
      <c r="H228" s="165">
        <v>1</v>
      </c>
      <c r="I228" s="166"/>
      <c r="J228" s="167">
        <f t="shared" si="30"/>
        <v>0</v>
      </c>
      <c r="K228" s="163" t="s">
        <v>2117</v>
      </c>
      <c r="L228" s="35"/>
      <c r="M228" s="168" t="s">
        <v>2117</v>
      </c>
      <c r="N228" s="169" t="s">
        <v>2137</v>
      </c>
      <c r="O228" s="36"/>
      <c r="P228" s="170">
        <f t="shared" si="31"/>
        <v>0</v>
      </c>
      <c r="Q228" s="170">
        <v>1.5200000000000001E-3</v>
      </c>
      <c r="R228" s="170">
        <f t="shared" si="32"/>
        <v>1.5200000000000001E-3</v>
      </c>
      <c r="S228" s="170">
        <v>0</v>
      </c>
      <c r="T228" s="171">
        <f t="shared" si="33"/>
        <v>0</v>
      </c>
      <c r="AR228" s="18" t="s">
        <v>2385</v>
      </c>
      <c r="AT228" s="18" t="s">
        <v>2219</v>
      </c>
      <c r="AU228" s="18" t="s">
        <v>2175</v>
      </c>
      <c r="AY228" s="18" t="s">
        <v>2216</v>
      </c>
      <c r="BE228" s="172">
        <f t="shared" si="34"/>
        <v>0</v>
      </c>
      <c r="BF228" s="172">
        <f t="shared" si="35"/>
        <v>0</v>
      </c>
      <c r="BG228" s="172">
        <f t="shared" si="36"/>
        <v>0</v>
      </c>
      <c r="BH228" s="172">
        <f t="shared" si="37"/>
        <v>0</v>
      </c>
      <c r="BI228" s="172">
        <f t="shared" si="38"/>
        <v>0</v>
      </c>
      <c r="BJ228" s="18" t="s">
        <v>2173</v>
      </c>
      <c r="BK228" s="172">
        <f t="shared" si="39"/>
        <v>0</v>
      </c>
      <c r="BL228" s="18" t="s">
        <v>2385</v>
      </c>
      <c r="BM228" s="18" t="s">
        <v>1772</v>
      </c>
    </row>
    <row r="229" spans="2:65" s="1" customFormat="1" ht="22.5" customHeight="1">
      <c r="B229" s="160"/>
      <c r="C229" s="161" t="s">
        <v>2737</v>
      </c>
      <c r="D229" s="161" t="s">
        <v>2219</v>
      </c>
      <c r="E229" s="162" t="s">
        <v>1773</v>
      </c>
      <c r="F229" s="163" t="s">
        <v>1774</v>
      </c>
      <c r="G229" s="164" t="s">
        <v>2222</v>
      </c>
      <c r="H229" s="165">
        <v>2</v>
      </c>
      <c r="I229" s="166"/>
      <c r="J229" s="167">
        <f t="shared" si="30"/>
        <v>0</v>
      </c>
      <c r="K229" s="163" t="s">
        <v>2117</v>
      </c>
      <c r="L229" s="35"/>
      <c r="M229" s="168" t="s">
        <v>2117</v>
      </c>
      <c r="N229" s="169" t="s">
        <v>2137</v>
      </c>
      <c r="O229" s="36"/>
      <c r="P229" s="170">
        <f t="shared" si="31"/>
        <v>0</v>
      </c>
      <c r="Q229" s="170">
        <v>3.4000000000000002E-4</v>
      </c>
      <c r="R229" s="170">
        <f t="shared" si="32"/>
        <v>6.8000000000000005E-4</v>
      </c>
      <c r="S229" s="170">
        <v>0</v>
      </c>
      <c r="T229" s="171">
        <f t="shared" si="33"/>
        <v>0</v>
      </c>
      <c r="AR229" s="18" t="s">
        <v>2385</v>
      </c>
      <c r="AT229" s="18" t="s">
        <v>2219</v>
      </c>
      <c r="AU229" s="18" t="s">
        <v>2175</v>
      </c>
      <c r="AY229" s="18" t="s">
        <v>2216</v>
      </c>
      <c r="BE229" s="172">
        <f t="shared" si="34"/>
        <v>0</v>
      </c>
      <c r="BF229" s="172">
        <f t="shared" si="35"/>
        <v>0</v>
      </c>
      <c r="BG229" s="172">
        <f t="shared" si="36"/>
        <v>0</v>
      </c>
      <c r="BH229" s="172">
        <f t="shared" si="37"/>
        <v>0</v>
      </c>
      <c r="BI229" s="172">
        <f t="shared" si="38"/>
        <v>0</v>
      </c>
      <c r="BJ229" s="18" t="s">
        <v>2173</v>
      </c>
      <c r="BK229" s="172">
        <f t="shared" si="39"/>
        <v>0</v>
      </c>
      <c r="BL229" s="18" t="s">
        <v>2385</v>
      </c>
      <c r="BM229" s="18" t="s">
        <v>1775</v>
      </c>
    </row>
    <row r="230" spans="2:65" s="1" customFormat="1" ht="22.5" customHeight="1">
      <c r="B230" s="160"/>
      <c r="C230" s="161" t="s">
        <v>2742</v>
      </c>
      <c r="D230" s="161" t="s">
        <v>2219</v>
      </c>
      <c r="E230" s="162" t="s">
        <v>1776</v>
      </c>
      <c r="F230" s="163" t="s">
        <v>1777</v>
      </c>
      <c r="G230" s="164" t="s">
        <v>2222</v>
      </c>
      <c r="H230" s="165">
        <v>2</v>
      </c>
      <c r="I230" s="166"/>
      <c r="J230" s="167">
        <f t="shared" si="30"/>
        <v>0</v>
      </c>
      <c r="K230" s="163" t="s">
        <v>2117</v>
      </c>
      <c r="L230" s="35"/>
      <c r="M230" s="168" t="s">
        <v>2117</v>
      </c>
      <c r="N230" s="169" t="s">
        <v>2137</v>
      </c>
      <c r="O230" s="36"/>
      <c r="P230" s="170">
        <f t="shared" si="31"/>
        <v>0</v>
      </c>
      <c r="Q230" s="170">
        <v>3.4000000000000002E-4</v>
      </c>
      <c r="R230" s="170">
        <f t="shared" si="32"/>
        <v>6.8000000000000005E-4</v>
      </c>
      <c r="S230" s="170">
        <v>0</v>
      </c>
      <c r="T230" s="171">
        <f t="shared" si="33"/>
        <v>0</v>
      </c>
      <c r="AR230" s="18" t="s">
        <v>2385</v>
      </c>
      <c r="AT230" s="18" t="s">
        <v>2219</v>
      </c>
      <c r="AU230" s="18" t="s">
        <v>2175</v>
      </c>
      <c r="AY230" s="18" t="s">
        <v>2216</v>
      </c>
      <c r="BE230" s="172">
        <f t="shared" si="34"/>
        <v>0</v>
      </c>
      <c r="BF230" s="172">
        <f t="shared" si="35"/>
        <v>0</v>
      </c>
      <c r="BG230" s="172">
        <f t="shared" si="36"/>
        <v>0</v>
      </c>
      <c r="BH230" s="172">
        <f t="shared" si="37"/>
        <v>0</v>
      </c>
      <c r="BI230" s="172">
        <f t="shared" si="38"/>
        <v>0</v>
      </c>
      <c r="BJ230" s="18" t="s">
        <v>2173</v>
      </c>
      <c r="BK230" s="172">
        <f t="shared" si="39"/>
        <v>0</v>
      </c>
      <c r="BL230" s="18" t="s">
        <v>2385</v>
      </c>
      <c r="BM230" s="18" t="s">
        <v>1778</v>
      </c>
    </row>
    <row r="231" spans="2:65" s="1" customFormat="1" ht="22.5" customHeight="1">
      <c r="B231" s="160"/>
      <c r="C231" s="161" t="s">
        <v>2746</v>
      </c>
      <c r="D231" s="161" t="s">
        <v>2219</v>
      </c>
      <c r="E231" s="162" t="s">
        <v>1779</v>
      </c>
      <c r="F231" s="163" t="s">
        <v>1780</v>
      </c>
      <c r="G231" s="164" t="s">
        <v>2229</v>
      </c>
      <c r="H231" s="165">
        <v>1</v>
      </c>
      <c r="I231" s="166"/>
      <c r="J231" s="167">
        <f t="shared" si="30"/>
        <v>0</v>
      </c>
      <c r="K231" s="163" t="s">
        <v>2117</v>
      </c>
      <c r="L231" s="35"/>
      <c r="M231" s="168" t="s">
        <v>2117</v>
      </c>
      <c r="N231" s="169" t="s">
        <v>2137</v>
      </c>
      <c r="O231" s="36"/>
      <c r="P231" s="170">
        <f t="shared" si="31"/>
        <v>0</v>
      </c>
      <c r="Q231" s="170">
        <v>3.4000000000000002E-4</v>
      </c>
      <c r="R231" s="170">
        <f t="shared" si="32"/>
        <v>3.4000000000000002E-4</v>
      </c>
      <c r="S231" s="170">
        <v>0</v>
      </c>
      <c r="T231" s="171">
        <f t="shared" si="33"/>
        <v>0</v>
      </c>
      <c r="AR231" s="18" t="s">
        <v>2385</v>
      </c>
      <c r="AT231" s="18" t="s">
        <v>2219</v>
      </c>
      <c r="AU231" s="18" t="s">
        <v>2175</v>
      </c>
      <c r="AY231" s="18" t="s">
        <v>2216</v>
      </c>
      <c r="BE231" s="172">
        <f t="shared" si="34"/>
        <v>0</v>
      </c>
      <c r="BF231" s="172">
        <f t="shared" si="35"/>
        <v>0</v>
      </c>
      <c r="BG231" s="172">
        <f t="shared" si="36"/>
        <v>0</v>
      </c>
      <c r="BH231" s="172">
        <f t="shared" si="37"/>
        <v>0</v>
      </c>
      <c r="BI231" s="172">
        <f t="shared" si="38"/>
        <v>0</v>
      </c>
      <c r="BJ231" s="18" t="s">
        <v>2173</v>
      </c>
      <c r="BK231" s="172">
        <f t="shared" si="39"/>
        <v>0</v>
      </c>
      <c r="BL231" s="18" t="s">
        <v>2385</v>
      </c>
      <c r="BM231" s="18" t="s">
        <v>1781</v>
      </c>
    </row>
    <row r="232" spans="2:65" s="1" customFormat="1" ht="22.5" customHeight="1">
      <c r="B232" s="160"/>
      <c r="C232" s="161" t="s">
        <v>2751</v>
      </c>
      <c r="D232" s="161" t="s">
        <v>2219</v>
      </c>
      <c r="E232" s="162" t="s">
        <v>1782</v>
      </c>
      <c r="F232" s="163" t="s">
        <v>1783</v>
      </c>
      <c r="G232" s="164" t="s">
        <v>2222</v>
      </c>
      <c r="H232" s="165">
        <v>1</v>
      </c>
      <c r="I232" s="166"/>
      <c r="J232" s="167">
        <f t="shared" si="30"/>
        <v>0</v>
      </c>
      <c r="K232" s="163" t="s">
        <v>2117</v>
      </c>
      <c r="L232" s="35"/>
      <c r="M232" s="168" t="s">
        <v>2117</v>
      </c>
      <c r="N232" s="169" t="s">
        <v>2137</v>
      </c>
      <c r="O232" s="36"/>
      <c r="P232" s="170">
        <f t="shared" si="31"/>
        <v>0</v>
      </c>
      <c r="Q232" s="170">
        <v>3.4000000000000002E-4</v>
      </c>
      <c r="R232" s="170">
        <f t="shared" si="32"/>
        <v>3.4000000000000002E-4</v>
      </c>
      <c r="S232" s="170">
        <v>0</v>
      </c>
      <c r="T232" s="171">
        <f t="shared" si="33"/>
        <v>0</v>
      </c>
      <c r="AR232" s="18" t="s">
        <v>2385</v>
      </c>
      <c r="AT232" s="18" t="s">
        <v>2219</v>
      </c>
      <c r="AU232" s="18" t="s">
        <v>2175</v>
      </c>
      <c r="AY232" s="18" t="s">
        <v>2216</v>
      </c>
      <c r="BE232" s="172">
        <f t="shared" si="34"/>
        <v>0</v>
      </c>
      <c r="BF232" s="172">
        <f t="shared" si="35"/>
        <v>0</v>
      </c>
      <c r="BG232" s="172">
        <f t="shared" si="36"/>
        <v>0</v>
      </c>
      <c r="BH232" s="172">
        <f t="shared" si="37"/>
        <v>0</v>
      </c>
      <c r="BI232" s="172">
        <f t="shared" si="38"/>
        <v>0</v>
      </c>
      <c r="BJ232" s="18" t="s">
        <v>2173</v>
      </c>
      <c r="BK232" s="172">
        <f t="shared" si="39"/>
        <v>0</v>
      </c>
      <c r="BL232" s="18" t="s">
        <v>2385</v>
      </c>
      <c r="BM232" s="18" t="s">
        <v>1784</v>
      </c>
    </row>
    <row r="233" spans="2:65" s="1" customFormat="1" ht="31.5" customHeight="1">
      <c r="B233" s="160"/>
      <c r="C233" s="161" t="s">
        <v>2756</v>
      </c>
      <c r="D233" s="161" t="s">
        <v>2219</v>
      </c>
      <c r="E233" s="162" t="s">
        <v>1785</v>
      </c>
      <c r="F233" s="163" t="s">
        <v>1786</v>
      </c>
      <c r="G233" s="164" t="s">
        <v>2222</v>
      </c>
      <c r="H233" s="165">
        <v>2</v>
      </c>
      <c r="I233" s="166"/>
      <c r="J233" s="167">
        <f t="shared" si="30"/>
        <v>0</v>
      </c>
      <c r="K233" s="163" t="s">
        <v>2117</v>
      </c>
      <c r="L233" s="35"/>
      <c r="M233" s="168" t="s">
        <v>2117</v>
      </c>
      <c r="N233" s="169" t="s">
        <v>2137</v>
      </c>
      <c r="O233" s="36"/>
      <c r="P233" s="170">
        <f t="shared" si="31"/>
        <v>0</v>
      </c>
      <c r="Q233" s="170">
        <v>2.3500000000000001E-3</v>
      </c>
      <c r="R233" s="170">
        <f t="shared" si="32"/>
        <v>4.7000000000000002E-3</v>
      </c>
      <c r="S233" s="170">
        <v>0</v>
      </c>
      <c r="T233" s="171">
        <f t="shared" si="33"/>
        <v>0</v>
      </c>
      <c r="AR233" s="18" t="s">
        <v>2385</v>
      </c>
      <c r="AT233" s="18" t="s">
        <v>2219</v>
      </c>
      <c r="AU233" s="18" t="s">
        <v>2175</v>
      </c>
      <c r="AY233" s="18" t="s">
        <v>2216</v>
      </c>
      <c r="BE233" s="172">
        <f t="shared" si="34"/>
        <v>0</v>
      </c>
      <c r="BF233" s="172">
        <f t="shared" si="35"/>
        <v>0</v>
      </c>
      <c r="BG233" s="172">
        <f t="shared" si="36"/>
        <v>0</v>
      </c>
      <c r="BH233" s="172">
        <f t="shared" si="37"/>
        <v>0</v>
      </c>
      <c r="BI233" s="172">
        <f t="shared" si="38"/>
        <v>0</v>
      </c>
      <c r="BJ233" s="18" t="s">
        <v>2173</v>
      </c>
      <c r="BK233" s="172">
        <f t="shared" si="39"/>
        <v>0</v>
      </c>
      <c r="BL233" s="18" t="s">
        <v>2385</v>
      </c>
      <c r="BM233" s="18" t="s">
        <v>1787</v>
      </c>
    </row>
    <row r="234" spans="2:65" s="1" customFormat="1" ht="22.5" customHeight="1">
      <c r="B234" s="160"/>
      <c r="C234" s="161" t="s">
        <v>2761</v>
      </c>
      <c r="D234" s="161" t="s">
        <v>2219</v>
      </c>
      <c r="E234" s="162" t="s">
        <v>1788</v>
      </c>
      <c r="F234" s="163" t="s">
        <v>1789</v>
      </c>
      <c r="G234" s="164" t="s">
        <v>2222</v>
      </c>
      <c r="H234" s="165">
        <v>2</v>
      </c>
      <c r="I234" s="166"/>
      <c r="J234" s="167">
        <f t="shared" si="30"/>
        <v>0</v>
      </c>
      <c r="K234" s="163" t="s">
        <v>2305</v>
      </c>
      <c r="L234" s="35"/>
      <c r="M234" s="168" t="s">
        <v>2117</v>
      </c>
      <c r="N234" s="169" t="s">
        <v>2137</v>
      </c>
      <c r="O234" s="36"/>
      <c r="P234" s="170">
        <f t="shared" si="31"/>
        <v>0</v>
      </c>
      <c r="Q234" s="170">
        <v>1.4300000000000001E-3</v>
      </c>
      <c r="R234" s="170">
        <f t="shared" si="32"/>
        <v>2.8600000000000001E-3</v>
      </c>
      <c r="S234" s="170">
        <v>0</v>
      </c>
      <c r="T234" s="171">
        <f t="shared" si="33"/>
        <v>0</v>
      </c>
      <c r="AR234" s="18" t="s">
        <v>2385</v>
      </c>
      <c r="AT234" s="18" t="s">
        <v>2219</v>
      </c>
      <c r="AU234" s="18" t="s">
        <v>2175</v>
      </c>
      <c r="AY234" s="18" t="s">
        <v>2216</v>
      </c>
      <c r="BE234" s="172">
        <f t="shared" si="34"/>
        <v>0</v>
      </c>
      <c r="BF234" s="172">
        <f t="shared" si="35"/>
        <v>0</v>
      </c>
      <c r="BG234" s="172">
        <f t="shared" si="36"/>
        <v>0</v>
      </c>
      <c r="BH234" s="172">
        <f t="shared" si="37"/>
        <v>0</v>
      </c>
      <c r="BI234" s="172">
        <f t="shared" si="38"/>
        <v>0</v>
      </c>
      <c r="BJ234" s="18" t="s">
        <v>2173</v>
      </c>
      <c r="BK234" s="172">
        <f t="shared" si="39"/>
        <v>0</v>
      </c>
      <c r="BL234" s="18" t="s">
        <v>2385</v>
      </c>
      <c r="BM234" s="18" t="s">
        <v>1790</v>
      </c>
    </row>
    <row r="235" spans="2:65" s="1" customFormat="1" ht="31.5" customHeight="1">
      <c r="B235" s="160"/>
      <c r="C235" s="161" t="s">
        <v>2767</v>
      </c>
      <c r="D235" s="161" t="s">
        <v>2219</v>
      </c>
      <c r="E235" s="162" t="s">
        <v>1791</v>
      </c>
      <c r="F235" s="163" t="s">
        <v>1792</v>
      </c>
      <c r="G235" s="164" t="s">
        <v>2222</v>
      </c>
      <c r="H235" s="165">
        <v>1</v>
      </c>
      <c r="I235" s="166"/>
      <c r="J235" s="167">
        <f t="shared" si="30"/>
        <v>0</v>
      </c>
      <c r="K235" s="163" t="s">
        <v>2117</v>
      </c>
      <c r="L235" s="35"/>
      <c r="M235" s="168" t="s">
        <v>2117</v>
      </c>
      <c r="N235" s="169" t="s">
        <v>2137</v>
      </c>
      <c r="O235" s="36"/>
      <c r="P235" s="170">
        <f t="shared" si="31"/>
        <v>0</v>
      </c>
      <c r="Q235" s="170">
        <v>2.9E-4</v>
      </c>
      <c r="R235" s="170">
        <f t="shared" si="32"/>
        <v>2.9E-4</v>
      </c>
      <c r="S235" s="170">
        <v>0</v>
      </c>
      <c r="T235" s="171">
        <f t="shared" si="33"/>
        <v>0</v>
      </c>
      <c r="AR235" s="18" t="s">
        <v>2385</v>
      </c>
      <c r="AT235" s="18" t="s">
        <v>2219</v>
      </c>
      <c r="AU235" s="18" t="s">
        <v>2175</v>
      </c>
      <c r="AY235" s="18" t="s">
        <v>2216</v>
      </c>
      <c r="BE235" s="172">
        <f t="shared" si="34"/>
        <v>0</v>
      </c>
      <c r="BF235" s="172">
        <f t="shared" si="35"/>
        <v>0</v>
      </c>
      <c r="BG235" s="172">
        <f t="shared" si="36"/>
        <v>0</v>
      </c>
      <c r="BH235" s="172">
        <f t="shared" si="37"/>
        <v>0</v>
      </c>
      <c r="BI235" s="172">
        <f t="shared" si="38"/>
        <v>0</v>
      </c>
      <c r="BJ235" s="18" t="s">
        <v>2173</v>
      </c>
      <c r="BK235" s="172">
        <f t="shared" si="39"/>
        <v>0</v>
      </c>
      <c r="BL235" s="18" t="s">
        <v>2385</v>
      </c>
      <c r="BM235" s="18" t="s">
        <v>1793</v>
      </c>
    </row>
    <row r="236" spans="2:65" s="1" customFormat="1" ht="22.5" customHeight="1">
      <c r="B236" s="160"/>
      <c r="C236" s="161" t="s">
        <v>2772</v>
      </c>
      <c r="D236" s="161" t="s">
        <v>2219</v>
      </c>
      <c r="E236" s="162" t="s">
        <v>1794</v>
      </c>
      <c r="F236" s="163" t="s">
        <v>1795</v>
      </c>
      <c r="G236" s="164" t="s">
        <v>2222</v>
      </c>
      <c r="H236" s="165">
        <v>9</v>
      </c>
      <c r="I236" s="166"/>
      <c r="J236" s="167">
        <f t="shared" si="30"/>
        <v>0</v>
      </c>
      <c r="K236" s="163" t="s">
        <v>2117</v>
      </c>
      <c r="L236" s="35"/>
      <c r="M236" s="168" t="s">
        <v>2117</v>
      </c>
      <c r="N236" s="169" t="s">
        <v>2137</v>
      </c>
      <c r="O236" s="36"/>
      <c r="P236" s="170">
        <f t="shared" si="31"/>
        <v>0</v>
      </c>
      <c r="Q236" s="170">
        <v>0</v>
      </c>
      <c r="R236" s="170">
        <f t="shared" si="32"/>
        <v>0</v>
      </c>
      <c r="S236" s="170">
        <v>0</v>
      </c>
      <c r="T236" s="171">
        <f t="shared" si="33"/>
        <v>0</v>
      </c>
      <c r="AR236" s="18" t="s">
        <v>2385</v>
      </c>
      <c r="AT236" s="18" t="s">
        <v>2219</v>
      </c>
      <c r="AU236" s="18" t="s">
        <v>2175</v>
      </c>
      <c r="AY236" s="18" t="s">
        <v>2216</v>
      </c>
      <c r="BE236" s="172">
        <f t="shared" si="34"/>
        <v>0</v>
      </c>
      <c r="BF236" s="172">
        <f t="shared" si="35"/>
        <v>0</v>
      </c>
      <c r="BG236" s="172">
        <f t="shared" si="36"/>
        <v>0</v>
      </c>
      <c r="BH236" s="172">
        <f t="shared" si="37"/>
        <v>0</v>
      </c>
      <c r="BI236" s="172">
        <f t="shared" si="38"/>
        <v>0</v>
      </c>
      <c r="BJ236" s="18" t="s">
        <v>2173</v>
      </c>
      <c r="BK236" s="172">
        <f t="shared" si="39"/>
        <v>0</v>
      </c>
      <c r="BL236" s="18" t="s">
        <v>2385</v>
      </c>
      <c r="BM236" s="18" t="s">
        <v>1796</v>
      </c>
    </row>
    <row r="237" spans="2:65" s="1" customFormat="1" ht="22.5" customHeight="1">
      <c r="B237" s="160"/>
      <c r="C237" s="161" t="s">
        <v>2778</v>
      </c>
      <c r="D237" s="161" t="s">
        <v>2219</v>
      </c>
      <c r="E237" s="162" t="s">
        <v>1797</v>
      </c>
      <c r="F237" s="163" t="s">
        <v>1798</v>
      </c>
      <c r="G237" s="164" t="s">
        <v>2229</v>
      </c>
      <c r="H237" s="165">
        <v>1</v>
      </c>
      <c r="I237" s="166"/>
      <c r="J237" s="167">
        <f t="shared" si="30"/>
        <v>0</v>
      </c>
      <c r="K237" s="163" t="s">
        <v>2117</v>
      </c>
      <c r="L237" s="35"/>
      <c r="M237" s="168" t="s">
        <v>2117</v>
      </c>
      <c r="N237" s="169" t="s">
        <v>2137</v>
      </c>
      <c r="O237" s="36"/>
      <c r="P237" s="170">
        <f t="shared" si="31"/>
        <v>0</v>
      </c>
      <c r="Q237" s="170">
        <v>0</v>
      </c>
      <c r="R237" s="170">
        <f t="shared" si="32"/>
        <v>0</v>
      </c>
      <c r="S237" s="170">
        <v>0</v>
      </c>
      <c r="T237" s="171">
        <f t="shared" si="33"/>
        <v>0</v>
      </c>
      <c r="AR237" s="18" t="s">
        <v>2385</v>
      </c>
      <c r="AT237" s="18" t="s">
        <v>2219</v>
      </c>
      <c r="AU237" s="18" t="s">
        <v>2175</v>
      </c>
      <c r="AY237" s="18" t="s">
        <v>2216</v>
      </c>
      <c r="BE237" s="172">
        <f t="shared" si="34"/>
        <v>0</v>
      </c>
      <c r="BF237" s="172">
        <f t="shared" si="35"/>
        <v>0</v>
      </c>
      <c r="BG237" s="172">
        <f t="shared" si="36"/>
        <v>0</v>
      </c>
      <c r="BH237" s="172">
        <f t="shared" si="37"/>
        <v>0</v>
      </c>
      <c r="BI237" s="172">
        <f t="shared" si="38"/>
        <v>0</v>
      </c>
      <c r="BJ237" s="18" t="s">
        <v>2173</v>
      </c>
      <c r="BK237" s="172">
        <f t="shared" si="39"/>
        <v>0</v>
      </c>
      <c r="BL237" s="18" t="s">
        <v>2385</v>
      </c>
      <c r="BM237" s="18" t="s">
        <v>1799</v>
      </c>
    </row>
    <row r="238" spans="2:65" s="1" customFormat="1" ht="22.5" customHeight="1">
      <c r="B238" s="160"/>
      <c r="C238" s="161" t="s">
        <v>2783</v>
      </c>
      <c r="D238" s="161" t="s">
        <v>2219</v>
      </c>
      <c r="E238" s="162" t="s">
        <v>1800</v>
      </c>
      <c r="F238" s="163" t="s">
        <v>1801</v>
      </c>
      <c r="G238" s="164" t="s">
        <v>2229</v>
      </c>
      <c r="H238" s="165">
        <v>1</v>
      </c>
      <c r="I238" s="166"/>
      <c r="J238" s="167">
        <f t="shared" si="30"/>
        <v>0</v>
      </c>
      <c r="K238" s="163" t="s">
        <v>2117</v>
      </c>
      <c r="L238" s="35"/>
      <c r="M238" s="168" t="s">
        <v>2117</v>
      </c>
      <c r="N238" s="169" t="s">
        <v>2137</v>
      </c>
      <c r="O238" s="36"/>
      <c r="P238" s="170">
        <f t="shared" si="31"/>
        <v>0</v>
      </c>
      <c r="Q238" s="170">
        <v>0</v>
      </c>
      <c r="R238" s="170">
        <f t="shared" si="32"/>
        <v>0</v>
      </c>
      <c r="S238" s="170">
        <v>0</v>
      </c>
      <c r="T238" s="171">
        <f t="shared" si="33"/>
        <v>0</v>
      </c>
      <c r="AR238" s="18" t="s">
        <v>2385</v>
      </c>
      <c r="AT238" s="18" t="s">
        <v>2219</v>
      </c>
      <c r="AU238" s="18" t="s">
        <v>2175</v>
      </c>
      <c r="AY238" s="18" t="s">
        <v>2216</v>
      </c>
      <c r="BE238" s="172">
        <f t="shared" si="34"/>
        <v>0</v>
      </c>
      <c r="BF238" s="172">
        <f t="shared" si="35"/>
        <v>0</v>
      </c>
      <c r="BG238" s="172">
        <f t="shared" si="36"/>
        <v>0</v>
      </c>
      <c r="BH238" s="172">
        <f t="shared" si="37"/>
        <v>0</v>
      </c>
      <c r="BI238" s="172">
        <f t="shared" si="38"/>
        <v>0</v>
      </c>
      <c r="BJ238" s="18" t="s">
        <v>2173</v>
      </c>
      <c r="BK238" s="172">
        <f t="shared" si="39"/>
        <v>0</v>
      </c>
      <c r="BL238" s="18" t="s">
        <v>2385</v>
      </c>
      <c r="BM238" s="18" t="s">
        <v>1802</v>
      </c>
    </row>
    <row r="239" spans="2:65" s="1" customFormat="1" ht="22.5" customHeight="1">
      <c r="B239" s="160"/>
      <c r="C239" s="161" t="s">
        <v>2787</v>
      </c>
      <c r="D239" s="161" t="s">
        <v>2219</v>
      </c>
      <c r="E239" s="162" t="s">
        <v>1803</v>
      </c>
      <c r="F239" s="163" t="s">
        <v>1804</v>
      </c>
      <c r="G239" s="164" t="s">
        <v>2352</v>
      </c>
      <c r="H239" s="165">
        <v>7</v>
      </c>
      <c r="I239" s="166"/>
      <c r="J239" s="167">
        <f t="shared" si="30"/>
        <v>0</v>
      </c>
      <c r="K239" s="163" t="s">
        <v>2117</v>
      </c>
      <c r="L239" s="35"/>
      <c r="M239" s="168" t="s">
        <v>2117</v>
      </c>
      <c r="N239" s="169" t="s">
        <v>2137</v>
      </c>
      <c r="O239" s="36"/>
      <c r="P239" s="170">
        <f t="shared" si="31"/>
        <v>0</v>
      </c>
      <c r="Q239" s="170">
        <v>0</v>
      </c>
      <c r="R239" s="170">
        <f t="shared" si="32"/>
        <v>0</v>
      </c>
      <c r="S239" s="170">
        <v>0</v>
      </c>
      <c r="T239" s="171">
        <f t="shared" si="33"/>
        <v>0</v>
      </c>
      <c r="AR239" s="18" t="s">
        <v>2385</v>
      </c>
      <c r="AT239" s="18" t="s">
        <v>2219</v>
      </c>
      <c r="AU239" s="18" t="s">
        <v>2175</v>
      </c>
      <c r="AY239" s="18" t="s">
        <v>2216</v>
      </c>
      <c r="BE239" s="172">
        <f t="shared" si="34"/>
        <v>0</v>
      </c>
      <c r="BF239" s="172">
        <f t="shared" si="35"/>
        <v>0</v>
      </c>
      <c r="BG239" s="172">
        <f t="shared" si="36"/>
        <v>0</v>
      </c>
      <c r="BH239" s="172">
        <f t="shared" si="37"/>
        <v>0</v>
      </c>
      <c r="BI239" s="172">
        <f t="shared" si="38"/>
        <v>0</v>
      </c>
      <c r="BJ239" s="18" t="s">
        <v>2173</v>
      </c>
      <c r="BK239" s="172">
        <f t="shared" si="39"/>
        <v>0</v>
      </c>
      <c r="BL239" s="18" t="s">
        <v>2385</v>
      </c>
      <c r="BM239" s="18" t="s">
        <v>1805</v>
      </c>
    </row>
    <row r="240" spans="2:65" s="1" customFormat="1" ht="22.5" customHeight="1">
      <c r="B240" s="160"/>
      <c r="C240" s="161" t="s">
        <v>2791</v>
      </c>
      <c r="D240" s="161" t="s">
        <v>2219</v>
      </c>
      <c r="E240" s="162" t="s">
        <v>1806</v>
      </c>
      <c r="F240" s="163" t="s">
        <v>1807</v>
      </c>
      <c r="G240" s="164" t="s">
        <v>2352</v>
      </c>
      <c r="H240" s="165">
        <v>10</v>
      </c>
      <c r="I240" s="166"/>
      <c r="J240" s="167">
        <f t="shared" si="30"/>
        <v>0</v>
      </c>
      <c r="K240" s="163" t="s">
        <v>2117</v>
      </c>
      <c r="L240" s="35"/>
      <c r="M240" s="168" t="s">
        <v>2117</v>
      </c>
      <c r="N240" s="169" t="s">
        <v>2137</v>
      </c>
      <c r="O240" s="36"/>
      <c r="P240" s="170">
        <f t="shared" si="31"/>
        <v>0</v>
      </c>
      <c r="Q240" s="170">
        <v>0</v>
      </c>
      <c r="R240" s="170">
        <f t="shared" si="32"/>
        <v>0</v>
      </c>
      <c r="S240" s="170">
        <v>0</v>
      </c>
      <c r="T240" s="171">
        <f t="shared" si="33"/>
        <v>0</v>
      </c>
      <c r="AR240" s="18" t="s">
        <v>2385</v>
      </c>
      <c r="AT240" s="18" t="s">
        <v>2219</v>
      </c>
      <c r="AU240" s="18" t="s">
        <v>2175</v>
      </c>
      <c r="AY240" s="18" t="s">
        <v>2216</v>
      </c>
      <c r="BE240" s="172">
        <f t="shared" si="34"/>
        <v>0</v>
      </c>
      <c r="BF240" s="172">
        <f t="shared" si="35"/>
        <v>0</v>
      </c>
      <c r="BG240" s="172">
        <f t="shared" si="36"/>
        <v>0</v>
      </c>
      <c r="BH240" s="172">
        <f t="shared" si="37"/>
        <v>0</v>
      </c>
      <c r="BI240" s="172">
        <f t="shared" si="38"/>
        <v>0</v>
      </c>
      <c r="BJ240" s="18" t="s">
        <v>2173</v>
      </c>
      <c r="BK240" s="172">
        <f t="shared" si="39"/>
        <v>0</v>
      </c>
      <c r="BL240" s="18" t="s">
        <v>2385</v>
      </c>
      <c r="BM240" s="18" t="s">
        <v>1808</v>
      </c>
    </row>
    <row r="241" spans="2:65" s="1" customFormat="1" ht="22.5" customHeight="1">
      <c r="B241" s="160"/>
      <c r="C241" s="161" t="s">
        <v>2795</v>
      </c>
      <c r="D241" s="161" t="s">
        <v>2219</v>
      </c>
      <c r="E241" s="162" t="s">
        <v>1809</v>
      </c>
      <c r="F241" s="163" t="s">
        <v>1810</v>
      </c>
      <c r="G241" s="164" t="s">
        <v>2352</v>
      </c>
      <c r="H241" s="165">
        <v>8</v>
      </c>
      <c r="I241" s="166"/>
      <c r="J241" s="167">
        <f t="shared" si="30"/>
        <v>0</v>
      </c>
      <c r="K241" s="163" t="s">
        <v>2117</v>
      </c>
      <c r="L241" s="35"/>
      <c r="M241" s="168" t="s">
        <v>2117</v>
      </c>
      <c r="N241" s="169" t="s">
        <v>2137</v>
      </c>
      <c r="O241" s="36"/>
      <c r="P241" s="170">
        <f t="shared" si="31"/>
        <v>0</v>
      </c>
      <c r="Q241" s="170">
        <v>0</v>
      </c>
      <c r="R241" s="170">
        <f t="shared" si="32"/>
        <v>0</v>
      </c>
      <c r="S241" s="170">
        <v>0</v>
      </c>
      <c r="T241" s="171">
        <f t="shared" si="33"/>
        <v>0</v>
      </c>
      <c r="AR241" s="18" t="s">
        <v>2385</v>
      </c>
      <c r="AT241" s="18" t="s">
        <v>2219</v>
      </c>
      <c r="AU241" s="18" t="s">
        <v>2175</v>
      </c>
      <c r="AY241" s="18" t="s">
        <v>2216</v>
      </c>
      <c r="BE241" s="172">
        <f t="shared" si="34"/>
        <v>0</v>
      </c>
      <c r="BF241" s="172">
        <f t="shared" si="35"/>
        <v>0</v>
      </c>
      <c r="BG241" s="172">
        <f t="shared" si="36"/>
        <v>0</v>
      </c>
      <c r="BH241" s="172">
        <f t="shared" si="37"/>
        <v>0</v>
      </c>
      <c r="BI241" s="172">
        <f t="shared" si="38"/>
        <v>0</v>
      </c>
      <c r="BJ241" s="18" t="s">
        <v>2173</v>
      </c>
      <c r="BK241" s="172">
        <f t="shared" si="39"/>
        <v>0</v>
      </c>
      <c r="BL241" s="18" t="s">
        <v>2385</v>
      </c>
      <c r="BM241" s="18" t="s">
        <v>1811</v>
      </c>
    </row>
    <row r="242" spans="2:65" s="1" customFormat="1" ht="22.5" customHeight="1">
      <c r="B242" s="160"/>
      <c r="C242" s="161" t="s">
        <v>2799</v>
      </c>
      <c r="D242" s="161" t="s">
        <v>2219</v>
      </c>
      <c r="E242" s="162" t="s">
        <v>1812</v>
      </c>
      <c r="F242" s="163" t="s">
        <v>1813</v>
      </c>
      <c r="G242" s="164" t="s">
        <v>2352</v>
      </c>
      <c r="H242" s="165">
        <v>15.5</v>
      </c>
      <c r="I242" s="166"/>
      <c r="J242" s="167">
        <f t="shared" si="30"/>
        <v>0</v>
      </c>
      <c r="K242" s="163" t="s">
        <v>2117</v>
      </c>
      <c r="L242" s="35"/>
      <c r="M242" s="168" t="s">
        <v>2117</v>
      </c>
      <c r="N242" s="169" t="s">
        <v>2137</v>
      </c>
      <c r="O242" s="36"/>
      <c r="P242" s="170">
        <f t="shared" si="31"/>
        <v>0</v>
      </c>
      <c r="Q242" s="170">
        <v>0</v>
      </c>
      <c r="R242" s="170">
        <f t="shared" si="32"/>
        <v>0</v>
      </c>
      <c r="S242" s="170">
        <v>0</v>
      </c>
      <c r="T242" s="171">
        <f t="shared" si="33"/>
        <v>0</v>
      </c>
      <c r="AR242" s="18" t="s">
        <v>2385</v>
      </c>
      <c r="AT242" s="18" t="s">
        <v>2219</v>
      </c>
      <c r="AU242" s="18" t="s">
        <v>2175</v>
      </c>
      <c r="AY242" s="18" t="s">
        <v>2216</v>
      </c>
      <c r="BE242" s="172">
        <f t="shared" si="34"/>
        <v>0</v>
      </c>
      <c r="BF242" s="172">
        <f t="shared" si="35"/>
        <v>0</v>
      </c>
      <c r="BG242" s="172">
        <f t="shared" si="36"/>
        <v>0</v>
      </c>
      <c r="BH242" s="172">
        <f t="shared" si="37"/>
        <v>0</v>
      </c>
      <c r="BI242" s="172">
        <f t="shared" si="38"/>
        <v>0</v>
      </c>
      <c r="BJ242" s="18" t="s">
        <v>2173</v>
      </c>
      <c r="BK242" s="172">
        <f t="shared" si="39"/>
        <v>0</v>
      </c>
      <c r="BL242" s="18" t="s">
        <v>2385</v>
      </c>
      <c r="BM242" s="18" t="s">
        <v>1814</v>
      </c>
    </row>
    <row r="243" spans="2:65" s="1" customFormat="1" ht="22.5" customHeight="1">
      <c r="B243" s="160"/>
      <c r="C243" s="161" t="s">
        <v>2803</v>
      </c>
      <c r="D243" s="161" t="s">
        <v>2219</v>
      </c>
      <c r="E243" s="162" t="s">
        <v>1815</v>
      </c>
      <c r="F243" s="163" t="s">
        <v>1816</v>
      </c>
      <c r="G243" s="164" t="s">
        <v>2352</v>
      </c>
      <c r="H243" s="165">
        <v>120.5</v>
      </c>
      <c r="I243" s="166"/>
      <c r="J243" s="167">
        <f t="shared" si="30"/>
        <v>0</v>
      </c>
      <c r="K243" s="163" t="s">
        <v>2305</v>
      </c>
      <c r="L243" s="35"/>
      <c r="M243" s="168" t="s">
        <v>2117</v>
      </c>
      <c r="N243" s="169" t="s">
        <v>2137</v>
      </c>
      <c r="O243" s="36"/>
      <c r="P243" s="170">
        <f t="shared" si="31"/>
        <v>0</v>
      </c>
      <c r="Q243" s="170">
        <v>0</v>
      </c>
      <c r="R243" s="170">
        <f t="shared" si="32"/>
        <v>0</v>
      </c>
      <c r="S243" s="170">
        <v>0</v>
      </c>
      <c r="T243" s="171">
        <f t="shared" si="33"/>
        <v>0</v>
      </c>
      <c r="AR243" s="18" t="s">
        <v>2385</v>
      </c>
      <c r="AT243" s="18" t="s">
        <v>2219</v>
      </c>
      <c r="AU243" s="18" t="s">
        <v>2175</v>
      </c>
      <c r="AY243" s="18" t="s">
        <v>2216</v>
      </c>
      <c r="BE243" s="172">
        <f t="shared" si="34"/>
        <v>0</v>
      </c>
      <c r="BF243" s="172">
        <f t="shared" si="35"/>
        <v>0</v>
      </c>
      <c r="BG243" s="172">
        <f t="shared" si="36"/>
        <v>0</v>
      </c>
      <c r="BH243" s="172">
        <f t="shared" si="37"/>
        <v>0</v>
      </c>
      <c r="BI243" s="172">
        <f t="shared" si="38"/>
        <v>0</v>
      </c>
      <c r="BJ243" s="18" t="s">
        <v>2173</v>
      </c>
      <c r="BK243" s="172">
        <f t="shared" si="39"/>
        <v>0</v>
      </c>
      <c r="BL243" s="18" t="s">
        <v>2385</v>
      </c>
      <c r="BM243" s="18" t="s">
        <v>1817</v>
      </c>
    </row>
    <row r="244" spans="2:65" s="11" customFormat="1" ht="22.5" customHeight="1">
      <c r="B244" s="173"/>
      <c r="D244" s="174" t="s">
        <v>2225</v>
      </c>
      <c r="E244" s="175" t="s">
        <v>2117</v>
      </c>
      <c r="F244" s="176" t="s">
        <v>1818</v>
      </c>
      <c r="H244" s="177">
        <v>120.5</v>
      </c>
      <c r="I244" s="178"/>
      <c r="L244" s="173"/>
      <c r="M244" s="179"/>
      <c r="N244" s="180"/>
      <c r="O244" s="180"/>
      <c r="P244" s="180"/>
      <c r="Q244" s="180"/>
      <c r="R244" s="180"/>
      <c r="S244" s="180"/>
      <c r="T244" s="181"/>
      <c r="AT244" s="182" t="s">
        <v>2225</v>
      </c>
      <c r="AU244" s="182" t="s">
        <v>2175</v>
      </c>
      <c r="AV244" s="11" t="s">
        <v>2175</v>
      </c>
      <c r="AW244" s="11" t="s">
        <v>2130</v>
      </c>
      <c r="AX244" s="11" t="s">
        <v>2173</v>
      </c>
      <c r="AY244" s="182" t="s">
        <v>2216</v>
      </c>
    </row>
    <row r="245" spans="2:65" s="1" customFormat="1" ht="22.5" customHeight="1">
      <c r="B245" s="160"/>
      <c r="C245" s="161" t="s">
        <v>2807</v>
      </c>
      <c r="D245" s="161" t="s">
        <v>2219</v>
      </c>
      <c r="E245" s="162" t="s">
        <v>1819</v>
      </c>
      <c r="F245" s="163" t="s">
        <v>1820</v>
      </c>
      <c r="G245" s="164" t="s">
        <v>2352</v>
      </c>
      <c r="H245" s="165">
        <v>31</v>
      </c>
      <c r="I245" s="166"/>
      <c r="J245" s="167">
        <f>ROUND(I245*H245,2)</f>
        <v>0</v>
      </c>
      <c r="K245" s="163" t="s">
        <v>2305</v>
      </c>
      <c r="L245" s="35"/>
      <c r="M245" s="168" t="s">
        <v>2117</v>
      </c>
      <c r="N245" s="169" t="s">
        <v>2137</v>
      </c>
      <c r="O245" s="36"/>
      <c r="P245" s="170">
        <f>O245*H245</f>
        <v>0</v>
      </c>
      <c r="Q245" s="170">
        <v>0</v>
      </c>
      <c r="R245" s="170">
        <f>Q245*H245</f>
        <v>0</v>
      </c>
      <c r="S245" s="170">
        <v>0</v>
      </c>
      <c r="T245" s="171">
        <f>S245*H245</f>
        <v>0</v>
      </c>
      <c r="AR245" s="18" t="s">
        <v>2385</v>
      </c>
      <c r="AT245" s="18" t="s">
        <v>2219</v>
      </c>
      <c r="AU245" s="18" t="s">
        <v>2175</v>
      </c>
      <c r="AY245" s="18" t="s">
        <v>2216</v>
      </c>
      <c r="BE245" s="172">
        <f>IF(N245="základní",J245,0)</f>
        <v>0</v>
      </c>
      <c r="BF245" s="172">
        <f>IF(N245="snížená",J245,0)</f>
        <v>0</v>
      </c>
      <c r="BG245" s="172">
        <f>IF(N245="zákl. přenesená",J245,0)</f>
        <v>0</v>
      </c>
      <c r="BH245" s="172">
        <f>IF(N245="sníž. přenesená",J245,0)</f>
        <v>0</v>
      </c>
      <c r="BI245" s="172">
        <f>IF(N245="nulová",J245,0)</f>
        <v>0</v>
      </c>
      <c r="BJ245" s="18" t="s">
        <v>2173</v>
      </c>
      <c r="BK245" s="172">
        <f>ROUND(I245*H245,2)</f>
        <v>0</v>
      </c>
      <c r="BL245" s="18" t="s">
        <v>2385</v>
      </c>
      <c r="BM245" s="18" t="s">
        <v>1821</v>
      </c>
    </row>
    <row r="246" spans="2:65" s="11" customFormat="1" ht="22.5" customHeight="1">
      <c r="B246" s="173"/>
      <c r="D246" s="188" t="s">
        <v>2225</v>
      </c>
      <c r="E246" s="182" t="s">
        <v>2117</v>
      </c>
      <c r="F246" s="189" t="s">
        <v>1822</v>
      </c>
      <c r="H246" s="190">
        <v>31</v>
      </c>
      <c r="I246" s="178"/>
      <c r="L246" s="173"/>
      <c r="M246" s="179"/>
      <c r="N246" s="180"/>
      <c r="O246" s="180"/>
      <c r="P246" s="180"/>
      <c r="Q246" s="180"/>
      <c r="R246" s="180"/>
      <c r="S246" s="180"/>
      <c r="T246" s="181"/>
      <c r="AT246" s="182" t="s">
        <v>2225</v>
      </c>
      <c r="AU246" s="182" t="s">
        <v>2175</v>
      </c>
      <c r="AV246" s="11" t="s">
        <v>2175</v>
      </c>
      <c r="AW246" s="11" t="s">
        <v>2130</v>
      </c>
      <c r="AX246" s="11" t="s">
        <v>2173</v>
      </c>
      <c r="AY246" s="182" t="s">
        <v>2216</v>
      </c>
    </row>
    <row r="247" spans="2:65" s="10" customFormat="1" ht="29.85" customHeight="1">
      <c r="B247" s="146"/>
      <c r="D247" s="157" t="s">
        <v>2165</v>
      </c>
      <c r="E247" s="158" t="s">
        <v>1823</v>
      </c>
      <c r="F247" s="158" t="s">
        <v>1824</v>
      </c>
      <c r="I247" s="149"/>
      <c r="J247" s="159">
        <f>BK247</f>
        <v>0</v>
      </c>
      <c r="L247" s="146"/>
      <c r="M247" s="151"/>
      <c r="N247" s="152"/>
      <c r="O247" s="152"/>
      <c r="P247" s="153">
        <f>SUM(P248:P279)</f>
        <v>0</v>
      </c>
      <c r="Q247" s="152"/>
      <c r="R247" s="153">
        <f>SUM(R248:R279)</f>
        <v>0.20086000000000009</v>
      </c>
      <c r="S247" s="152"/>
      <c r="T247" s="154">
        <f>SUM(T248:T279)</f>
        <v>0</v>
      </c>
      <c r="AR247" s="147" t="s">
        <v>2175</v>
      </c>
      <c r="AT247" s="155" t="s">
        <v>2165</v>
      </c>
      <c r="AU247" s="155" t="s">
        <v>2173</v>
      </c>
      <c r="AY247" s="147" t="s">
        <v>2216</v>
      </c>
      <c r="BK247" s="156">
        <f>SUM(BK248:BK279)</f>
        <v>0</v>
      </c>
    </row>
    <row r="248" spans="2:65" s="1" customFormat="1" ht="22.5" customHeight="1">
      <c r="B248" s="160"/>
      <c r="C248" s="161" t="s">
        <v>2812</v>
      </c>
      <c r="D248" s="161" t="s">
        <v>2219</v>
      </c>
      <c r="E248" s="162" t="s">
        <v>1825</v>
      </c>
      <c r="F248" s="163" t="s">
        <v>1826</v>
      </c>
      <c r="G248" s="164" t="s">
        <v>2352</v>
      </c>
      <c r="H248" s="165">
        <v>54</v>
      </c>
      <c r="I248" s="166"/>
      <c r="J248" s="167">
        <f t="shared" ref="J248:J254" si="40">ROUND(I248*H248,2)</f>
        <v>0</v>
      </c>
      <c r="K248" s="163" t="s">
        <v>2305</v>
      </c>
      <c r="L248" s="35"/>
      <c r="M248" s="168" t="s">
        <v>2117</v>
      </c>
      <c r="N248" s="169" t="s">
        <v>2137</v>
      </c>
      <c r="O248" s="36"/>
      <c r="P248" s="170">
        <f t="shared" ref="P248:P254" si="41">O248*H248</f>
        <v>0</v>
      </c>
      <c r="Q248" s="170">
        <v>6.6E-4</v>
      </c>
      <c r="R248" s="170">
        <f t="shared" ref="R248:R254" si="42">Q248*H248</f>
        <v>3.5639999999999998E-2</v>
      </c>
      <c r="S248" s="170">
        <v>0</v>
      </c>
      <c r="T248" s="171">
        <f t="shared" ref="T248:T254" si="43">S248*H248</f>
        <v>0</v>
      </c>
      <c r="AR248" s="18" t="s">
        <v>2385</v>
      </c>
      <c r="AT248" s="18" t="s">
        <v>2219</v>
      </c>
      <c r="AU248" s="18" t="s">
        <v>2175</v>
      </c>
      <c r="AY248" s="18" t="s">
        <v>2216</v>
      </c>
      <c r="BE248" s="172">
        <f t="shared" ref="BE248:BE254" si="44">IF(N248="základní",J248,0)</f>
        <v>0</v>
      </c>
      <c r="BF248" s="172">
        <f t="shared" ref="BF248:BF254" si="45">IF(N248="snížená",J248,0)</f>
        <v>0</v>
      </c>
      <c r="BG248" s="172">
        <f t="shared" ref="BG248:BG254" si="46">IF(N248="zákl. přenesená",J248,0)</f>
        <v>0</v>
      </c>
      <c r="BH248" s="172">
        <f t="shared" ref="BH248:BH254" si="47">IF(N248="sníž. přenesená",J248,0)</f>
        <v>0</v>
      </c>
      <c r="BI248" s="172">
        <f t="shared" ref="BI248:BI254" si="48">IF(N248="nulová",J248,0)</f>
        <v>0</v>
      </c>
      <c r="BJ248" s="18" t="s">
        <v>2173</v>
      </c>
      <c r="BK248" s="172">
        <f t="shared" ref="BK248:BK254" si="49">ROUND(I248*H248,2)</f>
        <v>0</v>
      </c>
      <c r="BL248" s="18" t="s">
        <v>2385</v>
      </c>
      <c r="BM248" s="18" t="s">
        <v>1827</v>
      </c>
    </row>
    <row r="249" spans="2:65" s="1" customFormat="1" ht="22.5" customHeight="1">
      <c r="B249" s="160"/>
      <c r="C249" s="161" t="s">
        <v>2817</v>
      </c>
      <c r="D249" s="161" t="s">
        <v>2219</v>
      </c>
      <c r="E249" s="162" t="s">
        <v>1828</v>
      </c>
      <c r="F249" s="163" t="s">
        <v>1829</v>
      </c>
      <c r="G249" s="164" t="s">
        <v>2352</v>
      </c>
      <c r="H249" s="165">
        <v>48</v>
      </c>
      <c r="I249" s="166"/>
      <c r="J249" s="167">
        <f t="shared" si="40"/>
        <v>0</v>
      </c>
      <c r="K249" s="163" t="s">
        <v>2305</v>
      </c>
      <c r="L249" s="35"/>
      <c r="M249" s="168" t="s">
        <v>2117</v>
      </c>
      <c r="N249" s="169" t="s">
        <v>2137</v>
      </c>
      <c r="O249" s="36"/>
      <c r="P249" s="170">
        <f t="shared" si="41"/>
        <v>0</v>
      </c>
      <c r="Q249" s="170">
        <v>9.1E-4</v>
      </c>
      <c r="R249" s="170">
        <f t="shared" si="42"/>
        <v>4.3679999999999997E-2</v>
      </c>
      <c r="S249" s="170">
        <v>0</v>
      </c>
      <c r="T249" s="171">
        <f t="shared" si="43"/>
        <v>0</v>
      </c>
      <c r="AR249" s="18" t="s">
        <v>2385</v>
      </c>
      <c r="AT249" s="18" t="s">
        <v>2219</v>
      </c>
      <c r="AU249" s="18" t="s">
        <v>2175</v>
      </c>
      <c r="AY249" s="18" t="s">
        <v>2216</v>
      </c>
      <c r="BE249" s="172">
        <f t="shared" si="44"/>
        <v>0</v>
      </c>
      <c r="BF249" s="172">
        <f t="shared" si="45"/>
        <v>0</v>
      </c>
      <c r="BG249" s="172">
        <f t="shared" si="46"/>
        <v>0</v>
      </c>
      <c r="BH249" s="172">
        <f t="shared" si="47"/>
        <v>0</v>
      </c>
      <c r="BI249" s="172">
        <f t="shared" si="48"/>
        <v>0</v>
      </c>
      <c r="BJ249" s="18" t="s">
        <v>2173</v>
      </c>
      <c r="BK249" s="172">
        <f t="shared" si="49"/>
        <v>0</v>
      </c>
      <c r="BL249" s="18" t="s">
        <v>2385</v>
      </c>
      <c r="BM249" s="18" t="s">
        <v>1830</v>
      </c>
    </row>
    <row r="250" spans="2:65" s="1" customFormat="1" ht="22.5" customHeight="1">
      <c r="B250" s="160"/>
      <c r="C250" s="161" t="s">
        <v>2821</v>
      </c>
      <c r="D250" s="161" t="s">
        <v>2219</v>
      </c>
      <c r="E250" s="162" t="s">
        <v>1831</v>
      </c>
      <c r="F250" s="163" t="s">
        <v>1832</v>
      </c>
      <c r="G250" s="164" t="s">
        <v>2352</v>
      </c>
      <c r="H250" s="165">
        <v>5</v>
      </c>
      <c r="I250" s="166"/>
      <c r="J250" s="167">
        <f t="shared" si="40"/>
        <v>0</v>
      </c>
      <c r="K250" s="163" t="s">
        <v>2305</v>
      </c>
      <c r="L250" s="35"/>
      <c r="M250" s="168" t="s">
        <v>2117</v>
      </c>
      <c r="N250" s="169" t="s">
        <v>2137</v>
      </c>
      <c r="O250" s="36"/>
      <c r="P250" s="170">
        <f t="shared" si="41"/>
        <v>0</v>
      </c>
      <c r="Q250" s="170">
        <v>1.1900000000000001E-3</v>
      </c>
      <c r="R250" s="170">
        <f t="shared" si="42"/>
        <v>5.9500000000000004E-3</v>
      </c>
      <c r="S250" s="170">
        <v>0</v>
      </c>
      <c r="T250" s="171">
        <f t="shared" si="43"/>
        <v>0</v>
      </c>
      <c r="AR250" s="18" t="s">
        <v>2385</v>
      </c>
      <c r="AT250" s="18" t="s">
        <v>2219</v>
      </c>
      <c r="AU250" s="18" t="s">
        <v>2175</v>
      </c>
      <c r="AY250" s="18" t="s">
        <v>2216</v>
      </c>
      <c r="BE250" s="172">
        <f t="shared" si="44"/>
        <v>0</v>
      </c>
      <c r="BF250" s="172">
        <f t="shared" si="45"/>
        <v>0</v>
      </c>
      <c r="BG250" s="172">
        <f t="shared" si="46"/>
        <v>0</v>
      </c>
      <c r="BH250" s="172">
        <f t="shared" si="47"/>
        <v>0</v>
      </c>
      <c r="BI250" s="172">
        <f t="shared" si="48"/>
        <v>0</v>
      </c>
      <c r="BJ250" s="18" t="s">
        <v>2173</v>
      </c>
      <c r="BK250" s="172">
        <f t="shared" si="49"/>
        <v>0</v>
      </c>
      <c r="BL250" s="18" t="s">
        <v>2385</v>
      </c>
      <c r="BM250" s="18" t="s">
        <v>1833</v>
      </c>
    </row>
    <row r="251" spans="2:65" s="1" customFormat="1" ht="22.5" customHeight="1">
      <c r="B251" s="160"/>
      <c r="C251" s="161" t="s">
        <v>2827</v>
      </c>
      <c r="D251" s="161" t="s">
        <v>2219</v>
      </c>
      <c r="E251" s="162" t="s">
        <v>1834</v>
      </c>
      <c r="F251" s="163" t="s">
        <v>1835</v>
      </c>
      <c r="G251" s="164" t="s">
        <v>2352</v>
      </c>
      <c r="H251" s="165">
        <v>5</v>
      </c>
      <c r="I251" s="166"/>
      <c r="J251" s="167">
        <f t="shared" si="40"/>
        <v>0</v>
      </c>
      <c r="K251" s="163" t="s">
        <v>2305</v>
      </c>
      <c r="L251" s="35"/>
      <c r="M251" s="168" t="s">
        <v>2117</v>
      </c>
      <c r="N251" s="169" t="s">
        <v>2137</v>
      </c>
      <c r="O251" s="36"/>
      <c r="P251" s="170">
        <f t="shared" si="41"/>
        <v>0</v>
      </c>
      <c r="Q251" s="170">
        <v>2.5200000000000001E-3</v>
      </c>
      <c r="R251" s="170">
        <f t="shared" si="42"/>
        <v>1.26E-2</v>
      </c>
      <c r="S251" s="170">
        <v>0</v>
      </c>
      <c r="T251" s="171">
        <f t="shared" si="43"/>
        <v>0</v>
      </c>
      <c r="AR251" s="18" t="s">
        <v>2385</v>
      </c>
      <c r="AT251" s="18" t="s">
        <v>2219</v>
      </c>
      <c r="AU251" s="18" t="s">
        <v>2175</v>
      </c>
      <c r="AY251" s="18" t="s">
        <v>2216</v>
      </c>
      <c r="BE251" s="172">
        <f t="shared" si="44"/>
        <v>0</v>
      </c>
      <c r="BF251" s="172">
        <f t="shared" si="45"/>
        <v>0</v>
      </c>
      <c r="BG251" s="172">
        <f t="shared" si="46"/>
        <v>0</v>
      </c>
      <c r="BH251" s="172">
        <f t="shared" si="47"/>
        <v>0</v>
      </c>
      <c r="BI251" s="172">
        <f t="shared" si="48"/>
        <v>0</v>
      </c>
      <c r="BJ251" s="18" t="s">
        <v>2173</v>
      </c>
      <c r="BK251" s="172">
        <f t="shared" si="49"/>
        <v>0</v>
      </c>
      <c r="BL251" s="18" t="s">
        <v>2385</v>
      </c>
      <c r="BM251" s="18" t="s">
        <v>1836</v>
      </c>
    </row>
    <row r="252" spans="2:65" s="1" customFormat="1" ht="22.5" customHeight="1">
      <c r="B252" s="160"/>
      <c r="C252" s="161" t="s">
        <v>2831</v>
      </c>
      <c r="D252" s="161" t="s">
        <v>2219</v>
      </c>
      <c r="E252" s="162" t="s">
        <v>1837</v>
      </c>
      <c r="F252" s="163" t="s">
        <v>1838</v>
      </c>
      <c r="G252" s="164" t="s">
        <v>2352</v>
      </c>
      <c r="H252" s="165">
        <v>12</v>
      </c>
      <c r="I252" s="166"/>
      <c r="J252" s="167">
        <f t="shared" si="40"/>
        <v>0</v>
      </c>
      <c r="K252" s="163" t="s">
        <v>2305</v>
      </c>
      <c r="L252" s="35"/>
      <c r="M252" s="168" t="s">
        <v>2117</v>
      </c>
      <c r="N252" s="169" t="s">
        <v>2137</v>
      </c>
      <c r="O252" s="36"/>
      <c r="P252" s="170">
        <f t="shared" si="41"/>
        <v>0</v>
      </c>
      <c r="Q252" s="170">
        <v>3.5000000000000001E-3</v>
      </c>
      <c r="R252" s="170">
        <f t="shared" si="42"/>
        <v>4.2000000000000003E-2</v>
      </c>
      <c r="S252" s="170">
        <v>0</v>
      </c>
      <c r="T252" s="171">
        <f t="shared" si="43"/>
        <v>0</v>
      </c>
      <c r="AR252" s="18" t="s">
        <v>2385</v>
      </c>
      <c r="AT252" s="18" t="s">
        <v>2219</v>
      </c>
      <c r="AU252" s="18" t="s">
        <v>2175</v>
      </c>
      <c r="AY252" s="18" t="s">
        <v>2216</v>
      </c>
      <c r="BE252" s="172">
        <f t="shared" si="44"/>
        <v>0</v>
      </c>
      <c r="BF252" s="172">
        <f t="shared" si="45"/>
        <v>0</v>
      </c>
      <c r="BG252" s="172">
        <f t="shared" si="46"/>
        <v>0</v>
      </c>
      <c r="BH252" s="172">
        <f t="shared" si="47"/>
        <v>0</v>
      </c>
      <c r="BI252" s="172">
        <f t="shared" si="48"/>
        <v>0</v>
      </c>
      <c r="BJ252" s="18" t="s">
        <v>2173</v>
      </c>
      <c r="BK252" s="172">
        <f t="shared" si="49"/>
        <v>0</v>
      </c>
      <c r="BL252" s="18" t="s">
        <v>2385</v>
      </c>
      <c r="BM252" s="18" t="s">
        <v>1839</v>
      </c>
    </row>
    <row r="253" spans="2:65" s="1" customFormat="1" ht="31.5" customHeight="1">
      <c r="B253" s="160"/>
      <c r="C253" s="161" t="s">
        <v>2835</v>
      </c>
      <c r="D253" s="161" t="s">
        <v>2219</v>
      </c>
      <c r="E253" s="162" t="s">
        <v>1840</v>
      </c>
      <c r="F253" s="163" t="s">
        <v>1841</v>
      </c>
      <c r="G253" s="164" t="s">
        <v>2352</v>
      </c>
      <c r="H253" s="165">
        <v>29</v>
      </c>
      <c r="I253" s="166"/>
      <c r="J253" s="167">
        <f t="shared" si="40"/>
        <v>0</v>
      </c>
      <c r="K253" s="163" t="s">
        <v>2305</v>
      </c>
      <c r="L253" s="35"/>
      <c r="M253" s="168" t="s">
        <v>2117</v>
      </c>
      <c r="N253" s="169" t="s">
        <v>2137</v>
      </c>
      <c r="O253" s="36"/>
      <c r="P253" s="170">
        <f t="shared" si="41"/>
        <v>0</v>
      </c>
      <c r="Q253" s="170">
        <v>5.0000000000000002E-5</v>
      </c>
      <c r="R253" s="170">
        <f t="shared" si="42"/>
        <v>1.4500000000000001E-3</v>
      </c>
      <c r="S253" s="170">
        <v>0</v>
      </c>
      <c r="T253" s="171">
        <f t="shared" si="43"/>
        <v>0</v>
      </c>
      <c r="AR253" s="18" t="s">
        <v>2385</v>
      </c>
      <c r="AT253" s="18" t="s">
        <v>2219</v>
      </c>
      <c r="AU253" s="18" t="s">
        <v>2175</v>
      </c>
      <c r="AY253" s="18" t="s">
        <v>2216</v>
      </c>
      <c r="BE253" s="172">
        <f t="shared" si="44"/>
        <v>0</v>
      </c>
      <c r="BF253" s="172">
        <f t="shared" si="45"/>
        <v>0</v>
      </c>
      <c r="BG253" s="172">
        <f t="shared" si="46"/>
        <v>0</v>
      </c>
      <c r="BH253" s="172">
        <f t="shared" si="47"/>
        <v>0</v>
      </c>
      <c r="BI253" s="172">
        <f t="shared" si="48"/>
        <v>0</v>
      </c>
      <c r="BJ253" s="18" t="s">
        <v>2173</v>
      </c>
      <c r="BK253" s="172">
        <f t="shared" si="49"/>
        <v>0</v>
      </c>
      <c r="BL253" s="18" t="s">
        <v>2385</v>
      </c>
      <c r="BM253" s="18" t="s">
        <v>1842</v>
      </c>
    </row>
    <row r="254" spans="2:65" s="1" customFormat="1" ht="31.5" customHeight="1">
      <c r="B254" s="160"/>
      <c r="C254" s="161" t="s">
        <v>2842</v>
      </c>
      <c r="D254" s="161" t="s">
        <v>2219</v>
      </c>
      <c r="E254" s="162" t="s">
        <v>1843</v>
      </c>
      <c r="F254" s="163" t="s">
        <v>1844</v>
      </c>
      <c r="G254" s="164" t="s">
        <v>2352</v>
      </c>
      <c r="H254" s="165">
        <v>34</v>
      </c>
      <c r="I254" s="166"/>
      <c r="J254" s="167">
        <f t="shared" si="40"/>
        <v>0</v>
      </c>
      <c r="K254" s="163" t="s">
        <v>2305</v>
      </c>
      <c r="L254" s="35"/>
      <c r="M254" s="168" t="s">
        <v>2117</v>
      </c>
      <c r="N254" s="169" t="s">
        <v>2137</v>
      </c>
      <c r="O254" s="36"/>
      <c r="P254" s="170">
        <f t="shared" si="41"/>
        <v>0</v>
      </c>
      <c r="Q254" s="170">
        <v>6.9999999999999994E-5</v>
      </c>
      <c r="R254" s="170">
        <f t="shared" si="42"/>
        <v>2.3799999999999997E-3</v>
      </c>
      <c r="S254" s="170">
        <v>0</v>
      </c>
      <c r="T254" s="171">
        <f t="shared" si="43"/>
        <v>0</v>
      </c>
      <c r="AR254" s="18" t="s">
        <v>2385</v>
      </c>
      <c r="AT254" s="18" t="s">
        <v>2219</v>
      </c>
      <c r="AU254" s="18" t="s">
        <v>2175</v>
      </c>
      <c r="AY254" s="18" t="s">
        <v>2216</v>
      </c>
      <c r="BE254" s="172">
        <f t="shared" si="44"/>
        <v>0</v>
      </c>
      <c r="BF254" s="172">
        <f t="shared" si="45"/>
        <v>0</v>
      </c>
      <c r="BG254" s="172">
        <f t="shared" si="46"/>
        <v>0</v>
      </c>
      <c r="BH254" s="172">
        <f t="shared" si="47"/>
        <v>0</v>
      </c>
      <c r="BI254" s="172">
        <f t="shared" si="48"/>
        <v>0</v>
      </c>
      <c r="BJ254" s="18" t="s">
        <v>2173</v>
      </c>
      <c r="BK254" s="172">
        <f t="shared" si="49"/>
        <v>0</v>
      </c>
      <c r="BL254" s="18" t="s">
        <v>2385</v>
      </c>
      <c r="BM254" s="18" t="s">
        <v>1845</v>
      </c>
    </row>
    <row r="255" spans="2:65" s="11" customFormat="1" ht="22.5" customHeight="1">
      <c r="B255" s="173"/>
      <c r="D255" s="174" t="s">
        <v>2225</v>
      </c>
      <c r="E255" s="175" t="s">
        <v>2117</v>
      </c>
      <c r="F255" s="176" t="s">
        <v>1846</v>
      </c>
      <c r="H255" s="177">
        <v>34</v>
      </c>
      <c r="I255" s="178"/>
      <c r="L255" s="173"/>
      <c r="M255" s="179"/>
      <c r="N255" s="180"/>
      <c r="O255" s="180"/>
      <c r="P255" s="180"/>
      <c r="Q255" s="180"/>
      <c r="R255" s="180"/>
      <c r="S255" s="180"/>
      <c r="T255" s="181"/>
      <c r="AT255" s="182" t="s">
        <v>2225</v>
      </c>
      <c r="AU255" s="182" t="s">
        <v>2175</v>
      </c>
      <c r="AV255" s="11" t="s">
        <v>2175</v>
      </c>
      <c r="AW255" s="11" t="s">
        <v>2130</v>
      </c>
      <c r="AX255" s="11" t="s">
        <v>2173</v>
      </c>
      <c r="AY255" s="182" t="s">
        <v>2216</v>
      </c>
    </row>
    <row r="256" spans="2:65" s="1" customFormat="1" ht="31.5" customHeight="1">
      <c r="B256" s="160"/>
      <c r="C256" s="161" t="s">
        <v>2850</v>
      </c>
      <c r="D256" s="161" t="s">
        <v>2219</v>
      </c>
      <c r="E256" s="162" t="s">
        <v>1847</v>
      </c>
      <c r="F256" s="163" t="s">
        <v>1848</v>
      </c>
      <c r="G256" s="164" t="s">
        <v>2352</v>
      </c>
      <c r="H256" s="165">
        <v>6</v>
      </c>
      <c r="I256" s="166"/>
      <c r="J256" s="167">
        <f>ROUND(I256*H256,2)</f>
        <v>0</v>
      </c>
      <c r="K256" s="163" t="s">
        <v>2305</v>
      </c>
      <c r="L256" s="35"/>
      <c r="M256" s="168" t="s">
        <v>2117</v>
      </c>
      <c r="N256" s="169" t="s">
        <v>2137</v>
      </c>
      <c r="O256" s="36"/>
      <c r="P256" s="170">
        <f>O256*H256</f>
        <v>0</v>
      </c>
      <c r="Q256" s="170">
        <v>8.0000000000000007E-5</v>
      </c>
      <c r="R256" s="170">
        <f>Q256*H256</f>
        <v>4.8000000000000007E-4</v>
      </c>
      <c r="S256" s="170">
        <v>0</v>
      </c>
      <c r="T256" s="171">
        <f>S256*H256</f>
        <v>0</v>
      </c>
      <c r="AR256" s="18" t="s">
        <v>2385</v>
      </c>
      <c r="AT256" s="18" t="s">
        <v>2219</v>
      </c>
      <c r="AU256" s="18" t="s">
        <v>2175</v>
      </c>
      <c r="AY256" s="18" t="s">
        <v>2216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8" t="s">
        <v>2173</v>
      </c>
      <c r="BK256" s="172">
        <f>ROUND(I256*H256,2)</f>
        <v>0</v>
      </c>
      <c r="BL256" s="18" t="s">
        <v>2385</v>
      </c>
      <c r="BM256" s="18" t="s">
        <v>1849</v>
      </c>
    </row>
    <row r="257" spans="2:65" s="1" customFormat="1" ht="31.5" customHeight="1">
      <c r="B257" s="160"/>
      <c r="C257" s="161" t="s">
        <v>2855</v>
      </c>
      <c r="D257" s="161" t="s">
        <v>2219</v>
      </c>
      <c r="E257" s="162" t="s">
        <v>1850</v>
      </c>
      <c r="F257" s="163" t="s">
        <v>1851</v>
      </c>
      <c r="G257" s="164" t="s">
        <v>2352</v>
      </c>
      <c r="H257" s="165">
        <v>25</v>
      </c>
      <c r="I257" s="166"/>
      <c r="J257" s="167">
        <f>ROUND(I257*H257,2)</f>
        <v>0</v>
      </c>
      <c r="K257" s="163" t="s">
        <v>2305</v>
      </c>
      <c r="L257" s="35"/>
      <c r="M257" s="168" t="s">
        <v>2117</v>
      </c>
      <c r="N257" s="169" t="s">
        <v>2137</v>
      </c>
      <c r="O257" s="36"/>
      <c r="P257" s="170">
        <f>O257*H257</f>
        <v>0</v>
      </c>
      <c r="Q257" s="170">
        <v>1.2E-4</v>
      </c>
      <c r="R257" s="170">
        <f>Q257*H257</f>
        <v>3.0000000000000001E-3</v>
      </c>
      <c r="S257" s="170">
        <v>0</v>
      </c>
      <c r="T257" s="171">
        <f>S257*H257</f>
        <v>0</v>
      </c>
      <c r="AR257" s="18" t="s">
        <v>2385</v>
      </c>
      <c r="AT257" s="18" t="s">
        <v>2219</v>
      </c>
      <c r="AU257" s="18" t="s">
        <v>2175</v>
      </c>
      <c r="AY257" s="18" t="s">
        <v>2216</v>
      </c>
      <c r="BE257" s="172">
        <f>IF(N257="základní",J257,0)</f>
        <v>0</v>
      </c>
      <c r="BF257" s="172">
        <f>IF(N257="snížená",J257,0)</f>
        <v>0</v>
      </c>
      <c r="BG257" s="172">
        <f>IF(N257="zákl. přenesená",J257,0)</f>
        <v>0</v>
      </c>
      <c r="BH257" s="172">
        <f>IF(N257="sníž. přenesená",J257,0)</f>
        <v>0</v>
      </c>
      <c r="BI257" s="172">
        <f>IF(N257="nulová",J257,0)</f>
        <v>0</v>
      </c>
      <c r="BJ257" s="18" t="s">
        <v>2173</v>
      </c>
      <c r="BK257" s="172">
        <f>ROUND(I257*H257,2)</f>
        <v>0</v>
      </c>
      <c r="BL257" s="18" t="s">
        <v>2385</v>
      </c>
      <c r="BM257" s="18" t="s">
        <v>1852</v>
      </c>
    </row>
    <row r="258" spans="2:65" s="1" customFormat="1" ht="31.5" customHeight="1">
      <c r="B258" s="160"/>
      <c r="C258" s="161" t="s">
        <v>2861</v>
      </c>
      <c r="D258" s="161" t="s">
        <v>2219</v>
      </c>
      <c r="E258" s="162" t="s">
        <v>1853</v>
      </c>
      <c r="F258" s="163" t="s">
        <v>1854</v>
      </c>
      <c r="G258" s="164" t="s">
        <v>2352</v>
      </c>
      <c r="H258" s="165">
        <v>30</v>
      </c>
      <c r="I258" s="166"/>
      <c r="J258" s="167">
        <f>ROUND(I258*H258,2)</f>
        <v>0</v>
      </c>
      <c r="K258" s="163" t="s">
        <v>2305</v>
      </c>
      <c r="L258" s="35"/>
      <c r="M258" s="168" t="s">
        <v>2117</v>
      </c>
      <c r="N258" s="169" t="s">
        <v>2137</v>
      </c>
      <c r="O258" s="36"/>
      <c r="P258" s="170">
        <f>O258*H258</f>
        <v>0</v>
      </c>
      <c r="Q258" s="170">
        <v>1.6000000000000001E-4</v>
      </c>
      <c r="R258" s="170">
        <f>Q258*H258</f>
        <v>4.8000000000000004E-3</v>
      </c>
      <c r="S258" s="170">
        <v>0</v>
      </c>
      <c r="T258" s="171">
        <f>S258*H258</f>
        <v>0</v>
      </c>
      <c r="AR258" s="18" t="s">
        <v>2385</v>
      </c>
      <c r="AT258" s="18" t="s">
        <v>2219</v>
      </c>
      <c r="AU258" s="18" t="s">
        <v>2175</v>
      </c>
      <c r="AY258" s="18" t="s">
        <v>2216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8" t="s">
        <v>2173</v>
      </c>
      <c r="BK258" s="172">
        <f>ROUND(I258*H258,2)</f>
        <v>0</v>
      </c>
      <c r="BL258" s="18" t="s">
        <v>2385</v>
      </c>
      <c r="BM258" s="18" t="s">
        <v>1855</v>
      </c>
    </row>
    <row r="259" spans="2:65" s="11" customFormat="1" ht="22.5" customHeight="1">
      <c r="B259" s="173"/>
      <c r="D259" s="174" t="s">
        <v>2225</v>
      </c>
      <c r="E259" s="175" t="s">
        <v>2117</v>
      </c>
      <c r="F259" s="176" t="s">
        <v>1856</v>
      </c>
      <c r="H259" s="177">
        <v>30</v>
      </c>
      <c r="I259" s="178"/>
      <c r="L259" s="173"/>
      <c r="M259" s="179"/>
      <c r="N259" s="180"/>
      <c r="O259" s="180"/>
      <c r="P259" s="180"/>
      <c r="Q259" s="180"/>
      <c r="R259" s="180"/>
      <c r="S259" s="180"/>
      <c r="T259" s="181"/>
      <c r="AT259" s="182" t="s">
        <v>2225</v>
      </c>
      <c r="AU259" s="182" t="s">
        <v>2175</v>
      </c>
      <c r="AV259" s="11" t="s">
        <v>2175</v>
      </c>
      <c r="AW259" s="11" t="s">
        <v>2130</v>
      </c>
      <c r="AX259" s="11" t="s">
        <v>2173</v>
      </c>
      <c r="AY259" s="182" t="s">
        <v>2216</v>
      </c>
    </row>
    <row r="260" spans="2:65" s="1" customFormat="1" ht="22.5" customHeight="1">
      <c r="B260" s="160"/>
      <c r="C260" s="161" t="s">
        <v>2866</v>
      </c>
      <c r="D260" s="161" t="s">
        <v>2219</v>
      </c>
      <c r="E260" s="162" t="s">
        <v>1857</v>
      </c>
      <c r="F260" s="163" t="s">
        <v>1858</v>
      </c>
      <c r="G260" s="164" t="s">
        <v>2222</v>
      </c>
      <c r="H260" s="165">
        <v>27</v>
      </c>
      <c r="I260" s="166"/>
      <c r="J260" s="167">
        <f t="shared" ref="J260:J279" si="50">ROUND(I260*H260,2)</f>
        <v>0</v>
      </c>
      <c r="K260" s="163" t="s">
        <v>2305</v>
      </c>
      <c r="L260" s="35"/>
      <c r="M260" s="168" t="s">
        <v>2117</v>
      </c>
      <c r="N260" s="169" t="s">
        <v>2137</v>
      </c>
      <c r="O260" s="36"/>
      <c r="P260" s="170">
        <f t="shared" ref="P260:P279" si="51">O260*H260</f>
        <v>0</v>
      </c>
      <c r="Q260" s="170">
        <v>0</v>
      </c>
      <c r="R260" s="170">
        <f t="shared" ref="R260:R279" si="52">Q260*H260</f>
        <v>0</v>
      </c>
      <c r="S260" s="170">
        <v>0</v>
      </c>
      <c r="T260" s="171">
        <f t="shared" ref="T260:T279" si="53">S260*H260</f>
        <v>0</v>
      </c>
      <c r="AR260" s="18" t="s">
        <v>2385</v>
      </c>
      <c r="AT260" s="18" t="s">
        <v>2219</v>
      </c>
      <c r="AU260" s="18" t="s">
        <v>2175</v>
      </c>
      <c r="AY260" s="18" t="s">
        <v>2216</v>
      </c>
      <c r="BE260" s="172">
        <f t="shared" ref="BE260:BE279" si="54">IF(N260="základní",J260,0)</f>
        <v>0</v>
      </c>
      <c r="BF260" s="172">
        <f t="shared" ref="BF260:BF279" si="55">IF(N260="snížená",J260,0)</f>
        <v>0</v>
      </c>
      <c r="BG260" s="172">
        <f t="shared" ref="BG260:BG279" si="56">IF(N260="zákl. přenesená",J260,0)</f>
        <v>0</v>
      </c>
      <c r="BH260" s="172">
        <f t="shared" ref="BH260:BH279" si="57">IF(N260="sníž. přenesená",J260,0)</f>
        <v>0</v>
      </c>
      <c r="BI260" s="172">
        <f t="shared" ref="BI260:BI279" si="58">IF(N260="nulová",J260,0)</f>
        <v>0</v>
      </c>
      <c r="BJ260" s="18" t="s">
        <v>2173</v>
      </c>
      <c r="BK260" s="172">
        <f t="shared" ref="BK260:BK279" si="59">ROUND(I260*H260,2)</f>
        <v>0</v>
      </c>
      <c r="BL260" s="18" t="s">
        <v>2385</v>
      </c>
      <c r="BM260" s="18" t="s">
        <v>1859</v>
      </c>
    </row>
    <row r="261" spans="2:65" s="1" customFormat="1" ht="22.5" customHeight="1">
      <c r="B261" s="160"/>
      <c r="C261" s="161" t="s">
        <v>2871</v>
      </c>
      <c r="D261" s="161" t="s">
        <v>2219</v>
      </c>
      <c r="E261" s="162" t="s">
        <v>1860</v>
      </c>
      <c r="F261" s="163" t="s">
        <v>1861</v>
      </c>
      <c r="G261" s="164" t="s">
        <v>2222</v>
      </c>
      <c r="H261" s="165">
        <v>27</v>
      </c>
      <c r="I261" s="166"/>
      <c r="J261" s="167">
        <f t="shared" si="50"/>
        <v>0</v>
      </c>
      <c r="K261" s="163" t="s">
        <v>2305</v>
      </c>
      <c r="L261" s="35"/>
      <c r="M261" s="168" t="s">
        <v>2117</v>
      </c>
      <c r="N261" s="169" t="s">
        <v>2137</v>
      </c>
      <c r="O261" s="36"/>
      <c r="P261" s="170">
        <f t="shared" si="51"/>
        <v>0</v>
      </c>
      <c r="Q261" s="170">
        <v>2.3000000000000001E-4</v>
      </c>
      <c r="R261" s="170">
        <f t="shared" si="52"/>
        <v>6.2100000000000002E-3</v>
      </c>
      <c r="S261" s="170">
        <v>0</v>
      </c>
      <c r="T261" s="171">
        <f t="shared" si="53"/>
        <v>0</v>
      </c>
      <c r="AR261" s="18" t="s">
        <v>2385</v>
      </c>
      <c r="AT261" s="18" t="s">
        <v>2219</v>
      </c>
      <c r="AU261" s="18" t="s">
        <v>2175</v>
      </c>
      <c r="AY261" s="18" t="s">
        <v>2216</v>
      </c>
      <c r="BE261" s="172">
        <f t="shared" si="54"/>
        <v>0</v>
      </c>
      <c r="BF261" s="172">
        <f t="shared" si="55"/>
        <v>0</v>
      </c>
      <c r="BG261" s="172">
        <f t="shared" si="56"/>
        <v>0</v>
      </c>
      <c r="BH261" s="172">
        <f t="shared" si="57"/>
        <v>0</v>
      </c>
      <c r="BI261" s="172">
        <f t="shared" si="58"/>
        <v>0</v>
      </c>
      <c r="BJ261" s="18" t="s">
        <v>2173</v>
      </c>
      <c r="BK261" s="172">
        <f t="shared" si="59"/>
        <v>0</v>
      </c>
      <c r="BL261" s="18" t="s">
        <v>2385</v>
      </c>
      <c r="BM261" s="18" t="s">
        <v>1862</v>
      </c>
    </row>
    <row r="262" spans="2:65" s="1" customFormat="1" ht="22.5" customHeight="1">
      <c r="B262" s="160"/>
      <c r="C262" s="161" t="s">
        <v>2876</v>
      </c>
      <c r="D262" s="161" t="s">
        <v>2219</v>
      </c>
      <c r="E262" s="162" t="s">
        <v>1863</v>
      </c>
      <c r="F262" s="163" t="s">
        <v>1864</v>
      </c>
      <c r="G262" s="164" t="s">
        <v>2222</v>
      </c>
      <c r="H262" s="165">
        <v>2</v>
      </c>
      <c r="I262" s="166"/>
      <c r="J262" s="167">
        <f t="shared" si="50"/>
        <v>0</v>
      </c>
      <c r="K262" s="163" t="s">
        <v>2117</v>
      </c>
      <c r="L262" s="35"/>
      <c r="M262" s="168" t="s">
        <v>2117</v>
      </c>
      <c r="N262" s="169" t="s">
        <v>2137</v>
      </c>
      <c r="O262" s="36"/>
      <c r="P262" s="170">
        <f t="shared" si="51"/>
        <v>0</v>
      </c>
      <c r="Q262" s="170">
        <v>3.4000000000000002E-4</v>
      </c>
      <c r="R262" s="170">
        <f t="shared" si="52"/>
        <v>6.8000000000000005E-4</v>
      </c>
      <c r="S262" s="170">
        <v>0</v>
      </c>
      <c r="T262" s="171">
        <f t="shared" si="53"/>
        <v>0</v>
      </c>
      <c r="AR262" s="18" t="s">
        <v>2385</v>
      </c>
      <c r="AT262" s="18" t="s">
        <v>2219</v>
      </c>
      <c r="AU262" s="18" t="s">
        <v>2175</v>
      </c>
      <c r="AY262" s="18" t="s">
        <v>2216</v>
      </c>
      <c r="BE262" s="172">
        <f t="shared" si="54"/>
        <v>0</v>
      </c>
      <c r="BF262" s="172">
        <f t="shared" si="55"/>
        <v>0</v>
      </c>
      <c r="BG262" s="172">
        <f t="shared" si="56"/>
        <v>0</v>
      </c>
      <c r="BH262" s="172">
        <f t="shared" si="57"/>
        <v>0</v>
      </c>
      <c r="BI262" s="172">
        <f t="shared" si="58"/>
        <v>0</v>
      </c>
      <c r="BJ262" s="18" t="s">
        <v>2173</v>
      </c>
      <c r="BK262" s="172">
        <f t="shared" si="59"/>
        <v>0</v>
      </c>
      <c r="BL262" s="18" t="s">
        <v>2385</v>
      </c>
      <c r="BM262" s="18" t="s">
        <v>1865</v>
      </c>
    </row>
    <row r="263" spans="2:65" s="1" customFormat="1" ht="22.5" customHeight="1">
      <c r="B263" s="160"/>
      <c r="C263" s="161" t="s">
        <v>2881</v>
      </c>
      <c r="D263" s="161" t="s">
        <v>2219</v>
      </c>
      <c r="E263" s="162" t="s">
        <v>1866</v>
      </c>
      <c r="F263" s="163" t="s">
        <v>1867</v>
      </c>
      <c r="G263" s="164" t="s">
        <v>2222</v>
      </c>
      <c r="H263" s="165">
        <v>10</v>
      </c>
      <c r="I263" s="166"/>
      <c r="J263" s="167">
        <f t="shared" si="50"/>
        <v>0</v>
      </c>
      <c r="K263" s="163" t="s">
        <v>2117</v>
      </c>
      <c r="L263" s="35"/>
      <c r="M263" s="168" t="s">
        <v>2117</v>
      </c>
      <c r="N263" s="169" t="s">
        <v>2137</v>
      </c>
      <c r="O263" s="36"/>
      <c r="P263" s="170">
        <f t="shared" si="51"/>
        <v>0</v>
      </c>
      <c r="Q263" s="170">
        <v>3.4000000000000002E-4</v>
      </c>
      <c r="R263" s="170">
        <f t="shared" si="52"/>
        <v>3.4000000000000002E-3</v>
      </c>
      <c r="S263" s="170">
        <v>0</v>
      </c>
      <c r="T263" s="171">
        <f t="shared" si="53"/>
        <v>0</v>
      </c>
      <c r="AR263" s="18" t="s">
        <v>2385</v>
      </c>
      <c r="AT263" s="18" t="s">
        <v>2219</v>
      </c>
      <c r="AU263" s="18" t="s">
        <v>2175</v>
      </c>
      <c r="AY263" s="18" t="s">
        <v>2216</v>
      </c>
      <c r="BE263" s="172">
        <f t="shared" si="54"/>
        <v>0</v>
      </c>
      <c r="BF263" s="172">
        <f t="shared" si="55"/>
        <v>0</v>
      </c>
      <c r="BG263" s="172">
        <f t="shared" si="56"/>
        <v>0</v>
      </c>
      <c r="BH263" s="172">
        <f t="shared" si="57"/>
        <v>0</v>
      </c>
      <c r="BI263" s="172">
        <f t="shared" si="58"/>
        <v>0</v>
      </c>
      <c r="BJ263" s="18" t="s">
        <v>2173</v>
      </c>
      <c r="BK263" s="172">
        <f t="shared" si="59"/>
        <v>0</v>
      </c>
      <c r="BL263" s="18" t="s">
        <v>2385</v>
      </c>
      <c r="BM263" s="18" t="s">
        <v>1868</v>
      </c>
    </row>
    <row r="264" spans="2:65" s="1" customFormat="1" ht="22.5" customHeight="1">
      <c r="B264" s="160"/>
      <c r="C264" s="161" t="s">
        <v>2887</v>
      </c>
      <c r="D264" s="161" t="s">
        <v>2219</v>
      </c>
      <c r="E264" s="162" t="s">
        <v>1869</v>
      </c>
      <c r="F264" s="163" t="s">
        <v>1870</v>
      </c>
      <c r="G264" s="164" t="s">
        <v>2222</v>
      </c>
      <c r="H264" s="165">
        <v>2</v>
      </c>
      <c r="I264" s="166"/>
      <c r="J264" s="167">
        <f t="shared" si="50"/>
        <v>0</v>
      </c>
      <c r="K264" s="163" t="s">
        <v>2117</v>
      </c>
      <c r="L264" s="35"/>
      <c r="M264" s="168" t="s">
        <v>2117</v>
      </c>
      <c r="N264" s="169" t="s">
        <v>2137</v>
      </c>
      <c r="O264" s="36"/>
      <c r="P264" s="170">
        <f t="shared" si="51"/>
        <v>0</v>
      </c>
      <c r="Q264" s="170">
        <v>3.4000000000000002E-4</v>
      </c>
      <c r="R264" s="170">
        <f t="shared" si="52"/>
        <v>6.8000000000000005E-4</v>
      </c>
      <c r="S264" s="170">
        <v>0</v>
      </c>
      <c r="T264" s="171">
        <f t="shared" si="53"/>
        <v>0</v>
      </c>
      <c r="AR264" s="18" t="s">
        <v>2385</v>
      </c>
      <c r="AT264" s="18" t="s">
        <v>2219</v>
      </c>
      <c r="AU264" s="18" t="s">
        <v>2175</v>
      </c>
      <c r="AY264" s="18" t="s">
        <v>2216</v>
      </c>
      <c r="BE264" s="172">
        <f t="shared" si="54"/>
        <v>0</v>
      </c>
      <c r="BF264" s="172">
        <f t="shared" si="55"/>
        <v>0</v>
      </c>
      <c r="BG264" s="172">
        <f t="shared" si="56"/>
        <v>0</v>
      </c>
      <c r="BH264" s="172">
        <f t="shared" si="57"/>
        <v>0</v>
      </c>
      <c r="BI264" s="172">
        <f t="shared" si="58"/>
        <v>0</v>
      </c>
      <c r="BJ264" s="18" t="s">
        <v>2173</v>
      </c>
      <c r="BK264" s="172">
        <f t="shared" si="59"/>
        <v>0</v>
      </c>
      <c r="BL264" s="18" t="s">
        <v>2385</v>
      </c>
      <c r="BM264" s="18" t="s">
        <v>1871</v>
      </c>
    </row>
    <row r="265" spans="2:65" s="1" customFormat="1" ht="22.5" customHeight="1">
      <c r="B265" s="160"/>
      <c r="C265" s="161" t="s">
        <v>2892</v>
      </c>
      <c r="D265" s="161" t="s">
        <v>2219</v>
      </c>
      <c r="E265" s="162" t="s">
        <v>1872</v>
      </c>
      <c r="F265" s="163" t="s">
        <v>1629</v>
      </c>
      <c r="G265" s="164" t="s">
        <v>2222</v>
      </c>
      <c r="H265" s="165">
        <v>2</v>
      </c>
      <c r="I265" s="166"/>
      <c r="J265" s="167">
        <f t="shared" si="50"/>
        <v>0</v>
      </c>
      <c r="K265" s="163" t="s">
        <v>2117</v>
      </c>
      <c r="L265" s="35"/>
      <c r="M265" s="168" t="s">
        <v>2117</v>
      </c>
      <c r="N265" s="169" t="s">
        <v>2137</v>
      </c>
      <c r="O265" s="36"/>
      <c r="P265" s="170">
        <f t="shared" si="51"/>
        <v>0</v>
      </c>
      <c r="Q265" s="170">
        <v>3.4000000000000002E-4</v>
      </c>
      <c r="R265" s="170">
        <f t="shared" si="52"/>
        <v>6.8000000000000005E-4</v>
      </c>
      <c r="S265" s="170">
        <v>0</v>
      </c>
      <c r="T265" s="171">
        <f t="shared" si="53"/>
        <v>0</v>
      </c>
      <c r="AR265" s="18" t="s">
        <v>2385</v>
      </c>
      <c r="AT265" s="18" t="s">
        <v>2219</v>
      </c>
      <c r="AU265" s="18" t="s">
        <v>2175</v>
      </c>
      <c r="AY265" s="18" t="s">
        <v>2216</v>
      </c>
      <c r="BE265" s="172">
        <f t="shared" si="54"/>
        <v>0</v>
      </c>
      <c r="BF265" s="172">
        <f t="shared" si="55"/>
        <v>0</v>
      </c>
      <c r="BG265" s="172">
        <f t="shared" si="56"/>
        <v>0</v>
      </c>
      <c r="BH265" s="172">
        <f t="shared" si="57"/>
        <v>0</v>
      </c>
      <c r="BI265" s="172">
        <f t="shared" si="58"/>
        <v>0</v>
      </c>
      <c r="BJ265" s="18" t="s">
        <v>2173</v>
      </c>
      <c r="BK265" s="172">
        <f t="shared" si="59"/>
        <v>0</v>
      </c>
      <c r="BL265" s="18" t="s">
        <v>2385</v>
      </c>
      <c r="BM265" s="18" t="s">
        <v>1873</v>
      </c>
    </row>
    <row r="266" spans="2:65" s="1" customFormat="1" ht="22.5" customHeight="1">
      <c r="B266" s="160"/>
      <c r="C266" s="161" t="s">
        <v>2896</v>
      </c>
      <c r="D266" s="161" t="s">
        <v>2219</v>
      </c>
      <c r="E266" s="162" t="s">
        <v>1874</v>
      </c>
      <c r="F266" s="163" t="s">
        <v>1875</v>
      </c>
      <c r="G266" s="164" t="s">
        <v>2222</v>
      </c>
      <c r="H266" s="165">
        <v>1</v>
      </c>
      <c r="I266" s="166"/>
      <c r="J266" s="167">
        <f t="shared" si="50"/>
        <v>0</v>
      </c>
      <c r="K266" s="163" t="s">
        <v>2117</v>
      </c>
      <c r="L266" s="35"/>
      <c r="M266" s="168" t="s">
        <v>2117</v>
      </c>
      <c r="N266" s="169" t="s">
        <v>2137</v>
      </c>
      <c r="O266" s="36"/>
      <c r="P266" s="170">
        <f t="shared" si="51"/>
        <v>0</v>
      </c>
      <c r="Q266" s="170">
        <v>3.4000000000000002E-4</v>
      </c>
      <c r="R266" s="170">
        <f t="shared" si="52"/>
        <v>3.4000000000000002E-4</v>
      </c>
      <c r="S266" s="170">
        <v>0</v>
      </c>
      <c r="T266" s="171">
        <f t="shared" si="53"/>
        <v>0</v>
      </c>
      <c r="AR266" s="18" t="s">
        <v>2385</v>
      </c>
      <c r="AT266" s="18" t="s">
        <v>2219</v>
      </c>
      <c r="AU266" s="18" t="s">
        <v>2175</v>
      </c>
      <c r="AY266" s="18" t="s">
        <v>2216</v>
      </c>
      <c r="BE266" s="172">
        <f t="shared" si="54"/>
        <v>0</v>
      </c>
      <c r="BF266" s="172">
        <f t="shared" si="55"/>
        <v>0</v>
      </c>
      <c r="BG266" s="172">
        <f t="shared" si="56"/>
        <v>0</v>
      </c>
      <c r="BH266" s="172">
        <f t="shared" si="57"/>
        <v>0</v>
      </c>
      <c r="BI266" s="172">
        <f t="shared" si="58"/>
        <v>0</v>
      </c>
      <c r="BJ266" s="18" t="s">
        <v>2173</v>
      </c>
      <c r="BK266" s="172">
        <f t="shared" si="59"/>
        <v>0</v>
      </c>
      <c r="BL266" s="18" t="s">
        <v>2385</v>
      </c>
      <c r="BM266" s="18" t="s">
        <v>1876</v>
      </c>
    </row>
    <row r="267" spans="2:65" s="1" customFormat="1" ht="22.5" customHeight="1">
      <c r="B267" s="160"/>
      <c r="C267" s="161" t="s">
        <v>2900</v>
      </c>
      <c r="D267" s="161" t="s">
        <v>2219</v>
      </c>
      <c r="E267" s="162" t="s">
        <v>1877</v>
      </c>
      <c r="F267" s="163" t="s">
        <v>1878</v>
      </c>
      <c r="G267" s="164" t="s">
        <v>2222</v>
      </c>
      <c r="H267" s="165">
        <v>1</v>
      </c>
      <c r="I267" s="166"/>
      <c r="J267" s="167">
        <f t="shared" si="50"/>
        <v>0</v>
      </c>
      <c r="K267" s="163" t="s">
        <v>2117</v>
      </c>
      <c r="L267" s="35"/>
      <c r="M267" s="168" t="s">
        <v>2117</v>
      </c>
      <c r="N267" s="169" t="s">
        <v>2137</v>
      </c>
      <c r="O267" s="36"/>
      <c r="P267" s="170">
        <f t="shared" si="51"/>
        <v>0</v>
      </c>
      <c r="Q267" s="170">
        <v>3.4000000000000002E-4</v>
      </c>
      <c r="R267" s="170">
        <f t="shared" si="52"/>
        <v>3.4000000000000002E-4</v>
      </c>
      <c r="S267" s="170">
        <v>0</v>
      </c>
      <c r="T267" s="171">
        <f t="shared" si="53"/>
        <v>0</v>
      </c>
      <c r="AR267" s="18" t="s">
        <v>2385</v>
      </c>
      <c r="AT267" s="18" t="s">
        <v>2219</v>
      </c>
      <c r="AU267" s="18" t="s">
        <v>2175</v>
      </c>
      <c r="AY267" s="18" t="s">
        <v>2216</v>
      </c>
      <c r="BE267" s="172">
        <f t="shared" si="54"/>
        <v>0</v>
      </c>
      <c r="BF267" s="172">
        <f t="shared" si="55"/>
        <v>0</v>
      </c>
      <c r="BG267" s="172">
        <f t="shared" si="56"/>
        <v>0</v>
      </c>
      <c r="BH267" s="172">
        <f t="shared" si="57"/>
        <v>0</v>
      </c>
      <c r="BI267" s="172">
        <f t="shared" si="58"/>
        <v>0</v>
      </c>
      <c r="BJ267" s="18" t="s">
        <v>2173</v>
      </c>
      <c r="BK267" s="172">
        <f t="shared" si="59"/>
        <v>0</v>
      </c>
      <c r="BL267" s="18" t="s">
        <v>2385</v>
      </c>
      <c r="BM267" s="18" t="s">
        <v>1879</v>
      </c>
    </row>
    <row r="268" spans="2:65" s="1" customFormat="1" ht="22.5" customHeight="1">
      <c r="B268" s="160"/>
      <c r="C268" s="161" t="s">
        <v>2907</v>
      </c>
      <c r="D268" s="161" t="s">
        <v>2219</v>
      </c>
      <c r="E268" s="162" t="s">
        <v>1880</v>
      </c>
      <c r="F268" s="163" t="s">
        <v>1881</v>
      </c>
      <c r="G268" s="164" t="s">
        <v>2222</v>
      </c>
      <c r="H268" s="165">
        <v>10</v>
      </c>
      <c r="I268" s="166"/>
      <c r="J268" s="167">
        <f t="shared" si="50"/>
        <v>0</v>
      </c>
      <c r="K268" s="163" t="s">
        <v>2117</v>
      </c>
      <c r="L268" s="35"/>
      <c r="M268" s="168" t="s">
        <v>2117</v>
      </c>
      <c r="N268" s="169" t="s">
        <v>2137</v>
      </c>
      <c r="O268" s="36"/>
      <c r="P268" s="170">
        <f t="shared" si="51"/>
        <v>0</v>
      </c>
      <c r="Q268" s="170">
        <v>3.4000000000000002E-4</v>
      </c>
      <c r="R268" s="170">
        <f t="shared" si="52"/>
        <v>3.4000000000000002E-3</v>
      </c>
      <c r="S268" s="170">
        <v>0</v>
      </c>
      <c r="T268" s="171">
        <f t="shared" si="53"/>
        <v>0</v>
      </c>
      <c r="AR268" s="18" t="s">
        <v>2385</v>
      </c>
      <c r="AT268" s="18" t="s">
        <v>2219</v>
      </c>
      <c r="AU268" s="18" t="s">
        <v>2175</v>
      </c>
      <c r="AY268" s="18" t="s">
        <v>2216</v>
      </c>
      <c r="BE268" s="172">
        <f t="shared" si="54"/>
        <v>0</v>
      </c>
      <c r="BF268" s="172">
        <f t="shared" si="55"/>
        <v>0</v>
      </c>
      <c r="BG268" s="172">
        <f t="shared" si="56"/>
        <v>0</v>
      </c>
      <c r="BH268" s="172">
        <f t="shared" si="57"/>
        <v>0</v>
      </c>
      <c r="BI268" s="172">
        <f t="shared" si="58"/>
        <v>0</v>
      </c>
      <c r="BJ268" s="18" t="s">
        <v>2173</v>
      </c>
      <c r="BK268" s="172">
        <f t="shared" si="59"/>
        <v>0</v>
      </c>
      <c r="BL268" s="18" t="s">
        <v>2385</v>
      </c>
      <c r="BM268" s="18" t="s">
        <v>1882</v>
      </c>
    </row>
    <row r="269" spans="2:65" s="1" customFormat="1" ht="22.5" customHeight="1">
      <c r="B269" s="160"/>
      <c r="C269" s="161" t="s">
        <v>2911</v>
      </c>
      <c r="D269" s="161" t="s">
        <v>2219</v>
      </c>
      <c r="E269" s="162" t="s">
        <v>1883</v>
      </c>
      <c r="F269" s="163" t="s">
        <v>1884</v>
      </c>
      <c r="G269" s="164" t="s">
        <v>2222</v>
      </c>
      <c r="H269" s="165">
        <v>10</v>
      </c>
      <c r="I269" s="166"/>
      <c r="J269" s="167">
        <f t="shared" si="50"/>
        <v>0</v>
      </c>
      <c r="K269" s="163" t="s">
        <v>2117</v>
      </c>
      <c r="L269" s="35"/>
      <c r="M269" s="168" t="s">
        <v>2117</v>
      </c>
      <c r="N269" s="169" t="s">
        <v>2137</v>
      </c>
      <c r="O269" s="36"/>
      <c r="P269" s="170">
        <f t="shared" si="51"/>
        <v>0</v>
      </c>
      <c r="Q269" s="170">
        <v>3.4000000000000002E-4</v>
      </c>
      <c r="R269" s="170">
        <f t="shared" si="52"/>
        <v>3.4000000000000002E-3</v>
      </c>
      <c r="S269" s="170">
        <v>0</v>
      </c>
      <c r="T269" s="171">
        <f t="shared" si="53"/>
        <v>0</v>
      </c>
      <c r="AR269" s="18" t="s">
        <v>2385</v>
      </c>
      <c r="AT269" s="18" t="s">
        <v>2219</v>
      </c>
      <c r="AU269" s="18" t="s">
        <v>2175</v>
      </c>
      <c r="AY269" s="18" t="s">
        <v>2216</v>
      </c>
      <c r="BE269" s="172">
        <f t="shared" si="54"/>
        <v>0</v>
      </c>
      <c r="BF269" s="172">
        <f t="shared" si="55"/>
        <v>0</v>
      </c>
      <c r="BG269" s="172">
        <f t="shared" si="56"/>
        <v>0</v>
      </c>
      <c r="BH269" s="172">
        <f t="shared" si="57"/>
        <v>0</v>
      </c>
      <c r="BI269" s="172">
        <f t="shared" si="58"/>
        <v>0</v>
      </c>
      <c r="BJ269" s="18" t="s">
        <v>2173</v>
      </c>
      <c r="BK269" s="172">
        <f t="shared" si="59"/>
        <v>0</v>
      </c>
      <c r="BL269" s="18" t="s">
        <v>2385</v>
      </c>
      <c r="BM269" s="18" t="s">
        <v>1885</v>
      </c>
    </row>
    <row r="270" spans="2:65" s="1" customFormat="1" ht="22.5" customHeight="1">
      <c r="B270" s="160"/>
      <c r="C270" s="161" t="s">
        <v>2918</v>
      </c>
      <c r="D270" s="161" t="s">
        <v>2219</v>
      </c>
      <c r="E270" s="162" t="s">
        <v>1886</v>
      </c>
      <c r="F270" s="163" t="s">
        <v>1887</v>
      </c>
      <c r="G270" s="164" t="s">
        <v>2222</v>
      </c>
      <c r="H270" s="165">
        <v>2</v>
      </c>
      <c r="I270" s="166"/>
      <c r="J270" s="167">
        <f t="shared" si="50"/>
        <v>0</v>
      </c>
      <c r="K270" s="163" t="s">
        <v>2117</v>
      </c>
      <c r="L270" s="35"/>
      <c r="M270" s="168" t="s">
        <v>2117</v>
      </c>
      <c r="N270" s="169" t="s">
        <v>2137</v>
      </c>
      <c r="O270" s="36"/>
      <c r="P270" s="170">
        <f t="shared" si="51"/>
        <v>0</v>
      </c>
      <c r="Q270" s="170">
        <v>3.4000000000000002E-4</v>
      </c>
      <c r="R270" s="170">
        <f t="shared" si="52"/>
        <v>6.8000000000000005E-4</v>
      </c>
      <c r="S270" s="170">
        <v>0</v>
      </c>
      <c r="T270" s="171">
        <f t="shared" si="53"/>
        <v>0</v>
      </c>
      <c r="AR270" s="18" t="s">
        <v>2385</v>
      </c>
      <c r="AT270" s="18" t="s">
        <v>2219</v>
      </c>
      <c r="AU270" s="18" t="s">
        <v>2175</v>
      </c>
      <c r="AY270" s="18" t="s">
        <v>2216</v>
      </c>
      <c r="BE270" s="172">
        <f t="shared" si="54"/>
        <v>0</v>
      </c>
      <c r="BF270" s="172">
        <f t="shared" si="55"/>
        <v>0</v>
      </c>
      <c r="BG270" s="172">
        <f t="shared" si="56"/>
        <v>0</v>
      </c>
      <c r="BH270" s="172">
        <f t="shared" si="57"/>
        <v>0</v>
      </c>
      <c r="BI270" s="172">
        <f t="shared" si="58"/>
        <v>0</v>
      </c>
      <c r="BJ270" s="18" t="s">
        <v>2173</v>
      </c>
      <c r="BK270" s="172">
        <f t="shared" si="59"/>
        <v>0</v>
      </c>
      <c r="BL270" s="18" t="s">
        <v>2385</v>
      </c>
      <c r="BM270" s="18" t="s">
        <v>1888</v>
      </c>
    </row>
    <row r="271" spans="2:65" s="1" customFormat="1" ht="22.5" customHeight="1">
      <c r="B271" s="160"/>
      <c r="C271" s="161" t="s">
        <v>2924</v>
      </c>
      <c r="D271" s="161" t="s">
        <v>2219</v>
      </c>
      <c r="E271" s="162" t="s">
        <v>1889</v>
      </c>
      <c r="F271" s="163" t="s">
        <v>1890</v>
      </c>
      <c r="G271" s="164" t="s">
        <v>2222</v>
      </c>
      <c r="H271" s="165">
        <v>4</v>
      </c>
      <c r="I271" s="166"/>
      <c r="J271" s="167">
        <f t="shared" si="50"/>
        <v>0</v>
      </c>
      <c r="K271" s="163" t="s">
        <v>2117</v>
      </c>
      <c r="L271" s="35"/>
      <c r="M271" s="168" t="s">
        <v>2117</v>
      </c>
      <c r="N271" s="169" t="s">
        <v>2137</v>
      </c>
      <c r="O271" s="36"/>
      <c r="P271" s="170">
        <f t="shared" si="51"/>
        <v>0</v>
      </c>
      <c r="Q271" s="170">
        <v>3.4000000000000002E-4</v>
      </c>
      <c r="R271" s="170">
        <f t="shared" si="52"/>
        <v>1.3600000000000001E-3</v>
      </c>
      <c r="S271" s="170">
        <v>0</v>
      </c>
      <c r="T271" s="171">
        <f t="shared" si="53"/>
        <v>0</v>
      </c>
      <c r="AR271" s="18" t="s">
        <v>2385</v>
      </c>
      <c r="AT271" s="18" t="s">
        <v>2219</v>
      </c>
      <c r="AU271" s="18" t="s">
        <v>2175</v>
      </c>
      <c r="AY271" s="18" t="s">
        <v>2216</v>
      </c>
      <c r="BE271" s="172">
        <f t="shared" si="54"/>
        <v>0</v>
      </c>
      <c r="BF271" s="172">
        <f t="shared" si="55"/>
        <v>0</v>
      </c>
      <c r="BG271" s="172">
        <f t="shared" si="56"/>
        <v>0</v>
      </c>
      <c r="BH271" s="172">
        <f t="shared" si="57"/>
        <v>0</v>
      </c>
      <c r="BI271" s="172">
        <f t="shared" si="58"/>
        <v>0</v>
      </c>
      <c r="BJ271" s="18" t="s">
        <v>2173</v>
      </c>
      <c r="BK271" s="172">
        <f t="shared" si="59"/>
        <v>0</v>
      </c>
      <c r="BL271" s="18" t="s">
        <v>2385</v>
      </c>
      <c r="BM271" s="18" t="s">
        <v>1891</v>
      </c>
    </row>
    <row r="272" spans="2:65" s="1" customFormat="1" ht="22.5" customHeight="1">
      <c r="B272" s="160"/>
      <c r="C272" s="161" t="s">
        <v>2929</v>
      </c>
      <c r="D272" s="161" t="s">
        <v>2219</v>
      </c>
      <c r="E272" s="162" t="s">
        <v>1892</v>
      </c>
      <c r="F272" s="163" t="s">
        <v>1893</v>
      </c>
      <c r="G272" s="164" t="s">
        <v>2229</v>
      </c>
      <c r="H272" s="165">
        <v>1</v>
      </c>
      <c r="I272" s="166"/>
      <c r="J272" s="167">
        <f t="shared" si="50"/>
        <v>0</v>
      </c>
      <c r="K272" s="163" t="s">
        <v>2117</v>
      </c>
      <c r="L272" s="35"/>
      <c r="M272" s="168" t="s">
        <v>2117</v>
      </c>
      <c r="N272" s="169" t="s">
        <v>2137</v>
      </c>
      <c r="O272" s="36"/>
      <c r="P272" s="170">
        <f t="shared" si="51"/>
        <v>0</v>
      </c>
      <c r="Q272" s="170">
        <v>3.4000000000000002E-4</v>
      </c>
      <c r="R272" s="170">
        <f t="shared" si="52"/>
        <v>3.4000000000000002E-4</v>
      </c>
      <c r="S272" s="170">
        <v>0</v>
      </c>
      <c r="T272" s="171">
        <f t="shared" si="53"/>
        <v>0</v>
      </c>
      <c r="AR272" s="18" t="s">
        <v>2385</v>
      </c>
      <c r="AT272" s="18" t="s">
        <v>2219</v>
      </c>
      <c r="AU272" s="18" t="s">
        <v>2175</v>
      </c>
      <c r="AY272" s="18" t="s">
        <v>2216</v>
      </c>
      <c r="BE272" s="172">
        <f t="shared" si="54"/>
        <v>0</v>
      </c>
      <c r="BF272" s="172">
        <f t="shared" si="55"/>
        <v>0</v>
      </c>
      <c r="BG272" s="172">
        <f t="shared" si="56"/>
        <v>0</v>
      </c>
      <c r="BH272" s="172">
        <f t="shared" si="57"/>
        <v>0</v>
      </c>
      <c r="BI272" s="172">
        <f t="shared" si="58"/>
        <v>0</v>
      </c>
      <c r="BJ272" s="18" t="s">
        <v>2173</v>
      </c>
      <c r="BK272" s="172">
        <f t="shared" si="59"/>
        <v>0</v>
      </c>
      <c r="BL272" s="18" t="s">
        <v>2385</v>
      </c>
      <c r="BM272" s="18" t="s">
        <v>1894</v>
      </c>
    </row>
    <row r="273" spans="2:65" s="1" customFormat="1" ht="22.5" customHeight="1">
      <c r="B273" s="160"/>
      <c r="C273" s="161" t="s">
        <v>2934</v>
      </c>
      <c r="D273" s="161" t="s">
        <v>2219</v>
      </c>
      <c r="E273" s="162" t="s">
        <v>1895</v>
      </c>
      <c r="F273" s="163" t="s">
        <v>1896</v>
      </c>
      <c r="G273" s="164" t="s">
        <v>2222</v>
      </c>
      <c r="H273" s="165">
        <v>3</v>
      </c>
      <c r="I273" s="166"/>
      <c r="J273" s="167">
        <f t="shared" si="50"/>
        <v>0</v>
      </c>
      <c r="K273" s="163" t="s">
        <v>2117</v>
      </c>
      <c r="L273" s="35"/>
      <c r="M273" s="168" t="s">
        <v>2117</v>
      </c>
      <c r="N273" s="169" t="s">
        <v>2137</v>
      </c>
      <c r="O273" s="36"/>
      <c r="P273" s="170">
        <f t="shared" si="51"/>
        <v>0</v>
      </c>
      <c r="Q273" s="170">
        <v>3.4000000000000002E-4</v>
      </c>
      <c r="R273" s="170">
        <f t="shared" si="52"/>
        <v>1.0200000000000001E-3</v>
      </c>
      <c r="S273" s="170">
        <v>0</v>
      </c>
      <c r="T273" s="171">
        <f t="shared" si="53"/>
        <v>0</v>
      </c>
      <c r="AR273" s="18" t="s">
        <v>2385</v>
      </c>
      <c r="AT273" s="18" t="s">
        <v>2219</v>
      </c>
      <c r="AU273" s="18" t="s">
        <v>2175</v>
      </c>
      <c r="AY273" s="18" t="s">
        <v>2216</v>
      </c>
      <c r="BE273" s="172">
        <f t="shared" si="54"/>
        <v>0</v>
      </c>
      <c r="BF273" s="172">
        <f t="shared" si="55"/>
        <v>0</v>
      </c>
      <c r="BG273" s="172">
        <f t="shared" si="56"/>
        <v>0</v>
      </c>
      <c r="BH273" s="172">
        <f t="shared" si="57"/>
        <v>0</v>
      </c>
      <c r="BI273" s="172">
        <f t="shared" si="58"/>
        <v>0</v>
      </c>
      <c r="BJ273" s="18" t="s">
        <v>2173</v>
      </c>
      <c r="BK273" s="172">
        <f t="shared" si="59"/>
        <v>0</v>
      </c>
      <c r="BL273" s="18" t="s">
        <v>2385</v>
      </c>
      <c r="BM273" s="18" t="s">
        <v>1897</v>
      </c>
    </row>
    <row r="274" spans="2:65" s="1" customFormat="1" ht="22.5" customHeight="1">
      <c r="B274" s="160"/>
      <c r="C274" s="161" t="s">
        <v>2940</v>
      </c>
      <c r="D274" s="161" t="s">
        <v>2219</v>
      </c>
      <c r="E274" s="162" t="s">
        <v>1898</v>
      </c>
      <c r="F274" s="163" t="s">
        <v>1899</v>
      </c>
      <c r="G274" s="164" t="s">
        <v>2222</v>
      </c>
      <c r="H274" s="165">
        <v>3</v>
      </c>
      <c r="I274" s="166"/>
      <c r="J274" s="167">
        <f t="shared" si="50"/>
        <v>0</v>
      </c>
      <c r="K274" s="163" t="s">
        <v>2117</v>
      </c>
      <c r="L274" s="35"/>
      <c r="M274" s="168" t="s">
        <v>2117</v>
      </c>
      <c r="N274" s="169" t="s">
        <v>2137</v>
      </c>
      <c r="O274" s="36"/>
      <c r="P274" s="170">
        <f t="shared" si="51"/>
        <v>0</v>
      </c>
      <c r="Q274" s="170">
        <v>3.4000000000000002E-4</v>
      </c>
      <c r="R274" s="170">
        <f t="shared" si="52"/>
        <v>1.0200000000000001E-3</v>
      </c>
      <c r="S274" s="170">
        <v>0</v>
      </c>
      <c r="T274" s="171">
        <f t="shared" si="53"/>
        <v>0</v>
      </c>
      <c r="AR274" s="18" t="s">
        <v>2385</v>
      </c>
      <c r="AT274" s="18" t="s">
        <v>2219</v>
      </c>
      <c r="AU274" s="18" t="s">
        <v>2175</v>
      </c>
      <c r="AY274" s="18" t="s">
        <v>2216</v>
      </c>
      <c r="BE274" s="172">
        <f t="shared" si="54"/>
        <v>0</v>
      </c>
      <c r="BF274" s="172">
        <f t="shared" si="55"/>
        <v>0</v>
      </c>
      <c r="BG274" s="172">
        <f t="shared" si="56"/>
        <v>0</v>
      </c>
      <c r="BH274" s="172">
        <f t="shared" si="57"/>
        <v>0</v>
      </c>
      <c r="BI274" s="172">
        <f t="shared" si="58"/>
        <v>0</v>
      </c>
      <c r="BJ274" s="18" t="s">
        <v>2173</v>
      </c>
      <c r="BK274" s="172">
        <f t="shared" si="59"/>
        <v>0</v>
      </c>
      <c r="BL274" s="18" t="s">
        <v>2385</v>
      </c>
      <c r="BM274" s="18" t="s">
        <v>1900</v>
      </c>
    </row>
    <row r="275" spans="2:65" s="1" customFormat="1" ht="22.5" customHeight="1">
      <c r="B275" s="160"/>
      <c r="C275" s="161" t="s">
        <v>2945</v>
      </c>
      <c r="D275" s="161" t="s">
        <v>2219</v>
      </c>
      <c r="E275" s="162" t="s">
        <v>1901</v>
      </c>
      <c r="F275" s="163" t="s">
        <v>1902</v>
      </c>
      <c r="G275" s="164" t="s">
        <v>2222</v>
      </c>
      <c r="H275" s="165">
        <v>1</v>
      </c>
      <c r="I275" s="166"/>
      <c r="J275" s="167">
        <f t="shared" si="50"/>
        <v>0</v>
      </c>
      <c r="K275" s="163" t="s">
        <v>2117</v>
      </c>
      <c r="L275" s="35"/>
      <c r="M275" s="168" t="s">
        <v>2117</v>
      </c>
      <c r="N275" s="169" t="s">
        <v>2137</v>
      </c>
      <c r="O275" s="36"/>
      <c r="P275" s="170">
        <f t="shared" si="51"/>
        <v>0</v>
      </c>
      <c r="Q275" s="170">
        <v>3.4000000000000002E-4</v>
      </c>
      <c r="R275" s="170">
        <f t="shared" si="52"/>
        <v>3.4000000000000002E-4</v>
      </c>
      <c r="S275" s="170">
        <v>0</v>
      </c>
      <c r="T275" s="171">
        <f t="shared" si="53"/>
        <v>0</v>
      </c>
      <c r="AR275" s="18" t="s">
        <v>2385</v>
      </c>
      <c r="AT275" s="18" t="s">
        <v>2219</v>
      </c>
      <c r="AU275" s="18" t="s">
        <v>2175</v>
      </c>
      <c r="AY275" s="18" t="s">
        <v>2216</v>
      </c>
      <c r="BE275" s="172">
        <f t="shared" si="54"/>
        <v>0</v>
      </c>
      <c r="BF275" s="172">
        <f t="shared" si="55"/>
        <v>0</v>
      </c>
      <c r="BG275" s="172">
        <f t="shared" si="56"/>
        <v>0</v>
      </c>
      <c r="BH275" s="172">
        <f t="shared" si="57"/>
        <v>0</v>
      </c>
      <c r="BI275" s="172">
        <f t="shared" si="58"/>
        <v>0</v>
      </c>
      <c r="BJ275" s="18" t="s">
        <v>2173</v>
      </c>
      <c r="BK275" s="172">
        <f t="shared" si="59"/>
        <v>0</v>
      </c>
      <c r="BL275" s="18" t="s">
        <v>2385</v>
      </c>
      <c r="BM275" s="18" t="s">
        <v>1903</v>
      </c>
    </row>
    <row r="276" spans="2:65" s="1" customFormat="1" ht="22.5" customHeight="1">
      <c r="B276" s="160"/>
      <c r="C276" s="161" t="s">
        <v>2950</v>
      </c>
      <c r="D276" s="161" t="s">
        <v>2219</v>
      </c>
      <c r="E276" s="162" t="s">
        <v>1904</v>
      </c>
      <c r="F276" s="163" t="s">
        <v>1905</v>
      </c>
      <c r="G276" s="164" t="s">
        <v>2229</v>
      </c>
      <c r="H276" s="165">
        <v>1</v>
      </c>
      <c r="I276" s="166"/>
      <c r="J276" s="167">
        <f t="shared" si="50"/>
        <v>0</v>
      </c>
      <c r="K276" s="163" t="s">
        <v>2117</v>
      </c>
      <c r="L276" s="35"/>
      <c r="M276" s="168" t="s">
        <v>2117</v>
      </c>
      <c r="N276" s="169" t="s">
        <v>2137</v>
      </c>
      <c r="O276" s="36"/>
      <c r="P276" s="170">
        <f t="shared" si="51"/>
        <v>0</v>
      </c>
      <c r="Q276" s="170">
        <v>1.9000000000000001E-4</v>
      </c>
      <c r="R276" s="170">
        <f t="shared" si="52"/>
        <v>1.9000000000000001E-4</v>
      </c>
      <c r="S276" s="170">
        <v>0</v>
      </c>
      <c r="T276" s="171">
        <f t="shared" si="53"/>
        <v>0</v>
      </c>
      <c r="AR276" s="18" t="s">
        <v>2385</v>
      </c>
      <c r="AT276" s="18" t="s">
        <v>2219</v>
      </c>
      <c r="AU276" s="18" t="s">
        <v>2175</v>
      </c>
      <c r="AY276" s="18" t="s">
        <v>2216</v>
      </c>
      <c r="BE276" s="172">
        <f t="shared" si="54"/>
        <v>0</v>
      </c>
      <c r="BF276" s="172">
        <f t="shared" si="55"/>
        <v>0</v>
      </c>
      <c r="BG276" s="172">
        <f t="shared" si="56"/>
        <v>0</v>
      </c>
      <c r="BH276" s="172">
        <f t="shared" si="57"/>
        <v>0</v>
      </c>
      <c r="BI276" s="172">
        <f t="shared" si="58"/>
        <v>0</v>
      </c>
      <c r="BJ276" s="18" t="s">
        <v>2173</v>
      </c>
      <c r="BK276" s="172">
        <f t="shared" si="59"/>
        <v>0</v>
      </c>
      <c r="BL276" s="18" t="s">
        <v>2385</v>
      </c>
      <c r="BM276" s="18" t="s">
        <v>1906</v>
      </c>
    </row>
    <row r="277" spans="2:65" s="1" customFormat="1" ht="22.5" customHeight="1">
      <c r="B277" s="160"/>
      <c r="C277" s="161" t="s">
        <v>2956</v>
      </c>
      <c r="D277" s="161" t="s">
        <v>2219</v>
      </c>
      <c r="E277" s="162" t="s">
        <v>1907</v>
      </c>
      <c r="F277" s="163" t="s">
        <v>1908</v>
      </c>
      <c r="G277" s="164" t="s">
        <v>2352</v>
      </c>
      <c r="H277" s="165">
        <v>124</v>
      </c>
      <c r="I277" s="166"/>
      <c r="J277" s="167">
        <f t="shared" si="50"/>
        <v>0</v>
      </c>
      <c r="K277" s="163" t="s">
        <v>2305</v>
      </c>
      <c r="L277" s="35"/>
      <c r="M277" s="168" t="s">
        <v>2117</v>
      </c>
      <c r="N277" s="169" t="s">
        <v>2137</v>
      </c>
      <c r="O277" s="36"/>
      <c r="P277" s="170">
        <f t="shared" si="51"/>
        <v>0</v>
      </c>
      <c r="Q277" s="170">
        <v>1.9000000000000001E-4</v>
      </c>
      <c r="R277" s="170">
        <f t="shared" si="52"/>
        <v>2.3560000000000001E-2</v>
      </c>
      <c r="S277" s="170">
        <v>0</v>
      </c>
      <c r="T277" s="171">
        <f t="shared" si="53"/>
        <v>0</v>
      </c>
      <c r="AR277" s="18" t="s">
        <v>2385</v>
      </c>
      <c r="AT277" s="18" t="s">
        <v>2219</v>
      </c>
      <c r="AU277" s="18" t="s">
        <v>2175</v>
      </c>
      <c r="AY277" s="18" t="s">
        <v>2216</v>
      </c>
      <c r="BE277" s="172">
        <f t="shared" si="54"/>
        <v>0</v>
      </c>
      <c r="BF277" s="172">
        <f t="shared" si="55"/>
        <v>0</v>
      </c>
      <c r="BG277" s="172">
        <f t="shared" si="56"/>
        <v>0</v>
      </c>
      <c r="BH277" s="172">
        <f t="shared" si="57"/>
        <v>0</v>
      </c>
      <c r="BI277" s="172">
        <f t="shared" si="58"/>
        <v>0</v>
      </c>
      <c r="BJ277" s="18" t="s">
        <v>2173</v>
      </c>
      <c r="BK277" s="172">
        <f t="shared" si="59"/>
        <v>0</v>
      </c>
      <c r="BL277" s="18" t="s">
        <v>2385</v>
      </c>
      <c r="BM277" s="18" t="s">
        <v>1909</v>
      </c>
    </row>
    <row r="278" spans="2:65" s="1" customFormat="1" ht="22.5" customHeight="1">
      <c r="B278" s="160"/>
      <c r="C278" s="161" t="s">
        <v>2960</v>
      </c>
      <c r="D278" s="161" t="s">
        <v>2219</v>
      </c>
      <c r="E278" s="162" t="s">
        <v>1910</v>
      </c>
      <c r="F278" s="163" t="s">
        <v>1911</v>
      </c>
      <c r="G278" s="164" t="s">
        <v>2352</v>
      </c>
      <c r="H278" s="165">
        <v>124</v>
      </c>
      <c r="I278" s="166"/>
      <c r="J278" s="167">
        <f t="shared" si="50"/>
        <v>0</v>
      </c>
      <c r="K278" s="163" t="s">
        <v>2305</v>
      </c>
      <c r="L278" s="35"/>
      <c r="M278" s="168" t="s">
        <v>2117</v>
      </c>
      <c r="N278" s="169" t="s">
        <v>2137</v>
      </c>
      <c r="O278" s="36"/>
      <c r="P278" s="170">
        <f t="shared" si="51"/>
        <v>0</v>
      </c>
      <c r="Q278" s="170">
        <v>1.0000000000000001E-5</v>
      </c>
      <c r="R278" s="170">
        <f t="shared" si="52"/>
        <v>1.24E-3</v>
      </c>
      <c r="S278" s="170">
        <v>0</v>
      </c>
      <c r="T278" s="171">
        <f t="shared" si="53"/>
        <v>0</v>
      </c>
      <c r="AR278" s="18" t="s">
        <v>2385</v>
      </c>
      <c r="AT278" s="18" t="s">
        <v>2219</v>
      </c>
      <c r="AU278" s="18" t="s">
        <v>2175</v>
      </c>
      <c r="AY278" s="18" t="s">
        <v>2216</v>
      </c>
      <c r="BE278" s="172">
        <f t="shared" si="54"/>
        <v>0</v>
      </c>
      <c r="BF278" s="172">
        <f t="shared" si="55"/>
        <v>0</v>
      </c>
      <c r="BG278" s="172">
        <f t="shared" si="56"/>
        <v>0</v>
      </c>
      <c r="BH278" s="172">
        <f t="shared" si="57"/>
        <v>0</v>
      </c>
      <c r="BI278" s="172">
        <f t="shared" si="58"/>
        <v>0</v>
      </c>
      <c r="BJ278" s="18" t="s">
        <v>2173</v>
      </c>
      <c r="BK278" s="172">
        <f t="shared" si="59"/>
        <v>0</v>
      </c>
      <c r="BL278" s="18" t="s">
        <v>2385</v>
      </c>
      <c r="BM278" s="18" t="s">
        <v>1912</v>
      </c>
    </row>
    <row r="279" spans="2:65" s="1" customFormat="1" ht="22.5" customHeight="1">
      <c r="B279" s="160"/>
      <c r="C279" s="161" t="s">
        <v>2965</v>
      </c>
      <c r="D279" s="161" t="s">
        <v>2219</v>
      </c>
      <c r="E279" s="162" t="s">
        <v>1913</v>
      </c>
      <c r="F279" s="163" t="s">
        <v>1914</v>
      </c>
      <c r="G279" s="164" t="s">
        <v>2402</v>
      </c>
      <c r="H279" s="165">
        <v>0.20100000000000001</v>
      </c>
      <c r="I279" s="166"/>
      <c r="J279" s="167">
        <f t="shared" si="50"/>
        <v>0</v>
      </c>
      <c r="K279" s="163" t="s">
        <v>2305</v>
      </c>
      <c r="L279" s="35"/>
      <c r="M279" s="168" t="s">
        <v>2117</v>
      </c>
      <c r="N279" s="169" t="s">
        <v>2137</v>
      </c>
      <c r="O279" s="36"/>
      <c r="P279" s="170">
        <f t="shared" si="51"/>
        <v>0</v>
      </c>
      <c r="Q279" s="170">
        <v>0</v>
      </c>
      <c r="R279" s="170">
        <f t="shared" si="52"/>
        <v>0</v>
      </c>
      <c r="S279" s="170">
        <v>0</v>
      </c>
      <c r="T279" s="171">
        <f t="shared" si="53"/>
        <v>0</v>
      </c>
      <c r="AR279" s="18" t="s">
        <v>2385</v>
      </c>
      <c r="AT279" s="18" t="s">
        <v>2219</v>
      </c>
      <c r="AU279" s="18" t="s">
        <v>2175</v>
      </c>
      <c r="AY279" s="18" t="s">
        <v>2216</v>
      </c>
      <c r="BE279" s="172">
        <f t="shared" si="54"/>
        <v>0</v>
      </c>
      <c r="BF279" s="172">
        <f t="shared" si="55"/>
        <v>0</v>
      </c>
      <c r="BG279" s="172">
        <f t="shared" si="56"/>
        <v>0</v>
      </c>
      <c r="BH279" s="172">
        <f t="shared" si="57"/>
        <v>0</v>
      </c>
      <c r="BI279" s="172">
        <f t="shared" si="58"/>
        <v>0</v>
      </c>
      <c r="BJ279" s="18" t="s">
        <v>2173</v>
      </c>
      <c r="BK279" s="172">
        <f t="shared" si="59"/>
        <v>0</v>
      </c>
      <c r="BL279" s="18" t="s">
        <v>2385</v>
      </c>
      <c r="BM279" s="18" t="s">
        <v>1915</v>
      </c>
    </row>
    <row r="280" spans="2:65" s="10" customFormat="1" ht="29.85" customHeight="1">
      <c r="B280" s="146"/>
      <c r="D280" s="157" t="s">
        <v>2165</v>
      </c>
      <c r="E280" s="158" t="s">
        <v>1916</v>
      </c>
      <c r="F280" s="158" t="s">
        <v>1917</v>
      </c>
      <c r="I280" s="149"/>
      <c r="J280" s="159">
        <f>BK280</f>
        <v>0</v>
      </c>
      <c r="L280" s="146"/>
      <c r="M280" s="151"/>
      <c r="N280" s="152"/>
      <c r="O280" s="152"/>
      <c r="P280" s="153">
        <f>SUM(P281:P306)</f>
        <v>0</v>
      </c>
      <c r="Q280" s="152"/>
      <c r="R280" s="153">
        <f>SUM(R281:R306)</f>
        <v>0.34355999999999998</v>
      </c>
      <c r="S280" s="152"/>
      <c r="T280" s="154">
        <f>SUM(T281:T306)</f>
        <v>0</v>
      </c>
      <c r="AR280" s="147" t="s">
        <v>2175</v>
      </c>
      <c r="AT280" s="155" t="s">
        <v>2165</v>
      </c>
      <c r="AU280" s="155" t="s">
        <v>2173</v>
      </c>
      <c r="AY280" s="147" t="s">
        <v>2216</v>
      </c>
      <c r="BK280" s="156">
        <f>SUM(BK281:BK306)</f>
        <v>0</v>
      </c>
    </row>
    <row r="281" spans="2:65" s="1" customFormat="1" ht="22.5" customHeight="1">
      <c r="B281" s="160"/>
      <c r="C281" s="161" t="s">
        <v>2969</v>
      </c>
      <c r="D281" s="161" t="s">
        <v>2219</v>
      </c>
      <c r="E281" s="162" t="s">
        <v>1918</v>
      </c>
      <c r="F281" s="163" t="s">
        <v>1919</v>
      </c>
      <c r="G281" s="164" t="s">
        <v>1920</v>
      </c>
      <c r="H281" s="165">
        <v>4</v>
      </c>
      <c r="I281" s="166"/>
      <c r="J281" s="167">
        <f t="shared" ref="J281:J295" si="60">ROUND(I281*H281,2)</f>
        <v>0</v>
      </c>
      <c r="K281" s="163" t="s">
        <v>2305</v>
      </c>
      <c r="L281" s="35"/>
      <c r="M281" s="168" t="s">
        <v>2117</v>
      </c>
      <c r="N281" s="169" t="s">
        <v>2137</v>
      </c>
      <c r="O281" s="36"/>
      <c r="P281" s="170">
        <f t="shared" ref="P281:P295" si="61">O281*H281</f>
        <v>0</v>
      </c>
      <c r="Q281" s="170">
        <v>2.2749999999999999E-2</v>
      </c>
      <c r="R281" s="170">
        <f t="shared" ref="R281:R295" si="62">Q281*H281</f>
        <v>9.0999999999999998E-2</v>
      </c>
      <c r="S281" s="170">
        <v>0</v>
      </c>
      <c r="T281" s="171">
        <f t="shared" ref="T281:T295" si="63">S281*H281</f>
        <v>0</v>
      </c>
      <c r="AR281" s="18" t="s">
        <v>2385</v>
      </c>
      <c r="AT281" s="18" t="s">
        <v>2219</v>
      </c>
      <c r="AU281" s="18" t="s">
        <v>2175</v>
      </c>
      <c r="AY281" s="18" t="s">
        <v>2216</v>
      </c>
      <c r="BE281" s="172">
        <f t="shared" ref="BE281:BE295" si="64">IF(N281="základní",J281,0)</f>
        <v>0</v>
      </c>
      <c r="BF281" s="172">
        <f t="shared" ref="BF281:BF295" si="65">IF(N281="snížená",J281,0)</f>
        <v>0</v>
      </c>
      <c r="BG281" s="172">
        <f t="shared" ref="BG281:BG295" si="66">IF(N281="zákl. přenesená",J281,0)</f>
        <v>0</v>
      </c>
      <c r="BH281" s="172">
        <f t="shared" ref="BH281:BH295" si="67">IF(N281="sníž. přenesená",J281,0)</f>
        <v>0</v>
      </c>
      <c r="BI281" s="172">
        <f t="shared" ref="BI281:BI295" si="68">IF(N281="nulová",J281,0)</f>
        <v>0</v>
      </c>
      <c r="BJ281" s="18" t="s">
        <v>2173</v>
      </c>
      <c r="BK281" s="172">
        <f t="shared" ref="BK281:BK295" si="69">ROUND(I281*H281,2)</f>
        <v>0</v>
      </c>
      <c r="BL281" s="18" t="s">
        <v>2385</v>
      </c>
      <c r="BM281" s="18" t="s">
        <v>1921</v>
      </c>
    </row>
    <row r="282" spans="2:65" s="1" customFormat="1" ht="57" customHeight="1">
      <c r="B282" s="160"/>
      <c r="C282" s="161" t="s">
        <v>2974</v>
      </c>
      <c r="D282" s="161" t="s">
        <v>2219</v>
      </c>
      <c r="E282" s="162" t="s">
        <v>1922</v>
      </c>
      <c r="F282" s="163" t="s">
        <v>1923</v>
      </c>
      <c r="G282" s="164" t="s">
        <v>2222</v>
      </c>
      <c r="H282" s="165">
        <v>1</v>
      </c>
      <c r="I282" s="166"/>
      <c r="J282" s="167">
        <f t="shared" si="60"/>
        <v>0</v>
      </c>
      <c r="K282" s="163" t="s">
        <v>2117</v>
      </c>
      <c r="L282" s="35"/>
      <c r="M282" s="168" t="s">
        <v>2117</v>
      </c>
      <c r="N282" s="169" t="s">
        <v>2137</v>
      </c>
      <c r="O282" s="36"/>
      <c r="P282" s="170">
        <f t="shared" si="61"/>
        <v>0</v>
      </c>
      <c r="Q282" s="170">
        <v>8.2500000000000004E-3</v>
      </c>
      <c r="R282" s="170">
        <f t="shared" si="62"/>
        <v>8.2500000000000004E-3</v>
      </c>
      <c r="S282" s="170">
        <v>0</v>
      </c>
      <c r="T282" s="171">
        <f t="shared" si="63"/>
        <v>0</v>
      </c>
      <c r="AR282" s="18" t="s">
        <v>2385</v>
      </c>
      <c r="AT282" s="18" t="s">
        <v>2219</v>
      </c>
      <c r="AU282" s="18" t="s">
        <v>2175</v>
      </c>
      <c r="AY282" s="18" t="s">
        <v>2216</v>
      </c>
      <c r="BE282" s="172">
        <f t="shared" si="64"/>
        <v>0</v>
      </c>
      <c r="BF282" s="172">
        <f t="shared" si="65"/>
        <v>0</v>
      </c>
      <c r="BG282" s="172">
        <f t="shared" si="66"/>
        <v>0</v>
      </c>
      <c r="BH282" s="172">
        <f t="shared" si="67"/>
        <v>0</v>
      </c>
      <c r="BI282" s="172">
        <f t="shared" si="68"/>
        <v>0</v>
      </c>
      <c r="BJ282" s="18" t="s">
        <v>2173</v>
      </c>
      <c r="BK282" s="172">
        <f t="shared" si="69"/>
        <v>0</v>
      </c>
      <c r="BL282" s="18" t="s">
        <v>2385</v>
      </c>
      <c r="BM282" s="18" t="s">
        <v>1924</v>
      </c>
    </row>
    <row r="283" spans="2:65" s="1" customFormat="1" ht="22.5" customHeight="1">
      <c r="B283" s="160"/>
      <c r="C283" s="208" t="s">
        <v>2978</v>
      </c>
      <c r="D283" s="208" t="s">
        <v>2336</v>
      </c>
      <c r="E283" s="209" t="s">
        <v>1925</v>
      </c>
      <c r="F283" s="210" t="s">
        <v>1926</v>
      </c>
      <c r="G283" s="211" t="s">
        <v>2222</v>
      </c>
      <c r="H283" s="212">
        <v>1</v>
      </c>
      <c r="I283" s="213"/>
      <c r="J283" s="214">
        <f t="shared" si="60"/>
        <v>0</v>
      </c>
      <c r="K283" s="210" t="s">
        <v>2305</v>
      </c>
      <c r="L283" s="215"/>
      <c r="M283" s="216" t="s">
        <v>2117</v>
      </c>
      <c r="N283" s="217" t="s">
        <v>2137</v>
      </c>
      <c r="O283" s="36"/>
      <c r="P283" s="170">
        <f t="shared" si="61"/>
        <v>0</v>
      </c>
      <c r="Q283" s="170">
        <v>1.6E-2</v>
      </c>
      <c r="R283" s="170">
        <f t="shared" si="62"/>
        <v>1.6E-2</v>
      </c>
      <c r="S283" s="170">
        <v>0</v>
      </c>
      <c r="T283" s="171">
        <f t="shared" si="63"/>
        <v>0</v>
      </c>
      <c r="AR283" s="18" t="s">
        <v>2473</v>
      </c>
      <c r="AT283" s="18" t="s">
        <v>2336</v>
      </c>
      <c r="AU283" s="18" t="s">
        <v>2175</v>
      </c>
      <c r="AY283" s="18" t="s">
        <v>2216</v>
      </c>
      <c r="BE283" s="172">
        <f t="shared" si="64"/>
        <v>0</v>
      </c>
      <c r="BF283" s="172">
        <f t="shared" si="65"/>
        <v>0</v>
      </c>
      <c r="BG283" s="172">
        <f t="shared" si="66"/>
        <v>0</v>
      </c>
      <c r="BH283" s="172">
        <f t="shared" si="67"/>
        <v>0</v>
      </c>
      <c r="BI283" s="172">
        <f t="shared" si="68"/>
        <v>0</v>
      </c>
      <c r="BJ283" s="18" t="s">
        <v>2173</v>
      </c>
      <c r="BK283" s="172">
        <f t="shared" si="69"/>
        <v>0</v>
      </c>
      <c r="BL283" s="18" t="s">
        <v>2385</v>
      </c>
      <c r="BM283" s="18" t="s">
        <v>1927</v>
      </c>
    </row>
    <row r="284" spans="2:65" s="1" customFormat="1" ht="22.5" customHeight="1">
      <c r="B284" s="160"/>
      <c r="C284" s="161" t="s">
        <v>2985</v>
      </c>
      <c r="D284" s="161" t="s">
        <v>2219</v>
      </c>
      <c r="E284" s="162" t="s">
        <v>1928</v>
      </c>
      <c r="F284" s="163" t="s">
        <v>1929</v>
      </c>
      <c r="G284" s="164" t="s">
        <v>1920</v>
      </c>
      <c r="H284" s="165">
        <v>2</v>
      </c>
      <c r="I284" s="166"/>
      <c r="J284" s="167">
        <f t="shared" si="60"/>
        <v>0</v>
      </c>
      <c r="K284" s="163" t="s">
        <v>2305</v>
      </c>
      <c r="L284" s="35"/>
      <c r="M284" s="168" t="s">
        <v>2117</v>
      </c>
      <c r="N284" s="169" t="s">
        <v>2137</v>
      </c>
      <c r="O284" s="36"/>
      <c r="P284" s="170">
        <f t="shared" si="61"/>
        <v>0</v>
      </c>
      <c r="Q284" s="170">
        <v>1.8079999999999999E-2</v>
      </c>
      <c r="R284" s="170">
        <f t="shared" si="62"/>
        <v>3.6159999999999998E-2</v>
      </c>
      <c r="S284" s="170">
        <v>0</v>
      </c>
      <c r="T284" s="171">
        <f t="shared" si="63"/>
        <v>0</v>
      </c>
      <c r="AR284" s="18" t="s">
        <v>2385</v>
      </c>
      <c r="AT284" s="18" t="s">
        <v>2219</v>
      </c>
      <c r="AU284" s="18" t="s">
        <v>2175</v>
      </c>
      <c r="AY284" s="18" t="s">
        <v>2216</v>
      </c>
      <c r="BE284" s="172">
        <f t="shared" si="64"/>
        <v>0</v>
      </c>
      <c r="BF284" s="172">
        <f t="shared" si="65"/>
        <v>0</v>
      </c>
      <c r="BG284" s="172">
        <f t="shared" si="66"/>
        <v>0</v>
      </c>
      <c r="BH284" s="172">
        <f t="shared" si="67"/>
        <v>0</v>
      </c>
      <c r="BI284" s="172">
        <f t="shared" si="68"/>
        <v>0</v>
      </c>
      <c r="BJ284" s="18" t="s">
        <v>2173</v>
      </c>
      <c r="BK284" s="172">
        <f t="shared" si="69"/>
        <v>0</v>
      </c>
      <c r="BL284" s="18" t="s">
        <v>2385</v>
      </c>
      <c r="BM284" s="18" t="s">
        <v>1930</v>
      </c>
    </row>
    <row r="285" spans="2:65" s="1" customFormat="1" ht="22.5" customHeight="1">
      <c r="B285" s="160"/>
      <c r="C285" s="161" t="s">
        <v>2993</v>
      </c>
      <c r="D285" s="161" t="s">
        <v>2219</v>
      </c>
      <c r="E285" s="162" t="s">
        <v>1931</v>
      </c>
      <c r="F285" s="163" t="s">
        <v>1932</v>
      </c>
      <c r="G285" s="164" t="s">
        <v>1920</v>
      </c>
      <c r="H285" s="165">
        <v>1</v>
      </c>
      <c r="I285" s="166"/>
      <c r="J285" s="167">
        <f t="shared" si="60"/>
        <v>0</v>
      </c>
      <c r="K285" s="163" t="s">
        <v>2117</v>
      </c>
      <c r="L285" s="35"/>
      <c r="M285" s="168" t="s">
        <v>2117</v>
      </c>
      <c r="N285" s="169" t="s">
        <v>2137</v>
      </c>
      <c r="O285" s="36"/>
      <c r="P285" s="170">
        <f t="shared" si="61"/>
        <v>0</v>
      </c>
      <c r="Q285" s="170">
        <v>1.899E-2</v>
      </c>
      <c r="R285" s="170">
        <f t="shared" si="62"/>
        <v>1.899E-2</v>
      </c>
      <c r="S285" s="170">
        <v>0</v>
      </c>
      <c r="T285" s="171">
        <f t="shared" si="63"/>
        <v>0</v>
      </c>
      <c r="AR285" s="18" t="s">
        <v>2385</v>
      </c>
      <c r="AT285" s="18" t="s">
        <v>2219</v>
      </c>
      <c r="AU285" s="18" t="s">
        <v>2175</v>
      </c>
      <c r="AY285" s="18" t="s">
        <v>2216</v>
      </c>
      <c r="BE285" s="172">
        <f t="shared" si="64"/>
        <v>0</v>
      </c>
      <c r="BF285" s="172">
        <f t="shared" si="65"/>
        <v>0</v>
      </c>
      <c r="BG285" s="172">
        <f t="shared" si="66"/>
        <v>0</v>
      </c>
      <c r="BH285" s="172">
        <f t="shared" si="67"/>
        <v>0</v>
      </c>
      <c r="BI285" s="172">
        <f t="shared" si="68"/>
        <v>0</v>
      </c>
      <c r="BJ285" s="18" t="s">
        <v>2173</v>
      </c>
      <c r="BK285" s="172">
        <f t="shared" si="69"/>
        <v>0</v>
      </c>
      <c r="BL285" s="18" t="s">
        <v>2385</v>
      </c>
      <c r="BM285" s="18" t="s">
        <v>1933</v>
      </c>
    </row>
    <row r="286" spans="2:65" s="1" customFormat="1" ht="22.5" customHeight="1">
      <c r="B286" s="160"/>
      <c r="C286" s="161" t="s">
        <v>2998</v>
      </c>
      <c r="D286" s="161" t="s">
        <v>2219</v>
      </c>
      <c r="E286" s="162" t="s">
        <v>1934</v>
      </c>
      <c r="F286" s="163" t="s">
        <v>1935</v>
      </c>
      <c r="G286" s="164" t="s">
        <v>1920</v>
      </c>
      <c r="H286" s="165">
        <v>3</v>
      </c>
      <c r="I286" s="166"/>
      <c r="J286" s="167">
        <f t="shared" si="60"/>
        <v>0</v>
      </c>
      <c r="K286" s="163" t="s">
        <v>2305</v>
      </c>
      <c r="L286" s="35"/>
      <c r="M286" s="168" t="s">
        <v>2117</v>
      </c>
      <c r="N286" s="169" t="s">
        <v>2137</v>
      </c>
      <c r="O286" s="36"/>
      <c r="P286" s="170">
        <f t="shared" si="61"/>
        <v>0</v>
      </c>
      <c r="Q286" s="170">
        <v>2.6190000000000001E-2</v>
      </c>
      <c r="R286" s="170">
        <f t="shared" si="62"/>
        <v>7.8570000000000001E-2</v>
      </c>
      <c r="S286" s="170">
        <v>0</v>
      </c>
      <c r="T286" s="171">
        <f t="shared" si="63"/>
        <v>0</v>
      </c>
      <c r="AR286" s="18" t="s">
        <v>2385</v>
      </c>
      <c r="AT286" s="18" t="s">
        <v>2219</v>
      </c>
      <c r="AU286" s="18" t="s">
        <v>2175</v>
      </c>
      <c r="AY286" s="18" t="s">
        <v>2216</v>
      </c>
      <c r="BE286" s="172">
        <f t="shared" si="64"/>
        <v>0</v>
      </c>
      <c r="BF286" s="172">
        <f t="shared" si="65"/>
        <v>0</v>
      </c>
      <c r="BG286" s="172">
        <f t="shared" si="66"/>
        <v>0</v>
      </c>
      <c r="BH286" s="172">
        <f t="shared" si="67"/>
        <v>0</v>
      </c>
      <c r="BI286" s="172">
        <f t="shared" si="68"/>
        <v>0</v>
      </c>
      <c r="BJ286" s="18" t="s">
        <v>2173</v>
      </c>
      <c r="BK286" s="172">
        <f t="shared" si="69"/>
        <v>0</v>
      </c>
      <c r="BL286" s="18" t="s">
        <v>2385</v>
      </c>
      <c r="BM286" s="18" t="s">
        <v>1936</v>
      </c>
    </row>
    <row r="287" spans="2:65" s="1" customFormat="1" ht="22.5" customHeight="1">
      <c r="B287" s="160"/>
      <c r="C287" s="161" t="s">
        <v>3003</v>
      </c>
      <c r="D287" s="161" t="s">
        <v>2219</v>
      </c>
      <c r="E287" s="162" t="s">
        <v>1937</v>
      </c>
      <c r="F287" s="163" t="s">
        <v>1938</v>
      </c>
      <c r="G287" s="164" t="s">
        <v>1920</v>
      </c>
      <c r="H287" s="165">
        <v>1</v>
      </c>
      <c r="I287" s="166"/>
      <c r="J287" s="167">
        <f t="shared" si="60"/>
        <v>0</v>
      </c>
      <c r="K287" s="163" t="s">
        <v>2305</v>
      </c>
      <c r="L287" s="35"/>
      <c r="M287" s="168" t="s">
        <v>2117</v>
      </c>
      <c r="N287" s="169" t="s">
        <v>2137</v>
      </c>
      <c r="O287" s="36"/>
      <c r="P287" s="170">
        <f t="shared" si="61"/>
        <v>0</v>
      </c>
      <c r="Q287" s="170">
        <v>1.8790000000000001E-2</v>
      </c>
      <c r="R287" s="170">
        <f t="shared" si="62"/>
        <v>1.8790000000000001E-2</v>
      </c>
      <c r="S287" s="170">
        <v>0</v>
      </c>
      <c r="T287" s="171">
        <f t="shared" si="63"/>
        <v>0</v>
      </c>
      <c r="AR287" s="18" t="s">
        <v>2385</v>
      </c>
      <c r="AT287" s="18" t="s">
        <v>2219</v>
      </c>
      <c r="AU287" s="18" t="s">
        <v>2175</v>
      </c>
      <c r="AY287" s="18" t="s">
        <v>2216</v>
      </c>
      <c r="BE287" s="172">
        <f t="shared" si="64"/>
        <v>0</v>
      </c>
      <c r="BF287" s="172">
        <f t="shared" si="65"/>
        <v>0</v>
      </c>
      <c r="BG287" s="172">
        <f t="shared" si="66"/>
        <v>0</v>
      </c>
      <c r="BH287" s="172">
        <f t="shared" si="67"/>
        <v>0</v>
      </c>
      <c r="BI287" s="172">
        <f t="shared" si="68"/>
        <v>0</v>
      </c>
      <c r="BJ287" s="18" t="s">
        <v>2173</v>
      </c>
      <c r="BK287" s="172">
        <f t="shared" si="69"/>
        <v>0</v>
      </c>
      <c r="BL287" s="18" t="s">
        <v>2385</v>
      </c>
      <c r="BM287" s="18" t="s">
        <v>1939</v>
      </c>
    </row>
    <row r="288" spans="2:65" s="1" customFormat="1" ht="22.5" customHeight="1">
      <c r="B288" s="160"/>
      <c r="C288" s="161" t="s">
        <v>3007</v>
      </c>
      <c r="D288" s="161" t="s">
        <v>2219</v>
      </c>
      <c r="E288" s="162" t="s">
        <v>1940</v>
      </c>
      <c r="F288" s="163" t="s">
        <v>1941</v>
      </c>
      <c r="G288" s="164" t="s">
        <v>1920</v>
      </c>
      <c r="H288" s="165">
        <v>1</v>
      </c>
      <c r="I288" s="166"/>
      <c r="J288" s="167">
        <f t="shared" si="60"/>
        <v>0</v>
      </c>
      <c r="K288" s="163" t="s">
        <v>2305</v>
      </c>
      <c r="L288" s="35"/>
      <c r="M288" s="168" t="s">
        <v>2117</v>
      </c>
      <c r="N288" s="169" t="s">
        <v>2137</v>
      </c>
      <c r="O288" s="36"/>
      <c r="P288" s="170">
        <f t="shared" si="61"/>
        <v>0</v>
      </c>
      <c r="Q288" s="170">
        <v>1.076E-2</v>
      </c>
      <c r="R288" s="170">
        <f t="shared" si="62"/>
        <v>1.076E-2</v>
      </c>
      <c r="S288" s="170">
        <v>0</v>
      </c>
      <c r="T288" s="171">
        <f t="shared" si="63"/>
        <v>0</v>
      </c>
      <c r="AR288" s="18" t="s">
        <v>2385</v>
      </c>
      <c r="AT288" s="18" t="s">
        <v>2219</v>
      </c>
      <c r="AU288" s="18" t="s">
        <v>2175</v>
      </c>
      <c r="AY288" s="18" t="s">
        <v>2216</v>
      </c>
      <c r="BE288" s="172">
        <f t="shared" si="64"/>
        <v>0</v>
      </c>
      <c r="BF288" s="172">
        <f t="shared" si="65"/>
        <v>0</v>
      </c>
      <c r="BG288" s="172">
        <f t="shared" si="66"/>
        <v>0</v>
      </c>
      <c r="BH288" s="172">
        <f t="shared" si="67"/>
        <v>0</v>
      </c>
      <c r="BI288" s="172">
        <f t="shared" si="68"/>
        <v>0</v>
      </c>
      <c r="BJ288" s="18" t="s">
        <v>2173</v>
      </c>
      <c r="BK288" s="172">
        <f t="shared" si="69"/>
        <v>0</v>
      </c>
      <c r="BL288" s="18" t="s">
        <v>2385</v>
      </c>
      <c r="BM288" s="18" t="s">
        <v>1942</v>
      </c>
    </row>
    <row r="289" spans="2:65" s="1" customFormat="1" ht="22.5" customHeight="1">
      <c r="B289" s="160"/>
      <c r="C289" s="161" t="s">
        <v>3012</v>
      </c>
      <c r="D289" s="161" t="s">
        <v>2219</v>
      </c>
      <c r="E289" s="162" t="s">
        <v>1943</v>
      </c>
      <c r="F289" s="163" t="s">
        <v>1944</v>
      </c>
      <c r="G289" s="164" t="s">
        <v>1920</v>
      </c>
      <c r="H289" s="165">
        <v>1</v>
      </c>
      <c r="I289" s="166"/>
      <c r="J289" s="167">
        <f t="shared" si="60"/>
        <v>0</v>
      </c>
      <c r="K289" s="163" t="s">
        <v>2117</v>
      </c>
      <c r="L289" s="35"/>
      <c r="M289" s="168" t="s">
        <v>2117</v>
      </c>
      <c r="N289" s="169" t="s">
        <v>2137</v>
      </c>
      <c r="O289" s="36"/>
      <c r="P289" s="170">
        <f t="shared" si="61"/>
        <v>0</v>
      </c>
      <c r="Q289" s="170">
        <v>3.1E-4</v>
      </c>
      <c r="R289" s="170">
        <f t="shared" si="62"/>
        <v>3.1E-4</v>
      </c>
      <c r="S289" s="170">
        <v>0</v>
      </c>
      <c r="T289" s="171">
        <f t="shared" si="63"/>
        <v>0</v>
      </c>
      <c r="AR289" s="18" t="s">
        <v>2385</v>
      </c>
      <c r="AT289" s="18" t="s">
        <v>2219</v>
      </c>
      <c r="AU289" s="18" t="s">
        <v>2175</v>
      </c>
      <c r="AY289" s="18" t="s">
        <v>2216</v>
      </c>
      <c r="BE289" s="172">
        <f t="shared" si="64"/>
        <v>0</v>
      </c>
      <c r="BF289" s="172">
        <f t="shared" si="65"/>
        <v>0</v>
      </c>
      <c r="BG289" s="172">
        <f t="shared" si="66"/>
        <v>0</v>
      </c>
      <c r="BH289" s="172">
        <f t="shared" si="67"/>
        <v>0</v>
      </c>
      <c r="BI289" s="172">
        <f t="shared" si="68"/>
        <v>0</v>
      </c>
      <c r="BJ289" s="18" t="s">
        <v>2173</v>
      </c>
      <c r="BK289" s="172">
        <f t="shared" si="69"/>
        <v>0</v>
      </c>
      <c r="BL289" s="18" t="s">
        <v>2385</v>
      </c>
      <c r="BM289" s="18" t="s">
        <v>1945</v>
      </c>
    </row>
    <row r="290" spans="2:65" s="1" customFormat="1" ht="22.5" customHeight="1">
      <c r="B290" s="160"/>
      <c r="C290" s="161" t="s">
        <v>3018</v>
      </c>
      <c r="D290" s="161" t="s">
        <v>2219</v>
      </c>
      <c r="E290" s="162" t="s">
        <v>1946</v>
      </c>
      <c r="F290" s="163" t="s">
        <v>1947</v>
      </c>
      <c r="G290" s="164" t="s">
        <v>1920</v>
      </c>
      <c r="H290" s="165">
        <v>1</v>
      </c>
      <c r="I290" s="166"/>
      <c r="J290" s="167">
        <f t="shared" si="60"/>
        <v>0</v>
      </c>
      <c r="K290" s="163" t="s">
        <v>2305</v>
      </c>
      <c r="L290" s="35"/>
      <c r="M290" s="168" t="s">
        <v>2117</v>
      </c>
      <c r="N290" s="169" t="s">
        <v>2137</v>
      </c>
      <c r="O290" s="36"/>
      <c r="P290" s="170">
        <f t="shared" si="61"/>
        <v>0</v>
      </c>
      <c r="Q290" s="170">
        <v>1.388E-2</v>
      </c>
      <c r="R290" s="170">
        <f t="shared" si="62"/>
        <v>1.388E-2</v>
      </c>
      <c r="S290" s="170">
        <v>0</v>
      </c>
      <c r="T290" s="171">
        <f t="shared" si="63"/>
        <v>0</v>
      </c>
      <c r="AR290" s="18" t="s">
        <v>2385</v>
      </c>
      <c r="AT290" s="18" t="s">
        <v>2219</v>
      </c>
      <c r="AU290" s="18" t="s">
        <v>2175</v>
      </c>
      <c r="AY290" s="18" t="s">
        <v>2216</v>
      </c>
      <c r="BE290" s="172">
        <f t="shared" si="64"/>
        <v>0</v>
      </c>
      <c r="BF290" s="172">
        <f t="shared" si="65"/>
        <v>0</v>
      </c>
      <c r="BG290" s="172">
        <f t="shared" si="66"/>
        <v>0</v>
      </c>
      <c r="BH290" s="172">
        <f t="shared" si="67"/>
        <v>0</v>
      </c>
      <c r="BI290" s="172">
        <f t="shared" si="68"/>
        <v>0</v>
      </c>
      <c r="BJ290" s="18" t="s">
        <v>2173</v>
      </c>
      <c r="BK290" s="172">
        <f t="shared" si="69"/>
        <v>0</v>
      </c>
      <c r="BL290" s="18" t="s">
        <v>2385</v>
      </c>
      <c r="BM290" s="18" t="s">
        <v>1948</v>
      </c>
    </row>
    <row r="291" spans="2:65" s="1" customFormat="1" ht="22.5" customHeight="1">
      <c r="B291" s="160"/>
      <c r="C291" s="161" t="s">
        <v>3022</v>
      </c>
      <c r="D291" s="161" t="s">
        <v>2219</v>
      </c>
      <c r="E291" s="162" t="s">
        <v>1949</v>
      </c>
      <c r="F291" s="163" t="s">
        <v>1950</v>
      </c>
      <c r="G291" s="164" t="s">
        <v>1920</v>
      </c>
      <c r="H291" s="165">
        <v>1</v>
      </c>
      <c r="I291" s="166"/>
      <c r="J291" s="167">
        <f t="shared" si="60"/>
        <v>0</v>
      </c>
      <c r="K291" s="163" t="s">
        <v>2117</v>
      </c>
      <c r="L291" s="35"/>
      <c r="M291" s="168" t="s">
        <v>2117</v>
      </c>
      <c r="N291" s="169" t="s">
        <v>2137</v>
      </c>
      <c r="O291" s="36"/>
      <c r="P291" s="170">
        <f t="shared" si="61"/>
        <v>0</v>
      </c>
      <c r="Q291" s="170">
        <v>1.034E-2</v>
      </c>
      <c r="R291" s="170">
        <f t="shared" si="62"/>
        <v>1.034E-2</v>
      </c>
      <c r="S291" s="170">
        <v>0</v>
      </c>
      <c r="T291" s="171">
        <f t="shared" si="63"/>
        <v>0</v>
      </c>
      <c r="AR291" s="18" t="s">
        <v>2385</v>
      </c>
      <c r="AT291" s="18" t="s">
        <v>2219</v>
      </c>
      <c r="AU291" s="18" t="s">
        <v>2175</v>
      </c>
      <c r="AY291" s="18" t="s">
        <v>2216</v>
      </c>
      <c r="BE291" s="172">
        <f t="shared" si="64"/>
        <v>0</v>
      </c>
      <c r="BF291" s="172">
        <f t="shared" si="65"/>
        <v>0</v>
      </c>
      <c r="BG291" s="172">
        <f t="shared" si="66"/>
        <v>0</v>
      </c>
      <c r="BH291" s="172">
        <f t="shared" si="67"/>
        <v>0</v>
      </c>
      <c r="BI291" s="172">
        <f t="shared" si="68"/>
        <v>0</v>
      </c>
      <c r="BJ291" s="18" t="s">
        <v>2173</v>
      </c>
      <c r="BK291" s="172">
        <f t="shared" si="69"/>
        <v>0</v>
      </c>
      <c r="BL291" s="18" t="s">
        <v>2385</v>
      </c>
      <c r="BM291" s="18" t="s">
        <v>1951</v>
      </c>
    </row>
    <row r="292" spans="2:65" s="1" customFormat="1" ht="22.5" customHeight="1">
      <c r="B292" s="160"/>
      <c r="C292" s="161" t="s">
        <v>3027</v>
      </c>
      <c r="D292" s="161" t="s">
        <v>2219</v>
      </c>
      <c r="E292" s="162" t="s">
        <v>1952</v>
      </c>
      <c r="F292" s="163" t="s">
        <v>1953</v>
      </c>
      <c r="G292" s="164" t="s">
        <v>2222</v>
      </c>
      <c r="H292" s="165">
        <v>1</v>
      </c>
      <c r="I292" s="166"/>
      <c r="J292" s="167">
        <f t="shared" si="60"/>
        <v>0</v>
      </c>
      <c r="K292" s="163" t="s">
        <v>2117</v>
      </c>
      <c r="L292" s="35"/>
      <c r="M292" s="168" t="s">
        <v>2117</v>
      </c>
      <c r="N292" s="169" t="s">
        <v>2137</v>
      </c>
      <c r="O292" s="36"/>
      <c r="P292" s="170">
        <f t="shared" si="61"/>
        <v>0</v>
      </c>
      <c r="Q292" s="170">
        <v>6.9999999999999999E-4</v>
      </c>
      <c r="R292" s="170">
        <f t="shared" si="62"/>
        <v>6.9999999999999999E-4</v>
      </c>
      <c r="S292" s="170">
        <v>0</v>
      </c>
      <c r="T292" s="171">
        <f t="shared" si="63"/>
        <v>0</v>
      </c>
      <c r="AR292" s="18" t="s">
        <v>2385</v>
      </c>
      <c r="AT292" s="18" t="s">
        <v>2219</v>
      </c>
      <c r="AU292" s="18" t="s">
        <v>2175</v>
      </c>
      <c r="AY292" s="18" t="s">
        <v>2216</v>
      </c>
      <c r="BE292" s="172">
        <f t="shared" si="64"/>
        <v>0</v>
      </c>
      <c r="BF292" s="172">
        <f t="shared" si="65"/>
        <v>0</v>
      </c>
      <c r="BG292" s="172">
        <f t="shared" si="66"/>
        <v>0</v>
      </c>
      <c r="BH292" s="172">
        <f t="shared" si="67"/>
        <v>0</v>
      </c>
      <c r="BI292" s="172">
        <f t="shared" si="68"/>
        <v>0</v>
      </c>
      <c r="BJ292" s="18" t="s">
        <v>2173</v>
      </c>
      <c r="BK292" s="172">
        <f t="shared" si="69"/>
        <v>0</v>
      </c>
      <c r="BL292" s="18" t="s">
        <v>2385</v>
      </c>
      <c r="BM292" s="18" t="s">
        <v>1954</v>
      </c>
    </row>
    <row r="293" spans="2:65" s="1" customFormat="1" ht="22.5" customHeight="1">
      <c r="B293" s="160"/>
      <c r="C293" s="161" t="s">
        <v>3031</v>
      </c>
      <c r="D293" s="161" t="s">
        <v>2219</v>
      </c>
      <c r="E293" s="162" t="s">
        <v>1955</v>
      </c>
      <c r="F293" s="163" t="s">
        <v>1956</v>
      </c>
      <c r="G293" s="164" t="s">
        <v>2222</v>
      </c>
      <c r="H293" s="165">
        <v>1</v>
      </c>
      <c r="I293" s="166"/>
      <c r="J293" s="167">
        <f t="shared" si="60"/>
        <v>0</v>
      </c>
      <c r="K293" s="163" t="s">
        <v>2117</v>
      </c>
      <c r="L293" s="35"/>
      <c r="M293" s="168" t="s">
        <v>2117</v>
      </c>
      <c r="N293" s="169" t="s">
        <v>2137</v>
      </c>
      <c r="O293" s="36"/>
      <c r="P293" s="170">
        <f t="shared" si="61"/>
        <v>0</v>
      </c>
      <c r="Q293" s="170">
        <v>1E-3</v>
      </c>
      <c r="R293" s="170">
        <f t="shared" si="62"/>
        <v>1E-3</v>
      </c>
      <c r="S293" s="170">
        <v>0</v>
      </c>
      <c r="T293" s="171">
        <f t="shared" si="63"/>
        <v>0</v>
      </c>
      <c r="AR293" s="18" t="s">
        <v>2385</v>
      </c>
      <c r="AT293" s="18" t="s">
        <v>2219</v>
      </c>
      <c r="AU293" s="18" t="s">
        <v>2175</v>
      </c>
      <c r="AY293" s="18" t="s">
        <v>2216</v>
      </c>
      <c r="BE293" s="172">
        <f t="shared" si="64"/>
        <v>0</v>
      </c>
      <c r="BF293" s="172">
        <f t="shared" si="65"/>
        <v>0</v>
      </c>
      <c r="BG293" s="172">
        <f t="shared" si="66"/>
        <v>0</v>
      </c>
      <c r="BH293" s="172">
        <f t="shared" si="67"/>
        <v>0</v>
      </c>
      <c r="BI293" s="172">
        <f t="shared" si="68"/>
        <v>0</v>
      </c>
      <c r="BJ293" s="18" t="s">
        <v>2173</v>
      </c>
      <c r="BK293" s="172">
        <f t="shared" si="69"/>
        <v>0</v>
      </c>
      <c r="BL293" s="18" t="s">
        <v>2385</v>
      </c>
      <c r="BM293" s="18" t="s">
        <v>1957</v>
      </c>
    </row>
    <row r="294" spans="2:65" s="1" customFormat="1" ht="22.5" customHeight="1">
      <c r="B294" s="160"/>
      <c r="C294" s="161" t="s">
        <v>3037</v>
      </c>
      <c r="D294" s="161" t="s">
        <v>2219</v>
      </c>
      <c r="E294" s="162" t="s">
        <v>1958</v>
      </c>
      <c r="F294" s="163" t="s">
        <v>1959</v>
      </c>
      <c r="G294" s="164" t="s">
        <v>2222</v>
      </c>
      <c r="H294" s="165">
        <v>1</v>
      </c>
      <c r="I294" s="166"/>
      <c r="J294" s="167">
        <f t="shared" si="60"/>
        <v>0</v>
      </c>
      <c r="K294" s="163" t="s">
        <v>2117</v>
      </c>
      <c r="L294" s="35"/>
      <c r="M294" s="168" t="s">
        <v>2117</v>
      </c>
      <c r="N294" s="169" t="s">
        <v>2137</v>
      </c>
      <c r="O294" s="36"/>
      <c r="P294" s="170">
        <f t="shared" si="61"/>
        <v>0</v>
      </c>
      <c r="Q294" s="170">
        <v>1E-3</v>
      </c>
      <c r="R294" s="170">
        <f t="shared" si="62"/>
        <v>1E-3</v>
      </c>
      <c r="S294" s="170">
        <v>0</v>
      </c>
      <c r="T294" s="171">
        <f t="shared" si="63"/>
        <v>0</v>
      </c>
      <c r="AR294" s="18" t="s">
        <v>2385</v>
      </c>
      <c r="AT294" s="18" t="s">
        <v>2219</v>
      </c>
      <c r="AU294" s="18" t="s">
        <v>2175</v>
      </c>
      <c r="AY294" s="18" t="s">
        <v>2216</v>
      </c>
      <c r="BE294" s="172">
        <f t="shared" si="64"/>
        <v>0</v>
      </c>
      <c r="BF294" s="172">
        <f t="shared" si="65"/>
        <v>0</v>
      </c>
      <c r="BG294" s="172">
        <f t="shared" si="66"/>
        <v>0</v>
      </c>
      <c r="BH294" s="172">
        <f t="shared" si="67"/>
        <v>0</v>
      </c>
      <c r="BI294" s="172">
        <f t="shared" si="68"/>
        <v>0</v>
      </c>
      <c r="BJ294" s="18" t="s">
        <v>2173</v>
      </c>
      <c r="BK294" s="172">
        <f t="shared" si="69"/>
        <v>0</v>
      </c>
      <c r="BL294" s="18" t="s">
        <v>2385</v>
      </c>
      <c r="BM294" s="18" t="s">
        <v>1960</v>
      </c>
    </row>
    <row r="295" spans="2:65" s="1" customFormat="1" ht="22.5" customHeight="1">
      <c r="B295" s="160"/>
      <c r="C295" s="161" t="s">
        <v>3042</v>
      </c>
      <c r="D295" s="161" t="s">
        <v>2219</v>
      </c>
      <c r="E295" s="162" t="s">
        <v>1961</v>
      </c>
      <c r="F295" s="163" t="s">
        <v>1962</v>
      </c>
      <c r="G295" s="164" t="s">
        <v>1920</v>
      </c>
      <c r="H295" s="165">
        <v>2</v>
      </c>
      <c r="I295" s="166"/>
      <c r="J295" s="167">
        <f t="shared" si="60"/>
        <v>0</v>
      </c>
      <c r="K295" s="163" t="s">
        <v>2305</v>
      </c>
      <c r="L295" s="35"/>
      <c r="M295" s="168" t="s">
        <v>2117</v>
      </c>
      <c r="N295" s="169" t="s">
        <v>2137</v>
      </c>
      <c r="O295" s="36"/>
      <c r="P295" s="170">
        <f t="shared" si="61"/>
        <v>0</v>
      </c>
      <c r="Q295" s="170">
        <v>4.4000000000000002E-4</v>
      </c>
      <c r="R295" s="170">
        <f t="shared" si="62"/>
        <v>8.8000000000000003E-4</v>
      </c>
      <c r="S295" s="170">
        <v>0</v>
      </c>
      <c r="T295" s="171">
        <f t="shared" si="63"/>
        <v>0</v>
      </c>
      <c r="AR295" s="18" t="s">
        <v>2385</v>
      </c>
      <c r="AT295" s="18" t="s">
        <v>2219</v>
      </c>
      <c r="AU295" s="18" t="s">
        <v>2175</v>
      </c>
      <c r="AY295" s="18" t="s">
        <v>2216</v>
      </c>
      <c r="BE295" s="172">
        <f t="shared" si="64"/>
        <v>0</v>
      </c>
      <c r="BF295" s="172">
        <f t="shared" si="65"/>
        <v>0</v>
      </c>
      <c r="BG295" s="172">
        <f t="shared" si="66"/>
        <v>0</v>
      </c>
      <c r="BH295" s="172">
        <f t="shared" si="67"/>
        <v>0</v>
      </c>
      <c r="BI295" s="172">
        <f t="shared" si="68"/>
        <v>0</v>
      </c>
      <c r="BJ295" s="18" t="s">
        <v>2173</v>
      </c>
      <c r="BK295" s="172">
        <f t="shared" si="69"/>
        <v>0</v>
      </c>
      <c r="BL295" s="18" t="s">
        <v>2385</v>
      </c>
      <c r="BM295" s="18" t="s">
        <v>1963</v>
      </c>
    </row>
    <row r="296" spans="2:65" s="11" customFormat="1" ht="22.5" customHeight="1">
      <c r="B296" s="173"/>
      <c r="D296" s="174" t="s">
        <v>2225</v>
      </c>
      <c r="E296" s="175" t="s">
        <v>2117</v>
      </c>
      <c r="F296" s="176" t="s">
        <v>1964</v>
      </c>
      <c r="H296" s="177">
        <v>2</v>
      </c>
      <c r="I296" s="178"/>
      <c r="L296" s="173"/>
      <c r="M296" s="179"/>
      <c r="N296" s="180"/>
      <c r="O296" s="180"/>
      <c r="P296" s="180"/>
      <c r="Q296" s="180"/>
      <c r="R296" s="180"/>
      <c r="S296" s="180"/>
      <c r="T296" s="181"/>
      <c r="AT296" s="182" t="s">
        <v>2225</v>
      </c>
      <c r="AU296" s="182" t="s">
        <v>2175</v>
      </c>
      <c r="AV296" s="11" t="s">
        <v>2175</v>
      </c>
      <c r="AW296" s="11" t="s">
        <v>2130</v>
      </c>
      <c r="AX296" s="11" t="s">
        <v>2173</v>
      </c>
      <c r="AY296" s="182" t="s">
        <v>2216</v>
      </c>
    </row>
    <row r="297" spans="2:65" s="1" customFormat="1" ht="22.5" customHeight="1">
      <c r="B297" s="160"/>
      <c r="C297" s="161" t="s">
        <v>3046</v>
      </c>
      <c r="D297" s="161" t="s">
        <v>2219</v>
      </c>
      <c r="E297" s="162" t="s">
        <v>1965</v>
      </c>
      <c r="F297" s="163" t="s">
        <v>1966</v>
      </c>
      <c r="G297" s="164" t="s">
        <v>1920</v>
      </c>
      <c r="H297" s="165">
        <v>1</v>
      </c>
      <c r="I297" s="166"/>
      <c r="J297" s="167">
        <f>ROUND(I297*H297,2)</f>
        <v>0</v>
      </c>
      <c r="K297" s="163" t="s">
        <v>2305</v>
      </c>
      <c r="L297" s="35"/>
      <c r="M297" s="168" t="s">
        <v>2117</v>
      </c>
      <c r="N297" s="169" t="s">
        <v>2137</v>
      </c>
      <c r="O297" s="36"/>
      <c r="P297" s="170">
        <f>O297*H297</f>
        <v>0</v>
      </c>
      <c r="Q297" s="170">
        <v>1.47E-2</v>
      </c>
      <c r="R297" s="170">
        <f>Q297*H297</f>
        <v>1.47E-2</v>
      </c>
      <c r="S297" s="170">
        <v>0</v>
      </c>
      <c r="T297" s="171">
        <f>S297*H297</f>
        <v>0</v>
      </c>
      <c r="AR297" s="18" t="s">
        <v>2385</v>
      </c>
      <c r="AT297" s="18" t="s">
        <v>2219</v>
      </c>
      <c r="AU297" s="18" t="s">
        <v>2175</v>
      </c>
      <c r="AY297" s="18" t="s">
        <v>2216</v>
      </c>
      <c r="BE297" s="172">
        <f>IF(N297="základní",J297,0)</f>
        <v>0</v>
      </c>
      <c r="BF297" s="172">
        <f>IF(N297="snížená",J297,0)</f>
        <v>0</v>
      </c>
      <c r="BG297" s="172">
        <f>IF(N297="zákl. přenesená",J297,0)</f>
        <v>0</v>
      </c>
      <c r="BH297" s="172">
        <f>IF(N297="sníž. přenesená",J297,0)</f>
        <v>0</v>
      </c>
      <c r="BI297" s="172">
        <f>IF(N297="nulová",J297,0)</f>
        <v>0</v>
      </c>
      <c r="BJ297" s="18" t="s">
        <v>2173</v>
      </c>
      <c r="BK297" s="172">
        <f>ROUND(I297*H297,2)</f>
        <v>0</v>
      </c>
      <c r="BL297" s="18" t="s">
        <v>2385</v>
      </c>
      <c r="BM297" s="18" t="s">
        <v>1967</v>
      </c>
    </row>
    <row r="298" spans="2:65" s="1" customFormat="1" ht="22.5" customHeight="1">
      <c r="B298" s="160"/>
      <c r="C298" s="161" t="s">
        <v>3052</v>
      </c>
      <c r="D298" s="161" t="s">
        <v>2219</v>
      </c>
      <c r="E298" s="162" t="s">
        <v>1968</v>
      </c>
      <c r="F298" s="163" t="s">
        <v>1969</v>
      </c>
      <c r="G298" s="164" t="s">
        <v>2222</v>
      </c>
      <c r="H298" s="165">
        <v>1</v>
      </c>
      <c r="I298" s="166"/>
      <c r="J298" s="167">
        <f>ROUND(I298*H298,2)</f>
        <v>0</v>
      </c>
      <c r="K298" s="163" t="s">
        <v>2117</v>
      </c>
      <c r="L298" s="35"/>
      <c r="M298" s="168" t="s">
        <v>2117</v>
      </c>
      <c r="N298" s="169" t="s">
        <v>2137</v>
      </c>
      <c r="O298" s="36"/>
      <c r="P298" s="170">
        <f>O298*H298</f>
        <v>0</v>
      </c>
      <c r="Q298" s="170">
        <v>9.0000000000000006E-5</v>
      </c>
      <c r="R298" s="170">
        <f>Q298*H298</f>
        <v>9.0000000000000006E-5</v>
      </c>
      <c r="S298" s="170">
        <v>0</v>
      </c>
      <c r="T298" s="171">
        <f>S298*H298</f>
        <v>0</v>
      </c>
      <c r="AR298" s="18" t="s">
        <v>2385</v>
      </c>
      <c r="AT298" s="18" t="s">
        <v>2219</v>
      </c>
      <c r="AU298" s="18" t="s">
        <v>2175</v>
      </c>
      <c r="AY298" s="18" t="s">
        <v>2216</v>
      </c>
      <c r="BE298" s="172">
        <f>IF(N298="základní",J298,0)</f>
        <v>0</v>
      </c>
      <c r="BF298" s="172">
        <f>IF(N298="snížená",J298,0)</f>
        <v>0</v>
      </c>
      <c r="BG298" s="172">
        <f>IF(N298="zákl. přenesená",J298,0)</f>
        <v>0</v>
      </c>
      <c r="BH298" s="172">
        <f>IF(N298="sníž. přenesená",J298,0)</f>
        <v>0</v>
      </c>
      <c r="BI298" s="172">
        <f>IF(N298="nulová",J298,0)</f>
        <v>0</v>
      </c>
      <c r="BJ298" s="18" t="s">
        <v>2173</v>
      </c>
      <c r="BK298" s="172">
        <f>ROUND(I298*H298,2)</f>
        <v>0</v>
      </c>
      <c r="BL298" s="18" t="s">
        <v>2385</v>
      </c>
      <c r="BM298" s="18" t="s">
        <v>1970</v>
      </c>
    </row>
    <row r="299" spans="2:65" s="1" customFormat="1" ht="22.5" customHeight="1">
      <c r="B299" s="160"/>
      <c r="C299" s="161" t="s">
        <v>3056</v>
      </c>
      <c r="D299" s="161" t="s">
        <v>2219</v>
      </c>
      <c r="E299" s="162" t="s">
        <v>1971</v>
      </c>
      <c r="F299" s="163" t="s">
        <v>1972</v>
      </c>
      <c r="G299" s="164" t="s">
        <v>2222</v>
      </c>
      <c r="H299" s="165">
        <v>21</v>
      </c>
      <c r="I299" s="166"/>
      <c r="J299" s="167">
        <f>ROUND(I299*H299,2)</f>
        <v>0</v>
      </c>
      <c r="K299" s="163" t="s">
        <v>2117</v>
      </c>
      <c r="L299" s="35"/>
      <c r="M299" s="168" t="s">
        <v>2117</v>
      </c>
      <c r="N299" s="169" t="s">
        <v>2137</v>
      </c>
      <c r="O299" s="36"/>
      <c r="P299" s="170">
        <f>O299*H299</f>
        <v>0</v>
      </c>
      <c r="Q299" s="170">
        <v>9.0000000000000006E-5</v>
      </c>
      <c r="R299" s="170">
        <f>Q299*H299</f>
        <v>1.8900000000000002E-3</v>
      </c>
      <c r="S299" s="170">
        <v>0</v>
      </c>
      <c r="T299" s="171">
        <f>S299*H299</f>
        <v>0</v>
      </c>
      <c r="AR299" s="18" t="s">
        <v>2385</v>
      </c>
      <c r="AT299" s="18" t="s">
        <v>2219</v>
      </c>
      <c r="AU299" s="18" t="s">
        <v>2175</v>
      </c>
      <c r="AY299" s="18" t="s">
        <v>2216</v>
      </c>
      <c r="BE299" s="172">
        <f>IF(N299="základní",J299,0)</f>
        <v>0</v>
      </c>
      <c r="BF299" s="172">
        <f>IF(N299="snížená",J299,0)</f>
        <v>0</v>
      </c>
      <c r="BG299" s="172">
        <f>IF(N299="zákl. přenesená",J299,0)</f>
        <v>0</v>
      </c>
      <c r="BH299" s="172">
        <f>IF(N299="sníž. přenesená",J299,0)</f>
        <v>0</v>
      </c>
      <c r="BI299" s="172">
        <f>IF(N299="nulová",J299,0)</f>
        <v>0</v>
      </c>
      <c r="BJ299" s="18" t="s">
        <v>2173</v>
      </c>
      <c r="BK299" s="172">
        <f>ROUND(I299*H299,2)</f>
        <v>0</v>
      </c>
      <c r="BL299" s="18" t="s">
        <v>2385</v>
      </c>
      <c r="BM299" s="18" t="s">
        <v>1973</v>
      </c>
    </row>
    <row r="300" spans="2:65" s="1" customFormat="1" ht="22.5" customHeight="1">
      <c r="B300" s="160"/>
      <c r="C300" s="161" t="s">
        <v>3060</v>
      </c>
      <c r="D300" s="161" t="s">
        <v>2219</v>
      </c>
      <c r="E300" s="162" t="s">
        <v>1974</v>
      </c>
      <c r="F300" s="163" t="s">
        <v>1975</v>
      </c>
      <c r="G300" s="164" t="s">
        <v>2222</v>
      </c>
      <c r="H300" s="165">
        <v>41</v>
      </c>
      <c r="I300" s="166"/>
      <c r="J300" s="167">
        <f>ROUND(I300*H300,2)</f>
        <v>0</v>
      </c>
      <c r="K300" s="163" t="s">
        <v>2117</v>
      </c>
      <c r="L300" s="35"/>
      <c r="M300" s="168" t="s">
        <v>2117</v>
      </c>
      <c r="N300" s="169" t="s">
        <v>2137</v>
      </c>
      <c r="O300" s="36"/>
      <c r="P300" s="170">
        <f>O300*H300</f>
        <v>0</v>
      </c>
      <c r="Q300" s="170">
        <v>9.0000000000000006E-5</v>
      </c>
      <c r="R300" s="170">
        <f>Q300*H300</f>
        <v>3.6900000000000001E-3</v>
      </c>
      <c r="S300" s="170">
        <v>0</v>
      </c>
      <c r="T300" s="171">
        <f>S300*H300</f>
        <v>0</v>
      </c>
      <c r="AR300" s="18" t="s">
        <v>2385</v>
      </c>
      <c r="AT300" s="18" t="s">
        <v>2219</v>
      </c>
      <c r="AU300" s="18" t="s">
        <v>2175</v>
      </c>
      <c r="AY300" s="18" t="s">
        <v>2216</v>
      </c>
      <c r="BE300" s="172">
        <f>IF(N300="základní",J300,0)</f>
        <v>0</v>
      </c>
      <c r="BF300" s="172">
        <f>IF(N300="snížená",J300,0)</f>
        <v>0</v>
      </c>
      <c r="BG300" s="172">
        <f>IF(N300="zákl. přenesená",J300,0)</f>
        <v>0</v>
      </c>
      <c r="BH300" s="172">
        <f>IF(N300="sníž. přenesená",J300,0)</f>
        <v>0</v>
      </c>
      <c r="BI300" s="172">
        <f>IF(N300="nulová",J300,0)</f>
        <v>0</v>
      </c>
      <c r="BJ300" s="18" t="s">
        <v>2173</v>
      </c>
      <c r="BK300" s="172">
        <f>ROUND(I300*H300,2)</f>
        <v>0</v>
      </c>
      <c r="BL300" s="18" t="s">
        <v>2385</v>
      </c>
      <c r="BM300" s="18" t="s">
        <v>1976</v>
      </c>
    </row>
    <row r="301" spans="2:65" s="1" customFormat="1" ht="22.5" customHeight="1">
      <c r="B301" s="160"/>
      <c r="C301" s="161" t="s">
        <v>3065</v>
      </c>
      <c r="D301" s="161" t="s">
        <v>2219</v>
      </c>
      <c r="E301" s="162" t="s">
        <v>1977</v>
      </c>
      <c r="F301" s="163" t="s">
        <v>1978</v>
      </c>
      <c r="G301" s="164" t="s">
        <v>1920</v>
      </c>
      <c r="H301" s="165">
        <v>1</v>
      </c>
      <c r="I301" s="166"/>
      <c r="J301" s="167">
        <f>ROUND(I301*H301,2)</f>
        <v>0</v>
      </c>
      <c r="K301" s="163" t="s">
        <v>2305</v>
      </c>
      <c r="L301" s="35"/>
      <c r="M301" s="168" t="s">
        <v>2117</v>
      </c>
      <c r="N301" s="169" t="s">
        <v>2137</v>
      </c>
      <c r="O301" s="36"/>
      <c r="P301" s="170">
        <f>O301*H301</f>
        <v>0</v>
      </c>
      <c r="Q301" s="170">
        <v>1.9599999999999999E-3</v>
      </c>
      <c r="R301" s="170">
        <f>Q301*H301</f>
        <v>1.9599999999999999E-3</v>
      </c>
      <c r="S301" s="170">
        <v>0</v>
      </c>
      <c r="T301" s="171">
        <f>S301*H301</f>
        <v>0</v>
      </c>
      <c r="AR301" s="18" t="s">
        <v>2385</v>
      </c>
      <c r="AT301" s="18" t="s">
        <v>2219</v>
      </c>
      <c r="AU301" s="18" t="s">
        <v>2175</v>
      </c>
      <c r="AY301" s="18" t="s">
        <v>2216</v>
      </c>
      <c r="BE301" s="172">
        <f>IF(N301="základní",J301,0)</f>
        <v>0</v>
      </c>
      <c r="BF301" s="172">
        <f>IF(N301="snížená",J301,0)</f>
        <v>0</v>
      </c>
      <c r="BG301" s="172">
        <f>IF(N301="zákl. přenesená",J301,0)</f>
        <v>0</v>
      </c>
      <c r="BH301" s="172">
        <f>IF(N301="sníž. přenesená",J301,0)</f>
        <v>0</v>
      </c>
      <c r="BI301" s="172">
        <f>IF(N301="nulová",J301,0)</f>
        <v>0</v>
      </c>
      <c r="BJ301" s="18" t="s">
        <v>2173</v>
      </c>
      <c r="BK301" s="172">
        <f>ROUND(I301*H301,2)</f>
        <v>0</v>
      </c>
      <c r="BL301" s="18" t="s">
        <v>2385</v>
      </c>
      <c r="BM301" s="18" t="s">
        <v>1979</v>
      </c>
    </row>
    <row r="302" spans="2:65" s="11" customFormat="1" ht="22.5" customHeight="1">
      <c r="B302" s="173"/>
      <c r="D302" s="174" t="s">
        <v>2225</v>
      </c>
      <c r="E302" s="175" t="s">
        <v>2117</v>
      </c>
      <c r="F302" s="176" t="s">
        <v>1980</v>
      </c>
      <c r="H302" s="177">
        <v>1</v>
      </c>
      <c r="I302" s="178"/>
      <c r="L302" s="173"/>
      <c r="M302" s="179"/>
      <c r="N302" s="180"/>
      <c r="O302" s="180"/>
      <c r="P302" s="180"/>
      <c r="Q302" s="180"/>
      <c r="R302" s="180"/>
      <c r="S302" s="180"/>
      <c r="T302" s="181"/>
      <c r="AT302" s="182" t="s">
        <v>2225</v>
      </c>
      <c r="AU302" s="182" t="s">
        <v>2175</v>
      </c>
      <c r="AV302" s="11" t="s">
        <v>2175</v>
      </c>
      <c r="AW302" s="11" t="s">
        <v>2130</v>
      </c>
      <c r="AX302" s="11" t="s">
        <v>2173</v>
      </c>
      <c r="AY302" s="182" t="s">
        <v>2216</v>
      </c>
    </row>
    <row r="303" spans="2:65" s="1" customFormat="1" ht="22.5" customHeight="1">
      <c r="B303" s="160"/>
      <c r="C303" s="161" t="s">
        <v>3070</v>
      </c>
      <c r="D303" s="161" t="s">
        <v>2219</v>
      </c>
      <c r="E303" s="162" t="s">
        <v>1981</v>
      </c>
      <c r="F303" s="163" t="s">
        <v>1982</v>
      </c>
      <c r="G303" s="164" t="s">
        <v>1920</v>
      </c>
      <c r="H303" s="165">
        <v>2</v>
      </c>
      <c r="I303" s="166"/>
      <c r="J303" s="167">
        <f>ROUND(I303*H303,2)</f>
        <v>0</v>
      </c>
      <c r="K303" s="163" t="s">
        <v>2305</v>
      </c>
      <c r="L303" s="35"/>
      <c r="M303" s="168" t="s">
        <v>2117</v>
      </c>
      <c r="N303" s="169" t="s">
        <v>2137</v>
      </c>
      <c r="O303" s="36"/>
      <c r="P303" s="170">
        <f>O303*H303</f>
        <v>0</v>
      </c>
      <c r="Q303" s="170">
        <v>1.8E-3</v>
      </c>
      <c r="R303" s="170">
        <f>Q303*H303</f>
        <v>3.5999999999999999E-3</v>
      </c>
      <c r="S303" s="170">
        <v>0</v>
      </c>
      <c r="T303" s="171">
        <f>S303*H303</f>
        <v>0</v>
      </c>
      <c r="AR303" s="18" t="s">
        <v>2385</v>
      </c>
      <c r="AT303" s="18" t="s">
        <v>2219</v>
      </c>
      <c r="AU303" s="18" t="s">
        <v>2175</v>
      </c>
      <c r="AY303" s="18" t="s">
        <v>2216</v>
      </c>
      <c r="BE303" s="172">
        <f>IF(N303="základní",J303,0)</f>
        <v>0</v>
      </c>
      <c r="BF303" s="172">
        <f>IF(N303="snížená",J303,0)</f>
        <v>0</v>
      </c>
      <c r="BG303" s="172">
        <f>IF(N303="zákl. přenesená",J303,0)</f>
        <v>0</v>
      </c>
      <c r="BH303" s="172">
        <f>IF(N303="sníž. přenesená",J303,0)</f>
        <v>0</v>
      </c>
      <c r="BI303" s="172">
        <f>IF(N303="nulová",J303,0)</f>
        <v>0</v>
      </c>
      <c r="BJ303" s="18" t="s">
        <v>2173</v>
      </c>
      <c r="BK303" s="172">
        <f>ROUND(I303*H303,2)</f>
        <v>0</v>
      </c>
      <c r="BL303" s="18" t="s">
        <v>2385</v>
      </c>
      <c r="BM303" s="18" t="s">
        <v>1983</v>
      </c>
    </row>
    <row r="304" spans="2:65" s="1" customFormat="1" ht="22.5" customHeight="1">
      <c r="B304" s="160"/>
      <c r="C304" s="161" t="s">
        <v>3075</v>
      </c>
      <c r="D304" s="161" t="s">
        <v>2219</v>
      </c>
      <c r="E304" s="162" t="s">
        <v>1984</v>
      </c>
      <c r="F304" s="163" t="s">
        <v>1985</v>
      </c>
      <c r="G304" s="164" t="s">
        <v>1920</v>
      </c>
      <c r="H304" s="165">
        <v>4</v>
      </c>
      <c r="I304" s="166"/>
      <c r="J304" s="167">
        <f>ROUND(I304*H304,2)</f>
        <v>0</v>
      </c>
      <c r="K304" s="163" t="s">
        <v>2305</v>
      </c>
      <c r="L304" s="35"/>
      <c r="M304" s="168" t="s">
        <v>2117</v>
      </c>
      <c r="N304" s="169" t="s">
        <v>2137</v>
      </c>
      <c r="O304" s="36"/>
      <c r="P304" s="170">
        <f>O304*H304</f>
        <v>0</v>
      </c>
      <c r="Q304" s="170">
        <v>1.8E-3</v>
      </c>
      <c r="R304" s="170">
        <f>Q304*H304</f>
        <v>7.1999999999999998E-3</v>
      </c>
      <c r="S304" s="170">
        <v>0</v>
      </c>
      <c r="T304" s="171">
        <f>S304*H304</f>
        <v>0</v>
      </c>
      <c r="AR304" s="18" t="s">
        <v>2385</v>
      </c>
      <c r="AT304" s="18" t="s">
        <v>2219</v>
      </c>
      <c r="AU304" s="18" t="s">
        <v>2175</v>
      </c>
      <c r="AY304" s="18" t="s">
        <v>2216</v>
      </c>
      <c r="BE304" s="172">
        <f>IF(N304="základní",J304,0)</f>
        <v>0</v>
      </c>
      <c r="BF304" s="172">
        <f>IF(N304="snížená",J304,0)</f>
        <v>0</v>
      </c>
      <c r="BG304" s="172">
        <f>IF(N304="zákl. přenesená",J304,0)</f>
        <v>0</v>
      </c>
      <c r="BH304" s="172">
        <f>IF(N304="sníž. přenesená",J304,0)</f>
        <v>0</v>
      </c>
      <c r="BI304" s="172">
        <f>IF(N304="nulová",J304,0)</f>
        <v>0</v>
      </c>
      <c r="BJ304" s="18" t="s">
        <v>2173</v>
      </c>
      <c r="BK304" s="172">
        <f>ROUND(I304*H304,2)</f>
        <v>0</v>
      </c>
      <c r="BL304" s="18" t="s">
        <v>2385</v>
      </c>
      <c r="BM304" s="18" t="s">
        <v>1986</v>
      </c>
    </row>
    <row r="305" spans="2:65" s="1" customFormat="1" ht="22.5" customHeight="1">
      <c r="B305" s="160"/>
      <c r="C305" s="161" t="s">
        <v>3081</v>
      </c>
      <c r="D305" s="161" t="s">
        <v>2219</v>
      </c>
      <c r="E305" s="162" t="s">
        <v>1987</v>
      </c>
      <c r="F305" s="163" t="s">
        <v>1988</v>
      </c>
      <c r="G305" s="164" t="s">
        <v>1920</v>
      </c>
      <c r="H305" s="165">
        <v>1</v>
      </c>
      <c r="I305" s="166"/>
      <c r="J305" s="167">
        <f>ROUND(I305*H305,2)</f>
        <v>0</v>
      </c>
      <c r="K305" s="163" t="s">
        <v>2117</v>
      </c>
      <c r="L305" s="35"/>
      <c r="M305" s="168" t="s">
        <v>2117</v>
      </c>
      <c r="N305" s="169" t="s">
        <v>2137</v>
      </c>
      <c r="O305" s="36"/>
      <c r="P305" s="170">
        <f>O305*H305</f>
        <v>0</v>
      </c>
      <c r="Q305" s="170">
        <v>1.8400000000000001E-3</v>
      </c>
      <c r="R305" s="170">
        <f>Q305*H305</f>
        <v>1.8400000000000001E-3</v>
      </c>
      <c r="S305" s="170">
        <v>0</v>
      </c>
      <c r="T305" s="171">
        <f>S305*H305</f>
        <v>0</v>
      </c>
      <c r="AR305" s="18" t="s">
        <v>2385</v>
      </c>
      <c r="AT305" s="18" t="s">
        <v>2219</v>
      </c>
      <c r="AU305" s="18" t="s">
        <v>2175</v>
      </c>
      <c r="AY305" s="18" t="s">
        <v>2216</v>
      </c>
      <c r="BE305" s="172">
        <f>IF(N305="základní",J305,0)</f>
        <v>0</v>
      </c>
      <c r="BF305" s="172">
        <f>IF(N305="snížená",J305,0)</f>
        <v>0</v>
      </c>
      <c r="BG305" s="172">
        <f>IF(N305="zákl. přenesená",J305,0)</f>
        <v>0</v>
      </c>
      <c r="BH305" s="172">
        <f>IF(N305="sníž. přenesená",J305,0)</f>
        <v>0</v>
      </c>
      <c r="BI305" s="172">
        <f>IF(N305="nulová",J305,0)</f>
        <v>0</v>
      </c>
      <c r="BJ305" s="18" t="s">
        <v>2173</v>
      </c>
      <c r="BK305" s="172">
        <f>ROUND(I305*H305,2)</f>
        <v>0</v>
      </c>
      <c r="BL305" s="18" t="s">
        <v>2385</v>
      </c>
      <c r="BM305" s="18" t="s">
        <v>1989</v>
      </c>
    </row>
    <row r="306" spans="2:65" s="1" customFormat="1" ht="22.5" customHeight="1">
      <c r="B306" s="160"/>
      <c r="C306" s="161" t="s">
        <v>3085</v>
      </c>
      <c r="D306" s="161" t="s">
        <v>2219</v>
      </c>
      <c r="E306" s="162" t="s">
        <v>1990</v>
      </c>
      <c r="F306" s="163" t="s">
        <v>1991</v>
      </c>
      <c r="G306" s="164" t="s">
        <v>1920</v>
      </c>
      <c r="H306" s="165">
        <v>1</v>
      </c>
      <c r="I306" s="166"/>
      <c r="J306" s="167">
        <f>ROUND(I306*H306,2)</f>
        <v>0</v>
      </c>
      <c r="K306" s="163" t="s">
        <v>2305</v>
      </c>
      <c r="L306" s="35"/>
      <c r="M306" s="168" t="s">
        <v>2117</v>
      </c>
      <c r="N306" s="169" t="s">
        <v>2137</v>
      </c>
      <c r="O306" s="36"/>
      <c r="P306" s="170">
        <f>O306*H306</f>
        <v>0</v>
      </c>
      <c r="Q306" s="170">
        <v>1.9599999999999999E-3</v>
      </c>
      <c r="R306" s="170">
        <f>Q306*H306</f>
        <v>1.9599999999999999E-3</v>
      </c>
      <c r="S306" s="170">
        <v>0</v>
      </c>
      <c r="T306" s="171">
        <f>S306*H306</f>
        <v>0</v>
      </c>
      <c r="AR306" s="18" t="s">
        <v>2385</v>
      </c>
      <c r="AT306" s="18" t="s">
        <v>2219</v>
      </c>
      <c r="AU306" s="18" t="s">
        <v>2175</v>
      </c>
      <c r="AY306" s="18" t="s">
        <v>2216</v>
      </c>
      <c r="BE306" s="172">
        <f>IF(N306="základní",J306,0)</f>
        <v>0</v>
      </c>
      <c r="BF306" s="172">
        <f>IF(N306="snížená",J306,0)</f>
        <v>0</v>
      </c>
      <c r="BG306" s="172">
        <f>IF(N306="zákl. přenesená",J306,0)</f>
        <v>0</v>
      </c>
      <c r="BH306" s="172">
        <f>IF(N306="sníž. přenesená",J306,0)</f>
        <v>0</v>
      </c>
      <c r="BI306" s="172">
        <f>IF(N306="nulová",J306,0)</f>
        <v>0</v>
      </c>
      <c r="BJ306" s="18" t="s">
        <v>2173</v>
      </c>
      <c r="BK306" s="172">
        <f>ROUND(I306*H306,2)</f>
        <v>0</v>
      </c>
      <c r="BL306" s="18" t="s">
        <v>2385</v>
      </c>
      <c r="BM306" s="18" t="s">
        <v>1992</v>
      </c>
    </row>
    <row r="307" spans="2:65" s="10" customFormat="1" ht="29.85" customHeight="1">
      <c r="B307" s="146"/>
      <c r="D307" s="157" t="s">
        <v>2165</v>
      </c>
      <c r="E307" s="158" t="s">
        <v>1993</v>
      </c>
      <c r="F307" s="158" t="s">
        <v>1994</v>
      </c>
      <c r="I307" s="149"/>
      <c r="J307" s="159">
        <f>BK307</f>
        <v>0</v>
      </c>
      <c r="L307" s="146"/>
      <c r="M307" s="151"/>
      <c r="N307" s="152"/>
      <c r="O307" s="152"/>
      <c r="P307" s="153">
        <f>SUM(P308:P309)</f>
        <v>0</v>
      </c>
      <c r="Q307" s="152"/>
      <c r="R307" s="153">
        <f>SUM(R308:R309)</f>
        <v>5.2699999999999997E-2</v>
      </c>
      <c r="S307" s="152"/>
      <c r="T307" s="154">
        <f>SUM(T308:T309)</f>
        <v>0</v>
      </c>
      <c r="AR307" s="147" t="s">
        <v>2175</v>
      </c>
      <c r="AT307" s="155" t="s">
        <v>2165</v>
      </c>
      <c r="AU307" s="155" t="s">
        <v>2173</v>
      </c>
      <c r="AY307" s="147" t="s">
        <v>2216</v>
      </c>
      <c r="BK307" s="156">
        <f>SUM(BK308:BK309)</f>
        <v>0</v>
      </c>
    </row>
    <row r="308" spans="2:65" s="1" customFormat="1" ht="31.5" customHeight="1">
      <c r="B308" s="160"/>
      <c r="C308" s="161" t="s">
        <v>3089</v>
      </c>
      <c r="D308" s="161" t="s">
        <v>2219</v>
      </c>
      <c r="E308" s="162" t="s">
        <v>1995</v>
      </c>
      <c r="F308" s="163" t="s">
        <v>1996</v>
      </c>
      <c r="G308" s="164" t="s">
        <v>1920</v>
      </c>
      <c r="H308" s="165">
        <v>5</v>
      </c>
      <c r="I308" s="166"/>
      <c r="J308" s="167">
        <f>ROUND(I308*H308,2)</f>
        <v>0</v>
      </c>
      <c r="K308" s="163" t="s">
        <v>2334</v>
      </c>
      <c r="L308" s="35"/>
      <c r="M308" s="168" t="s">
        <v>2117</v>
      </c>
      <c r="N308" s="169" t="s">
        <v>2137</v>
      </c>
      <c r="O308" s="36"/>
      <c r="P308" s="170">
        <f>O308*H308</f>
        <v>0</v>
      </c>
      <c r="Q308" s="170">
        <v>1.044E-2</v>
      </c>
      <c r="R308" s="170">
        <f>Q308*H308</f>
        <v>5.2199999999999996E-2</v>
      </c>
      <c r="S308" s="170">
        <v>0</v>
      </c>
      <c r="T308" s="171">
        <f>S308*H308</f>
        <v>0</v>
      </c>
      <c r="AR308" s="18" t="s">
        <v>2385</v>
      </c>
      <c r="AT308" s="18" t="s">
        <v>2219</v>
      </c>
      <c r="AU308" s="18" t="s">
        <v>2175</v>
      </c>
      <c r="AY308" s="18" t="s">
        <v>2216</v>
      </c>
      <c r="BE308" s="172">
        <f>IF(N308="základní",J308,0)</f>
        <v>0</v>
      </c>
      <c r="BF308" s="172">
        <f>IF(N308="snížená",J308,0)</f>
        <v>0</v>
      </c>
      <c r="BG308" s="172">
        <f>IF(N308="zákl. přenesená",J308,0)</f>
        <v>0</v>
      </c>
      <c r="BH308" s="172">
        <f>IF(N308="sníž. přenesená",J308,0)</f>
        <v>0</v>
      </c>
      <c r="BI308" s="172">
        <f>IF(N308="nulová",J308,0)</f>
        <v>0</v>
      </c>
      <c r="BJ308" s="18" t="s">
        <v>2173</v>
      </c>
      <c r="BK308" s="172">
        <f>ROUND(I308*H308,2)</f>
        <v>0</v>
      </c>
      <c r="BL308" s="18" t="s">
        <v>2385</v>
      </c>
      <c r="BM308" s="18" t="s">
        <v>1997</v>
      </c>
    </row>
    <row r="309" spans="2:65" s="1" customFormat="1" ht="22.5" customHeight="1">
      <c r="B309" s="160"/>
      <c r="C309" s="161" t="s">
        <v>2361</v>
      </c>
      <c r="D309" s="161" t="s">
        <v>2219</v>
      </c>
      <c r="E309" s="162" t="s">
        <v>1998</v>
      </c>
      <c r="F309" s="163" t="s">
        <v>1999</v>
      </c>
      <c r="G309" s="164" t="s">
        <v>1920</v>
      </c>
      <c r="H309" s="165">
        <v>1</v>
      </c>
      <c r="I309" s="166"/>
      <c r="J309" s="167">
        <f>ROUND(I309*H309,2)</f>
        <v>0</v>
      </c>
      <c r="K309" s="163" t="s">
        <v>2117</v>
      </c>
      <c r="L309" s="35"/>
      <c r="M309" s="168" t="s">
        <v>2117</v>
      </c>
      <c r="N309" s="169" t="s">
        <v>2137</v>
      </c>
      <c r="O309" s="36"/>
      <c r="P309" s="170">
        <f>O309*H309</f>
        <v>0</v>
      </c>
      <c r="Q309" s="170">
        <v>5.0000000000000001E-4</v>
      </c>
      <c r="R309" s="170">
        <f>Q309*H309</f>
        <v>5.0000000000000001E-4</v>
      </c>
      <c r="S309" s="170">
        <v>0</v>
      </c>
      <c r="T309" s="171">
        <f>S309*H309</f>
        <v>0</v>
      </c>
      <c r="AR309" s="18" t="s">
        <v>2385</v>
      </c>
      <c r="AT309" s="18" t="s">
        <v>2219</v>
      </c>
      <c r="AU309" s="18" t="s">
        <v>2175</v>
      </c>
      <c r="AY309" s="18" t="s">
        <v>2216</v>
      </c>
      <c r="BE309" s="172">
        <f>IF(N309="základní",J309,0)</f>
        <v>0</v>
      </c>
      <c r="BF309" s="172">
        <f>IF(N309="snížená",J309,0)</f>
        <v>0</v>
      </c>
      <c r="BG309" s="172">
        <f>IF(N309="zákl. přenesená",J309,0)</f>
        <v>0</v>
      </c>
      <c r="BH309" s="172">
        <f>IF(N309="sníž. přenesená",J309,0)</f>
        <v>0</v>
      </c>
      <c r="BI309" s="172">
        <f>IF(N309="nulová",J309,0)</f>
        <v>0</v>
      </c>
      <c r="BJ309" s="18" t="s">
        <v>2173</v>
      </c>
      <c r="BK309" s="172">
        <f>ROUND(I309*H309,2)</f>
        <v>0</v>
      </c>
      <c r="BL309" s="18" t="s">
        <v>2385</v>
      </c>
      <c r="BM309" s="18" t="s">
        <v>2000</v>
      </c>
    </row>
    <row r="310" spans="2:65" s="10" customFormat="1" ht="29.85" customHeight="1">
      <c r="B310" s="146"/>
      <c r="D310" s="157" t="s">
        <v>2165</v>
      </c>
      <c r="E310" s="158" t="s">
        <v>2001</v>
      </c>
      <c r="F310" s="158" t="s">
        <v>2002</v>
      </c>
      <c r="I310" s="149"/>
      <c r="J310" s="159">
        <f>BK310</f>
        <v>0</v>
      </c>
      <c r="L310" s="146"/>
      <c r="M310" s="151"/>
      <c r="N310" s="152"/>
      <c r="O310" s="152"/>
      <c r="P310" s="153">
        <f>SUM(P311:P319)</f>
        <v>0</v>
      </c>
      <c r="Q310" s="152"/>
      <c r="R310" s="153">
        <f>SUM(R311:R319)</f>
        <v>3.2126399999999999</v>
      </c>
      <c r="S310" s="152"/>
      <c r="T310" s="154">
        <f>SUM(T311:T319)</f>
        <v>0</v>
      </c>
      <c r="AR310" s="147" t="s">
        <v>2175</v>
      </c>
      <c r="AT310" s="155" t="s">
        <v>2165</v>
      </c>
      <c r="AU310" s="155" t="s">
        <v>2173</v>
      </c>
      <c r="AY310" s="147" t="s">
        <v>2216</v>
      </c>
      <c r="BK310" s="156">
        <f>SUM(BK311:BK319)</f>
        <v>0</v>
      </c>
    </row>
    <row r="311" spans="2:65" s="1" customFormat="1" ht="31.5" customHeight="1">
      <c r="B311" s="160"/>
      <c r="C311" s="161" t="s">
        <v>3097</v>
      </c>
      <c r="D311" s="161" t="s">
        <v>2219</v>
      </c>
      <c r="E311" s="162" t="s">
        <v>2003</v>
      </c>
      <c r="F311" s="163" t="s">
        <v>2004</v>
      </c>
      <c r="G311" s="164" t="s">
        <v>1920</v>
      </c>
      <c r="H311" s="165">
        <v>1</v>
      </c>
      <c r="I311" s="166"/>
      <c r="J311" s="167">
        <f t="shared" ref="J311:J319" si="70">ROUND(I311*H311,2)</f>
        <v>0</v>
      </c>
      <c r="K311" s="163" t="s">
        <v>2117</v>
      </c>
      <c r="L311" s="35"/>
      <c r="M311" s="168" t="s">
        <v>2117</v>
      </c>
      <c r="N311" s="169" t="s">
        <v>2137</v>
      </c>
      <c r="O311" s="36"/>
      <c r="P311" s="170">
        <f t="shared" ref="P311:P319" si="71">O311*H311</f>
        <v>0</v>
      </c>
      <c r="Q311" s="170">
        <v>0.14591999999999999</v>
      </c>
      <c r="R311" s="170">
        <f t="shared" ref="R311:R319" si="72">Q311*H311</f>
        <v>0.14591999999999999</v>
      </c>
      <c r="S311" s="170">
        <v>0</v>
      </c>
      <c r="T311" s="171">
        <f t="shared" ref="T311:T319" si="73">S311*H311</f>
        <v>0</v>
      </c>
      <c r="AR311" s="18" t="s">
        <v>2385</v>
      </c>
      <c r="AT311" s="18" t="s">
        <v>2219</v>
      </c>
      <c r="AU311" s="18" t="s">
        <v>2175</v>
      </c>
      <c r="AY311" s="18" t="s">
        <v>2216</v>
      </c>
      <c r="BE311" s="172">
        <f t="shared" ref="BE311:BE319" si="74">IF(N311="základní",J311,0)</f>
        <v>0</v>
      </c>
      <c r="BF311" s="172">
        <f t="shared" ref="BF311:BF319" si="75">IF(N311="snížená",J311,0)</f>
        <v>0</v>
      </c>
      <c r="BG311" s="172">
        <f t="shared" ref="BG311:BG319" si="76">IF(N311="zákl. přenesená",J311,0)</f>
        <v>0</v>
      </c>
      <c r="BH311" s="172">
        <f t="shared" ref="BH311:BH319" si="77">IF(N311="sníž. přenesená",J311,0)</f>
        <v>0</v>
      </c>
      <c r="BI311" s="172">
        <f t="shared" ref="BI311:BI319" si="78">IF(N311="nulová",J311,0)</f>
        <v>0</v>
      </c>
      <c r="BJ311" s="18" t="s">
        <v>2173</v>
      </c>
      <c r="BK311" s="172">
        <f t="shared" ref="BK311:BK319" si="79">ROUND(I311*H311,2)</f>
        <v>0</v>
      </c>
      <c r="BL311" s="18" t="s">
        <v>2385</v>
      </c>
      <c r="BM311" s="18" t="s">
        <v>2005</v>
      </c>
    </row>
    <row r="312" spans="2:65" s="1" customFormat="1" ht="57" customHeight="1">
      <c r="B312" s="160"/>
      <c r="C312" s="161" t="s">
        <v>3101</v>
      </c>
      <c r="D312" s="161" t="s">
        <v>2219</v>
      </c>
      <c r="E312" s="162" t="s">
        <v>2006</v>
      </c>
      <c r="F312" s="163" t="s">
        <v>2007</v>
      </c>
      <c r="G312" s="164" t="s">
        <v>1920</v>
      </c>
      <c r="H312" s="165">
        <v>1</v>
      </c>
      <c r="I312" s="166"/>
      <c r="J312" s="167">
        <f t="shared" si="70"/>
        <v>0</v>
      </c>
      <c r="K312" s="163" t="s">
        <v>2117</v>
      </c>
      <c r="L312" s="35"/>
      <c r="M312" s="168" t="s">
        <v>2117</v>
      </c>
      <c r="N312" s="169" t="s">
        <v>2137</v>
      </c>
      <c r="O312" s="36"/>
      <c r="P312" s="170">
        <f t="shared" si="71"/>
        <v>0</v>
      </c>
      <c r="Q312" s="170">
        <v>0.12778</v>
      </c>
      <c r="R312" s="170">
        <f t="shared" si="72"/>
        <v>0.12778</v>
      </c>
      <c r="S312" s="170">
        <v>0</v>
      </c>
      <c r="T312" s="171">
        <f t="shared" si="73"/>
        <v>0</v>
      </c>
      <c r="AR312" s="18" t="s">
        <v>2385</v>
      </c>
      <c r="AT312" s="18" t="s">
        <v>2219</v>
      </c>
      <c r="AU312" s="18" t="s">
        <v>2175</v>
      </c>
      <c r="AY312" s="18" t="s">
        <v>2216</v>
      </c>
      <c r="BE312" s="172">
        <f t="shared" si="74"/>
        <v>0</v>
      </c>
      <c r="BF312" s="172">
        <f t="shared" si="75"/>
        <v>0</v>
      </c>
      <c r="BG312" s="172">
        <f t="shared" si="76"/>
        <v>0</v>
      </c>
      <c r="BH312" s="172">
        <f t="shared" si="77"/>
        <v>0</v>
      </c>
      <c r="BI312" s="172">
        <f t="shared" si="78"/>
        <v>0</v>
      </c>
      <c r="BJ312" s="18" t="s">
        <v>2173</v>
      </c>
      <c r="BK312" s="172">
        <f t="shared" si="79"/>
        <v>0</v>
      </c>
      <c r="BL312" s="18" t="s">
        <v>2385</v>
      </c>
      <c r="BM312" s="18" t="s">
        <v>2008</v>
      </c>
    </row>
    <row r="313" spans="2:65" s="1" customFormat="1" ht="22.5" customHeight="1">
      <c r="B313" s="160"/>
      <c r="C313" s="161" t="s">
        <v>3105</v>
      </c>
      <c r="D313" s="161" t="s">
        <v>2219</v>
      </c>
      <c r="E313" s="162" t="s">
        <v>2009</v>
      </c>
      <c r="F313" s="163" t="s">
        <v>2010</v>
      </c>
      <c r="G313" s="164" t="s">
        <v>2352</v>
      </c>
      <c r="H313" s="165">
        <v>18</v>
      </c>
      <c r="I313" s="166"/>
      <c r="J313" s="167">
        <f t="shared" si="70"/>
        <v>0</v>
      </c>
      <c r="K313" s="163" t="s">
        <v>2117</v>
      </c>
      <c r="L313" s="35"/>
      <c r="M313" s="168" t="s">
        <v>2117</v>
      </c>
      <c r="N313" s="169" t="s">
        <v>2137</v>
      </c>
      <c r="O313" s="36"/>
      <c r="P313" s="170">
        <f t="shared" si="71"/>
        <v>0</v>
      </c>
      <c r="Q313" s="170">
        <v>0.12778</v>
      </c>
      <c r="R313" s="170">
        <f t="shared" si="72"/>
        <v>2.3000400000000001</v>
      </c>
      <c r="S313" s="170">
        <v>0</v>
      </c>
      <c r="T313" s="171">
        <f t="shared" si="73"/>
        <v>0</v>
      </c>
      <c r="AR313" s="18" t="s">
        <v>2385</v>
      </c>
      <c r="AT313" s="18" t="s">
        <v>2219</v>
      </c>
      <c r="AU313" s="18" t="s">
        <v>2175</v>
      </c>
      <c r="AY313" s="18" t="s">
        <v>2216</v>
      </c>
      <c r="BE313" s="172">
        <f t="shared" si="74"/>
        <v>0</v>
      </c>
      <c r="BF313" s="172">
        <f t="shared" si="75"/>
        <v>0</v>
      </c>
      <c r="BG313" s="172">
        <f t="shared" si="76"/>
        <v>0</v>
      </c>
      <c r="BH313" s="172">
        <f t="shared" si="77"/>
        <v>0</v>
      </c>
      <c r="BI313" s="172">
        <f t="shared" si="78"/>
        <v>0</v>
      </c>
      <c r="BJ313" s="18" t="s">
        <v>2173</v>
      </c>
      <c r="BK313" s="172">
        <f t="shared" si="79"/>
        <v>0</v>
      </c>
      <c r="BL313" s="18" t="s">
        <v>2385</v>
      </c>
      <c r="BM313" s="18" t="s">
        <v>2011</v>
      </c>
    </row>
    <row r="314" spans="2:65" s="1" customFormat="1" ht="22.5" customHeight="1">
      <c r="B314" s="160"/>
      <c r="C314" s="161" t="s">
        <v>3109</v>
      </c>
      <c r="D314" s="161" t="s">
        <v>2219</v>
      </c>
      <c r="E314" s="162" t="s">
        <v>2012</v>
      </c>
      <c r="F314" s="163" t="s">
        <v>2013</v>
      </c>
      <c r="G314" s="164" t="s">
        <v>2222</v>
      </c>
      <c r="H314" s="165">
        <v>1</v>
      </c>
      <c r="I314" s="166"/>
      <c r="J314" s="167">
        <f t="shared" si="70"/>
        <v>0</v>
      </c>
      <c r="K314" s="163" t="s">
        <v>2117</v>
      </c>
      <c r="L314" s="35"/>
      <c r="M314" s="168" t="s">
        <v>2117</v>
      </c>
      <c r="N314" s="169" t="s">
        <v>2137</v>
      </c>
      <c r="O314" s="36"/>
      <c r="P314" s="170">
        <f t="shared" si="71"/>
        <v>0</v>
      </c>
      <c r="Q314" s="170">
        <v>0.12778</v>
      </c>
      <c r="R314" s="170">
        <f t="shared" si="72"/>
        <v>0.12778</v>
      </c>
      <c r="S314" s="170">
        <v>0</v>
      </c>
      <c r="T314" s="171">
        <f t="shared" si="73"/>
        <v>0</v>
      </c>
      <c r="AR314" s="18" t="s">
        <v>2385</v>
      </c>
      <c r="AT314" s="18" t="s">
        <v>2219</v>
      </c>
      <c r="AU314" s="18" t="s">
        <v>2175</v>
      </c>
      <c r="AY314" s="18" t="s">
        <v>2216</v>
      </c>
      <c r="BE314" s="172">
        <f t="shared" si="74"/>
        <v>0</v>
      </c>
      <c r="BF314" s="172">
        <f t="shared" si="75"/>
        <v>0</v>
      </c>
      <c r="BG314" s="172">
        <f t="shared" si="76"/>
        <v>0</v>
      </c>
      <c r="BH314" s="172">
        <f t="shared" si="77"/>
        <v>0</v>
      </c>
      <c r="BI314" s="172">
        <f t="shared" si="78"/>
        <v>0</v>
      </c>
      <c r="BJ314" s="18" t="s">
        <v>2173</v>
      </c>
      <c r="BK314" s="172">
        <f t="shared" si="79"/>
        <v>0</v>
      </c>
      <c r="BL314" s="18" t="s">
        <v>2385</v>
      </c>
      <c r="BM314" s="18" t="s">
        <v>2014</v>
      </c>
    </row>
    <row r="315" spans="2:65" s="1" customFormat="1" ht="22.5" customHeight="1">
      <c r="B315" s="160"/>
      <c r="C315" s="161" t="s">
        <v>3113</v>
      </c>
      <c r="D315" s="161" t="s">
        <v>2219</v>
      </c>
      <c r="E315" s="162" t="s">
        <v>2015</v>
      </c>
      <c r="F315" s="163" t="s">
        <v>2016</v>
      </c>
      <c r="G315" s="164" t="s">
        <v>2222</v>
      </c>
      <c r="H315" s="165">
        <v>1</v>
      </c>
      <c r="I315" s="166"/>
      <c r="J315" s="167">
        <f t="shared" si="70"/>
        <v>0</v>
      </c>
      <c r="K315" s="163" t="s">
        <v>2117</v>
      </c>
      <c r="L315" s="35"/>
      <c r="M315" s="168" t="s">
        <v>2117</v>
      </c>
      <c r="N315" s="169" t="s">
        <v>2137</v>
      </c>
      <c r="O315" s="36"/>
      <c r="P315" s="170">
        <f t="shared" si="71"/>
        <v>0</v>
      </c>
      <c r="Q315" s="170">
        <v>0.12778</v>
      </c>
      <c r="R315" s="170">
        <f t="shared" si="72"/>
        <v>0.12778</v>
      </c>
      <c r="S315" s="170">
        <v>0</v>
      </c>
      <c r="T315" s="171">
        <f t="shared" si="73"/>
        <v>0</v>
      </c>
      <c r="AR315" s="18" t="s">
        <v>2385</v>
      </c>
      <c r="AT315" s="18" t="s">
        <v>2219</v>
      </c>
      <c r="AU315" s="18" t="s">
        <v>2175</v>
      </c>
      <c r="AY315" s="18" t="s">
        <v>2216</v>
      </c>
      <c r="BE315" s="172">
        <f t="shared" si="74"/>
        <v>0</v>
      </c>
      <c r="BF315" s="172">
        <f t="shared" si="75"/>
        <v>0</v>
      </c>
      <c r="BG315" s="172">
        <f t="shared" si="76"/>
        <v>0</v>
      </c>
      <c r="BH315" s="172">
        <f t="shared" si="77"/>
        <v>0</v>
      </c>
      <c r="BI315" s="172">
        <f t="shared" si="78"/>
        <v>0</v>
      </c>
      <c r="BJ315" s="18" t="s">
        <v>2173</v>
      </c>
      <c r="BK315" s="172">
        <f t="shared" si="79"/>
        <v>0</v>
      </c>
      <c r="BL315" s="18" t="s">
        <v>2385</v>
      </c>
      <c r="BM315" s="18" t="s">
        <v>2017</v>
      </c>
    </row>
    <row r="316" spans="2:65" s="1" customFormat="1" ht="22.5" customHeight="1">
      <c r="B316" s="160"/>
      <c r="C316" s="161" t="s">
        <v>3118</v>
      </c>
      <c r="D316" s="161" t="s">
        <v>2219</v>
      </c>
      <c r="E316" s="162" t="s">
        <v>2018</v>
      </c>
      <c r="F316" s="163" t="s">
        <v>2019</v>
      </c>
      <c r="G316" s="164" t="s">
        <v>2229</v>
      </c>
      <c r="H316" s="165">
        <v>1</v>
      </c>
      <c r="I316" s="166"/>
      <c r="J316" s="167">
        <f t="shared" si="70"/>
        <v>0</v>
      </c>
      <c r="K316" s="163" t="s">
        <v>2117</v>
      </c>
      <c r="L316" s="35"/>
      <c r="M316" s="168" t="s">
        <v>2117</v>
      </c>
      <c r="N316" s="169" t="s">
        <v>2137</v>
      </c>
      <c r="O316" s="36"/>
      <c r="P316" s="170">
        <f t="shared" si="71"/>
        <v>0</v>
      </c>
      <c r="Q316" s="170">
        <v>0.12778</v>
      </c>
      <c r="R316" s="170">
        <f t="shared" si="72"/>
        <v>0.12778</v>
      </c>
      <c r="S316" s="170">
        <v>0</v>
      </c>
      <c r="T316" s="171">
        <f t="shared" si="73"/>
        <v>0</v>
      </c>
      <c r="AR316" s="18" t="s">
        <v>2385</v>
      </c>
      <c r="AT316" s="18" t="s">
        <v>2219</v>
      </c>
      <c r="AU316" s="18" t="s">
        <v>2175</v>
      </c>
      <c r="AY316" s="18" t="s">
        <v>2216</v>
      </c>
      <c r="BE316" s="172">
        <f t="shared" si="74"/>
        <v>0</v>
      </c>
      <c r="BF316" s="172">
        <f t="shared" si="75"/>
        <v>0</v>
      </c>
      <c r="BG316" s="172">
        <f t="shared" si="76"/>
        <v>0</v>
      </c>
      <c r="BH316" s="172">
        <f t="shared" si="77"/>
        <v>0</v>
      </c>
      <c r="BI316" s="172">
        <f t="shared" si="78"/>
        <v>0</v>
      </c>
      <c r="BJ316" s="18" t="s">
        <v>2173</v>
      </c>
      <c r="BK316" s="172">
        <f t="shared" si="79"/>
        <v>0</v>
      </c>
      <c r="BL316" s="18" t="s">
        <v>2385</v>
      </c>
      <c r="BM316" s="18" t="s">
        <v>2020</v>
      </c>
    </row>
    <row r="317" spans="2:65" s="1" customFormat="1" ht="22.5" customHeight="1">
      <c r="B317" s="160"/>
      <c r="C317" s="161" t="s">
        <v>3123</v>
      </c>
      <c r="D317" s="161" t="s">
        <v>2219</v>
      </c>
      <c r="E317" s="162" t="s">
        <v>2021</v>
      </c>
      <c r="F317" s="163" t="s">
        <v>2022</v>
      </c>
      <c r="G317" s="164" t="s">
        <v>2229</v>
      </c>
      <c r="H317" s="165">
        <v>1</v>
      </c>
      <c r="I317" s="166"/>
      <c r="J317" s="167">
        <f t="shared" si="70"/>
        <v>0</v>
      </c>
      <c r="K317" s="163" t="s">
        <v>2117</v>
      </c>
      <c r="L317" s="35"/>
      <c r="M317" s="168" t="s">
        <v>2117</v>
      </c>
      <c r="N317" s="169" t="s">
        <v>2137</v>
      </c>
      <c r="O317" s="36"/>
      <c r="P317" s="170">
        <f t="shared" si="71"/>
        <v>0</v>
      </c>
      <c r="Q317" s="170">
        <v>0.12778</v>
      </c>
      <c r="R317" s="170">
        <f t="shared" si="72"/>
        <v>0.12778</v>
      </c>
      <c r="S317" s="170">
        <v>0</v>
      </c>
      <c r="T317" s="171">
        <f t="shared" si="73"/>
        <v>0</v>
      </c>
      <c r="AR317" s="18" t="s">
        <v>2385</v>
      </c>
      <c r="AT317" s="18" t="s">
        <v>2219</v>
      </c>
      <c r="AU317" s="18" t="s">
        <v>2175</v>
      </c>
      <c r="AY317" s="18" t="s">
        <v>2216</v>
      </c>
      <c r="BE317" s="172">
        <f t="shared" si="74"/>
        <v>0</v>
      </c>
      <c r="BF317" s="172">
        <f t="shared" si="75"/>
        <v>0</v>
      </c>
      <c r="BG317" s="172">
        <f t="shared" si="76"/>
        <v>0</v>
      </c>
      <c r="BH317" s="172">
        <f t="shared" si="77"/>
        <v>0</v>
      </c>
      <c r="BI317" s="172">
        <f t="shared" si="78"/>
        <v>0</v>
      </c>
      <c r="BJ317" s="18" t="s">
        <v>2173</v>
      </c>
      <c r="BK317" s="172">
        <f t="shared" si="79"/>
        <v>0</v>
      </c>
      <c r="BL317" s="18" t="s">
        <v>2385</v>
      </c>
      <c r="BM317" s="18" t="s">
        <v>2023</v>
      </c>
    </row>
    <row r="318" spans="2:65" s="1" customFormat="1" ht="22.5" customHeight="1">
      <c r="B318" s="160"/>
      <c r="C318" s="161" t="s">
        <v>3129</v>
      </c>
      <c r="D318" s="161" t="s">
        <v>2219</v>
      </c>
      <c r="E318" s="162" t="s">
        <v>2024</v>
      </c>
      <c r="F318" s="163" t="s">
        <v>2025</v>
      </c>
      <c r="G318" s="164" t="s">
        <v>2229</v>
      </c>
      <c r="H318" s="165">
        <v>1</v>
      </c>
      <c r="I318" s="166"/>
      <c r="J318" s="167">
        <f t="shared" si="70"/>
        <v>0</v>
      </c>
      <c r="K318" s="163" t="s">
        <v>2117</v>
      </c>
      <c r="L318" s="35"/>
      <c r="M318" s="168" t="s">
        <v>2117</v>
      </c>
      <c r="N318" s="169" t="s">
        <v>2137</v>
      </c>
      <c r="O318" s="36"/>
      <c r="P318" s="170">
        <f t="shared" si="71"/>
        <v>0</v>
      </c>
      <c r="Q318" s="170">
        <v>0.12778</v>
      </c>
      <c r="R318" s="170">
        <f t="shared" si="72"/>
        <v>0.12778</v>
      </c>
      <c r="S318" s="170">
        <v>0</v>
      </c>
      <c r="T318" s="171">
        <f t="shared" si="73"/>
        <v>0</v>
      </c>
      <c r="AR318" s="18" t="s">
        <v>2385</v>
      </c>
      <c r="AT318" s="18" t="s">
        <v>2219</v>
      </c>
      <c r="AU318" s="18" t="s">
        <v>2175</v>
      </c>
      <c r="AY318" s="18" t="s">
        <v>2216</v>
      </c>
      <c r="BE318" s="172">
        <f t="shared" si="74"/>
        <v>0</v>
      </c>
      <c r="BF318" s="172">
        <f t="shared" si="75"/>
        <v>0</v>
      </c>
      <c r="BG318" s="172">
        <f t="shared" si="76"/>
        <v>0</v>
      </c>
      <c r="BH318" s="172">
        <f t="shared" si="77"/>
        <v>0</v>
      </c>
      <c r="BI318" s="172">
        <f t="shared" si="78"/>
        <v>0</v>
      </c>
      <c r="BJ318" s="18" t="s">
        <v>2173</v>
      </c>
      <c r="BK318" s="172">
        <f t="shared" si="79"/>
        <v>0</v>
      </c>
      <c r="BL318" s="18" t="s">
        <v>2385</v>
      </c>
      <c r="BM318" s="18" t="s">
        <v>2026</v>
      </c>
    </row>
    <row r="319" spans="2:65" s="1" customFormat="1" ht="22.5" customHeight="1">
      <c r="B319" s="160"/>
      <c r="C319" s="161" t="s">
        <v>3133</v>
      </c>
      <c r="D319" s="161" t="s">
        <v>2219</v>
      </c>
      <c r="E319" s="162" t="s">
        <v>2027</v>
      </c>
      <c r="F319" s="163" t="s">
        <v>2028</v>
      </c>
      <c r="G319" s="164" t="s">
        <v>2903</v>
      </c>
      <c r="H319" s="232"/>
      <c r="I319" s="166"/>
      <c r="J319" s="167">
        <f t="shared" si="70"/>
        <v>0</v>
      </c>
      <c r="K319" s="163" t="s">
        <v>2305</v>
      </c>
      <c r="L319" s="35"/>
      <c r="M319" s="168" t="s">
        <v>2117</v>
      </c>
      <c r="N319" s="169" t="s">
        <v>2137</v>
      </c>
      <c r="O319" s="36"/>
      <c r="P319" s="170">
        <f t="shared" si="71"/>
        <v>0</v>
      </c>
      <c r="Q319" s="170">
        <v>0</v>
      </c>
      <c r="R319" s="170">
        <f t="shared" si="72"/>
        <v>0</v>
      </c>
      <c r="S319" s="170">
        <v>0</v>
      </c>
      <c r="T319" s="171">
        <f t="shared" si="73"/>
        <v>0</v>
      </c>
      <c r="AR319" s="18" t="s">
        <v>2385</v>
      </c>
      <c r="AT319" s="18" t="s">
        <v>2219</v>
      </c>
      <c r="AU319" s="18" t="s">
        <v>2175</v>
      </c>
      <c r="AY319" s="18" t="s">
        <v>2216</v>
      </c>
      <c r="BE319" s="172">
        <f t="shared" si="74"/>
        <v>0</v>
      </c>
      <c r="BF319" s="172">
        <f t="shared" si="75"/>
        <v>0</v>
      </c>
      <c r="BG319" s="172">
        <f t="shared" si="76"/>
        <v>0</v>
      </c>
      <c r="BH319" s="172">
        <f t="shared" si="77"/>
        <v>0</v>
      </c>
      <c r="BI319" s="172">
        <f t="shared" si="78"/>
        <v>0</v>
      </c>
      <c r="BJ319" s="18" t="s">
        <v>2173</v>
      </c>
      <c r="BK319" s="172">
        <f t="shared" si="79"/>
        <v>0</v>
      </c>
      <c r="BL319" s="18" t="s">
        <v>2385</v>
      </c>
      <c r="BM319" s="18" t="s">
        <v>2029</v>
      </c>
    </row>
    <row r="320" spans="2:65" s="10" customFormat="1" ht="29.85" customHeight="1">
      <c r="B320" s="146"/>
      <c r="D320" s="157" t="s">
        <v>2165</v>
      </c>
      <c r="E320" s="158" t="s">
        <v>2030</v>
      </c>
      <c r="F320" s="158" t="s">
        <v>2031</v>
      </c>
      <c r="I320" s="149"/>
      <c r="J320" s="159">
        <f>BK320</f>
        <v>0</v>
      </c>
      <c r="L320" s="146"/>
      <c r="M320" s="151"/>
      <c r="N320" s="152"/>
      <c r="O320" s="152"/>
      <c r="P320" s="153">
        <f>SUM(P321:P333)</f>
        <v>0</v>
      </c>
      <c r="Q320" s="152"/>
      <c r="R320" s="153">
        <f>SUM(R321:R333)</f>
        <v>0.43864000000000003</v>
      </c>
      <c r="S320" s="152"/>
      <c r="T320" s="154">
        <f>SUM(T321:T333)</f>
        <v>0</v>
      </c>
      <c r="AR320" s="147" t="s">
        <v>2175</v>
      </c>
      <c r="AT320" s="155" t="s">
        <v>2165</v>
      </c>
      <c r="AU320" s="155" t="s">
        <v>2173</v>
      </c>
      <c r="AY320" s="147" t="s">
        <v>2216</v>
      </c>
      <c r="BK320" s="156">
        <f>SUM(BK321:BK333)</f>
        <v>0</v>
      </c>
    </row>
    <row r="321" spans="2:65" s="1" customFormat="1" ht="22.5" customHeight="1">
      <c r="B321" s="160"/>
      <c r="C321" s="161" t="s">
        <v>3137</v>
      </c>
      <c r="D321" s="161" t="s">
        <v>2219</v>
      </c>
      <c r="E321" s="162" t="s">
        <v>2032</v>
      </c>
      <c r="F321" s="163" t="s">
        <v>2033</v>
      </c>
      <c r="G321" s="164" t="s">
        <v>2352</v>
      </c>
      <c r="H321" s="165">
        <v>2</v>
      </c>
      <c r="I321" s="166"/>
      <c r="J321" s="167">
        <f t="shared" ref="J321:J333" si="80">ROUND(I321*H321,2)</f>
        <v>0</v>
      </c>
      <c r="K321" s="163" t="s">
        <v>2117</v>
      </c>
      <c r="L321" s="35"/>
      <c r="M321" s="168" t="s">
        <v>2117</v>
      </c>
      <c r="N321" s="169" t="s">
        <v>2137</v>
      </c>
      <c r="O321" s="36"/>
      <c r="P321" s="170">
        <f t="shared" ref="P321:P333" si="81">O321*H321</f>
        <v>0</v>
      </c>
      <c r="Q321" s="170">
        <v>7.1000000000000002E-4</v>
      </c>
      <c r="R321" s="170">
        <f t="shared" ref="R321:R333" si="82">Q321*H321</f>
        <v>1.42E-3</v>
      </c>
      <c r="S321" s="170">
        <v>0</v>
      </c>
      <c r="T321" s="171">
        <f t="shared" ref="T321:T333" si="83">S321*H321</f>
        <v>0</v>
      </c>
      <c r="AR321" s="18" t="s">
        <v>2385</v>
      </c>
      <c r="AT321" s="18" t="s">
        <v>2219</v>
      </c>
      <c r="AU321" s="18" t="s">
        <v>2175</v>
      </c>
      <c r="AY321" s="18" t="s">
        <v>2216</v>
      </c>
      <c r="BE321" s="172">
        <f t="shared" ref="BE321:BE333" si="84">IF(N321="základní",J321,0)</f>
        <v>0</v>
      </c>
      <c r="BF321" s="172">
        <f t="shared" ref="BF321:BF333" si="85">IF(N321="snížená",J321,0)</f>
        <v>0</v>
      </c>
      <c r="BG321" s="172">
        <f t="shared" ref="BG321:BG333" si="86">IF(N321="zákl. přenesená",J321,0)</f>
        <v>0</v>
      </c>
      <c r="BH321" s="172">
        <f t="shared" ref="BH321:BH333" si="87">IF(N321="sníž. přenesená",J321,0)</f>
        <v>0</v>
      </c>
      <c r="BI321" s="172">
        <f t="shared" ref="BI321:BI333" si="88">IF(N321="nulová",J321,0)</f>
        <v>0</v>
      </c>
      <c r="BJ321" s="18" t="s">
        <v>2173</v>
      </c>
      <c r="BK321" s="172">
        <f t="shared" ref="BK321:BK333" si="89">ROUND(I321*H321,2)</f>
        <v>0</v>
      </c>
      <c r="BL321" s="18" t="s">
        <v>2385</v>
      </c>
      <c r="BM321" s="18" t="s">
        <v>2034</v>
      </c>
    </row>
    <row r="322" spans="2:65" s="1" customFormat="1" ht="22.5" customHeight="1">
      <c r="B322" s="160"/>
      <c r="C322" s="161" t="s">
        <v>3141</v>
      </c>
      <c r="D322" s="161" t="s">
        <v>2219</v>
      </c>
      <c r="E322" s="162" t="s">
        <v>2035</v>
      </c>
      <c r="F322" s="163" t="s">
        <v>2036</v>
      </c>
      <c r="G322" s="164" t="s">
        <v>2352</v>
      </c>
      <c r="H322" s="165">
        <v>11</v>
      </c>
      <c r="I322" s="166"/>
      <c r="J322" s="167">
        <f t="shared" si="80"/>
        <v>0</v>
      </c>
      <c r="K322" s="163" t="s">
        <v>2117</v>
      </c>
      <c r="L322" s="35"/>
      <c r="M322" s="168" t="s">
        <v>2117</v>
      </c>
      <c r="N322" s="169" t="s">
        <v>2137</v>
      </c>
      <c r="O322" s="36"/>
      <c r="P322" s="170">
        <f t="shared" si="81"/>
        <v>0</v>
      </c>
      <c r="Q322" s="170">
        <v>7.1000000000000002E-4</v>
      </c>
      <c r="R322" s="170">
        <f t="shared" si="82"/>
        <v>7.8100000000000001E-3</v>
      </c>
      <c r="S322" s="170">
        <v>0</v>
      </c>
      <c r="T322" s="171">
        <f t="shared" si="83"/>
        <v>0</v>
      </c>
      <c r="AR322" s="18" t="s">
        <v>2385</v>
      </c>
      <c r="AT322" s="18" t="s">
        <v>2219</v>
      </c>
      <c r="AU322" s="18" t="s">
        <v>2175</v>
      </c>
      <c r="AY322" s="18" t="s">
        <v>2216</v>
      </c>
      <c r="BE322" s="172">
        <f t="shared" si="84"/>
        <v>0</v>
      </c>
      <c r="BF322" s="172">
        <f t="shared" si="85"/>
        <v>0</v>
      </c>
      <c r="BG322" s="172">
        <f t="shared" si="86"/>
        <v>0</v>
      </c>
      <c r="BH322" s="172">
        <f t="shared" si="87"/>
        <v>0</v>
      </c>
      <c r="BI322" s="172">
        <f t="shared" si="88"/>
        <v>0</v>
      </c>
      <c r="BJ322" s="18" t="s">
        <v>2173</v>
      </c>
      <c r="BK322" s="172">
        <f t="shared" si="89"/>
        <v>0</v>
      </c>
      <c r="BL322" s="18" t="s">
        <v>2385</v>
      </c>
      <c r="BM322" s="18" t="s">
        <v>2037</v>
      </c>
    </row>
    <row r="323" spans="2:65" s="1" customFormat="1" ht="22.5" customHeight="1">
      <c r="B323" s="160"/>
      <c r="C323" s="161" t="s">
        <v>3145</v>
      </c>
      <c r="D323" s="161" t="s">
        <v>2219</v>
      </c>
      <c r="E323" s="162" t="s">
        <v>2038</v>
      </c>
      <c r="F323" s="163" t="s">
        <v>2039</v>
      </c>
      <c r="G323" s="164" t="s">
        <v>2352</v>
      </c>
      <c r="H323" s="165">
        <v>106</v>
      </c>
      <c r="I323" s="166"/>
      <c r="J323" s="167">
        <f t="shared" si="80"/>
        <v>0</v>
      </c>
      <c r="K323" s="163" t="s">
        <v>2117</v>
      </c>
      <c r="L323" s="35"/>
      <c r="M323" s="168" t="s">
        <v>2117</v>
      </c>
      <c r="N323" s="169" t="s">
        <v>2137</v>
      </c>
      <c r="O323" s="36"/>
      <c r="P323" s="170">
        <f t="shared" si="81"/>
        <v>0</v>
      </c>
      <c r="Q323" s="170">
        <v>7.1000000000000002E-4</v>
      </c>
      <c r="R323" s="170">
        <f t="shared" si="82"/>
        <v>7.5260000000000007E-2</v>
      </c>
      <c r="S323" s="170">
        <v>0</v>
      </c>
      <c r="T323" s="171">
        <f t="shared" si="83"/>
        <v>0</v>
      </c>
      <c r="AR323" s="18" t="s">
        <v>2385</v>
      </c>
      <c r="AT323" s="18" t="s">
        <v>2219</v>
      </c>
      <c r="AU323" s="18" t="s">
        <v>2175</v>
      </c>
      <c r="AY323" s="18" t="s">
        <v>2216</v>
      </c>
      <c r="BE323" s="172">
        <f t="shared" si="84"/>
        <v>0</v>
      </c>
      <c r="BF323" s="172">
        <f t="shared" si="85"/>
        <v>0</v>
      </c>
      <c r="BG323" s="172">
        <f t="shared" si="86"/>
        <v>0</v>
      </c>
      <c r="BH323" s="172">
        <f t="shared" si="87"/>
        <v>0</v>
      </c>
      <c r="BI323" s="172">
        <f t="shared" si="88"/>
        <v>0</v>
      </c>
      <c r="BJ323" s="18" t="s">
        <v>2173</v>
      </c>
      <c r="BK323" s="172">
        <f t="shared" si="89"/>
        <v>0</v>
      </c>
      <c r="BL323" s="18" t="s">
        <v>2385</v>
      </c>
      <c r="BM323" s="18" t="s">
        <v>2040</v>
      </c>
    </row>
    <row r="324" spans="2:65" s="1" customFormat="1" ht="22.5" customHeight="1">
      <c r="B324" s="160"/>
      <c r="C324" s="161" t="s">
        <v>3149</v>
      </c>
      <c r="D324" s="161" t="s">
        <v>2219</v>
      </c>
      <c r="E324" s="162" t="s">
        <v>2041</v>
      </c>
      <c r="F324" s="163" t="s">
        <v>2042</v>
      </c>
      <c r="G324" s="164" t="s">
        <v>2352</v>
      </c>
      <c r="H324" s="165">
        <v>45</v>
      </c>
      <c r="I324" s="166"/>
      <c r="J324" s="167">
        <f t="shared" si="80"/>
        <v>0</v>
      </c>
      <c r="K324" s="163" t="s">
        <v>2117</v>
      </c>
      <c r="L324" s="35"/>
      <c r="M324" s="168" t="s">
        <v>2117</v>
      </c>
      <c r="N324" s="169" t="s">
        <v>2137</v>
      </c>
      <c r="O324" s="36"/>
      <c r="P324" s="170">
        <f t="shared" si="81"/>
        <v>0</v>
      </c>
      <c r="Q324" s="170">
        <v>7.1000000000000002E-4</v>
      </c>
      <c r="R324" s="170">
        <f t="shared" si="82"/>
        <v>3.1949999999999999E-2</v>
      </c>
      <c r="S324" s="170">
        <v>0</v>
      </c>
      <c r="T324" s="171">
        <f t="shared" si="83"/>
        <v>0</v>
      </c>
      <c r="AR324" s="18" t="s">
        <v>2385</v>
      </c>
      <c r="AT324" s="18" t="s">
        <v>2219</v>
      </c>
      <c r="AU324" s="18" t="s">
        <v>2175</v>
      </c>
      <c r="AY324" s="18" t="s">
        <v>2216</v>
      </c>
      <c r="BE324" s="172">
        <f t="shared" si="84"/>
        <v>0</v>
      </c>
      <c r="BF324" s="172">
        <f t="shared" si="85"/>
        <v>0</v>
      </c>
      <c r="BG324" s="172">
        <f t="shared" si="86"/>
        <v>0</v>
      </c>
      <c r="BH324" s="172">
        <f t="shared" si="87"/>
        <v>0</v>
      </c>
      <c r="BI324" s="172">
        <f t="shared" si="88"/>
        <v>0</v>
      </c>
      <c r="BJ324" s="18" t="s">
        <v>2173</v>
      </c>
      <c r="BK324" s="172">
        <f t="shared" si="89"/>
        <v>0</v>
      </c>
      <c r="BL324" s="18" t="s">
        <v>2385</v>
      </c>
      <c r="BM324" s="18" t="s">
        <v>2043</v>
      </c>
    </row>
    <row r="325" spans="2:65" s="1" customFormat="1" ht="22.5" customHeight="1">
      <c r="B325" s="160"/>
      <c r="C325" s="161" t="s">
        <v>3153</v>
      </c>
      <c r="D325" s="161" t="s">
        <v>2219</v>
      </c>
      <c r="E325" s="162" t="s">
        <v>2044</v>
      </c>
      <c r="F325" s="163" t="s">
        <v>2045</v>
      </c>
      <c r="G325" s="164" t="s">
        <v>2352</v>
      </c>
      <c r="H325" s="165">
        <v>13</v>
      </c>
      <c r="I325" s="166"/>
      <c r="J325" s="167">
        <f t="shared" si="80"/>
        <v>0</v>
      </c>
      <c r="K325" s="163" t="s">
        <v>2305</v>
      </c>
      <c r="L325" s="35"/>
      <c r="M325" s="168" t="s">
        <v>2117</v>
      </c>
      <c r="N325" s="169" t="s">
        <v>2137</v>
      </c>
      <c r="O325" s="36"/>
      <c r="P325" s="170">
        <f t="shared" si="81"/>
        <v>0</v>
      </c>
      <c r="Q325" s="170">
        <v>0</v>
      </c>
      <c r="R325" s="170">
        <f t="shared" si="82"/>
        <v>0</v>
      </c>
      <c r="S325" s="170">
        <v>0</v>
      </c>
      <c r="T325" s="171">
        <f t="shared" si="83"/>
        <v>0</v>
      </c>
      <c r="AR325" s="18" t="s">
        <v>2385</v>
      </c>
      <c r="AT325" s="18" t="s">
        <v>2219</v>
      </c>
      <c r="AU325" s="18" t="s">
        <v>2175</v>
      </c>
      <c r="AY325" s="18" t="s">
        <v>2216</v>
      </c>
      <c r="BE325" s="172">
        <f t="shared" si="84"/>
        <v>0</v>
      </c>
      <c r="BF325" s="172">
        <f t="shared" si="85"/>
        <v>0</v>
      </c>
      <c r="BG325" s="172">
        <f t="shared" si="86"/>
        <v>0</v>
      </c>
      <c r="BH325" s="172">
        <f t="shared" si="87"/>
        <v>0</v>
      </c>
      <c r="BI325" s="172">
        <f t="shared" si="88"/>
        <v>0</v>
      </c>
      <c r="BJ325" s="18" t="s">
        <v>2173</v>
      </c>
      <c r="BK325" s="172">
        <f t="shared" si="89"/>
        <v>0</v>
      </c>
      <c r="BL325" s="18" t="s">
        <v>2385</v>
      </c>
      <c r="BM325" s="18" t="s">
        <v>2046</v>
      </c>
    </row>
    <row r="326" spans="2:65" s="1" customFormat="1" ht="22.5" customHeight="1">
      <c r="B326" s="160"/>
      <c r="C326" s="161" t="s">
        <v>3157</v>
      </c>
      <c r="D326" s="161" t="s">
        <v>2219</v>
      </c>
      <c r="E326" s="162" t="s">
        <v>2047</v>
      </c>
      <c r="F326" s="163" t="s">
        <v>2048</v>
      </c>
      <c r="G326" s="164" t="s">
        <v>2352</v>
      </c>
      <c r="H326" s="165">
        <v>609</v>
      </c>
      <c r="I326" s="166"/>
      <c r="J326" s="167">
        <f t="shared" si="80"/>
        <v>0</v>
      </c>
      <c r="K326" s="163" t="s">
        <v>2117</v>
      </c>
      <c r="L326" s="35"/>
      <c r="M326" s="168" t="s">
        <v>2117</v>
      </c>
      <c r="N326" s="169" t="s">
        <v>2137</v>
      </c>
      <c r="O326" s="36"/>
      <c r="P326" s="170">
        <f t="shared" si="81"/>
        <v>0</v>
      </c>
      <c r="Q326" s="170">
        <v>1.4999999999999999E-4</v>
      </c>
      <c r="R326" s="170">
        <f t="shared" si="82"/>
        <v>9.1349999999999987E-2</v>
      </c>
      <c r="S326" s="170">
        <v>0</v>
      </c>
      <c r="T326" s="171">
        <f t="shared" si="83"/>
        <v>0</v>
      </c>
      <c r="AR326" s="18" t="s">
        <v>2385</v>
      </c>
      <c r="AT326" s="18" t="s">
        <v>2219</v>
      </c>
      <c r="AU326" s="18" t="s">
        <v>2175</v>
      </c>
      <c r="AY326" s="18" t="s">
        <v>2216</v>
      </c>
      <c r="BE326" s="172">
        <f t="shared" si="84"/>
        <v>0</v>
      </c>
      <c r="BF326" s="172">
        <f t="shared" si="85"/>
        <v>0</v>
      </c>
      <c r="BG326" s="172">
        <f t="shared" si="86"/>
        <v>0</v>
      </c>
      <c r="BH326" s="172">
        <f t="shared" si="87"/>
        <v>0</v>
      </c>
      <c r="BI326" s="172">
        <f t="shared" si="88"/>
        <v>0</v>
      </c>
      <c r="BJ326" s="18" t="s">
        <v>2173</v>
      </c>
      <c r="BK326" s="172">
        <f t="shared" si="89"/>
        <v>0</v>
      </c>
      <c r="BL326" s="18" t="s">
        <v>2385</v>
      </c>
      <c r="BM326" s="18" t="s">
        <v>2049</v>
      </c>
    </row>
    <row r="327" spans="2:65" s="1" customFormat="1" ht="22.5" customHeight="1">
      <c r="B327" s="160"/>
      <c r="C327" s="161" t="s">
        <v>3162</v>
      </c>
      <c r="D327" s="161" t="s">
        <v>2219</v>
      </c>
      <c r="E327" s="162" t="s">
        <v>2050</v>
      </c>
      <c r="F327" s="163" t="s">
        <v>2051</v>
      </c>
      <c r="G327" s="164" t="s">
        <v>2352</v>
      </c>
      <c r="H327" s="165">
        <v>38</v>
      </c>
      <c r="I327" s="166"/>
      <c r="J327" s="167">
        <f t="shared" si="80"/>
        <v>0</v>
      </c>
      <c r="K327" s="163" t="s">
        <v>2117</v>
      </c>
      <c r="L327" s="35"/>
      <c r="M327" s="168" t="s">
        <v>2117</v>
      </c>
      <c r="N327" s="169" t="s">
        <v>2137</v>
      </c>
      <c r="O327" s="36"/>
      <c r="P327" s="170">
        <f t="shared" si="81"/>
        <v>0</v>
      </c>
      <c r="Q327" s="170">
        <v>1.4999999999999999E-4</v>
      </c>
      <c r="R327" s="170">
        <f t="shared" si="82"/>
        <v>5.6999999999999993E-3</v>
      </c>
      <c r="S327" s="170">
        <v>0</v>
      </c>
      <c r="T327" s="171">
        <f t="shared" si="83"/>
        <v>0</v>
      </c>
      <c r="AR327" s="18" t="s">
        <v>2385</v>
      </c>
      <c r="AT327" s="18" t="s">
        <v>2219</v>
      </c>
      <c r="AU327" s="18" t="s">
        <v>2175</v>
      </c>
      <c r="AY327" s="18" t="s">
        <v>2216</v>
      </c>
      <c r="BE327" s="172">
        <f t="shared" si="84"/>
        <v>0</v>
      </c>
      <c r="BF327" s="172">
        <f t="shared" si="85"/>
        <v>0</v>
      </c>
      <c r="BG327" s="172">
        <f t="shared" si="86"/>
        <v>0</v>
      </c>
      <c r="BH327" s="172">
        <f t="shared" si="87"/>
        <v>0</v>
      </c>
      <c r="BI327" s="172">
        <f t="shared" si="88"/>
        <v>0</v>
      </c>
      <c r="BJ327" s="18" t="s">
        <v>2173</v>
      </c>
      <c r="BK327" s="172">
        <f t="shared" si="89"/>
        <v>0</v>
      </c>
      <c r="BL327" s="18" t="s">
        <v>2385</v>
      </c>
      <c r="BM327" s="18" t="s">
        <v>2052</v>
      </c>
    </row>
    <row r="328" spans="2:65" s="1" customFormat="1" ht="22.5" customHeight="1">
      <c r="B328" s="160"/>
      <c r="C328" s="161" t="s">
        <v>3167</v>
      </c>
      <c r="D328" s="161" t="s">
        <v>2219</v>
      </c>
      <c r="E328" s="162" t="s">
        <v>2053</v>
      </c>
      <c r="F328" s="163" t="s">
        <v>2054</v>
      </c>
      <c r="G328" s="164" t="s">
        <v>2352</v>
      </c>
      <c r="H328" s="165">
        <v>40</v>
      </c>
      <c r="I328" s="166"/>
      <c r="J328" s="167">
        <f t="shared" si="80"/>
        <v>0</v>
      </c>
      <c r="K328" s="163" t="s">
        <v>2117</v>
      </c>
      <c r="L328" s="35"/>
      <c r="M328" s="168" t="s">
        <v>2117</v>
      </c>
      <c r="N328" s="169" t="s">
        <v>2137</v>
      </c>
      <c r="O328" s="36"/>
      <c r="P328" s="170">
        <f t="shared" si="81"/>
        <v>0</v>
      </c>
      <c r="Q328" s="170">
        <v>1.4999999999999999E-4</v>
      </c>
      <c r="R328" s="170">
        <f t="shared" si="82"/>
        <v>5.9999999999999993E-3</v>
      </c>
      <c r="S328" s="170">
        <v>0</v>
      </c>
      <c r="T328" s="171">
        <f t="shared" si="83"/>
        <v>0</v>
      </c>
      <c r="AR328" s="18" t="s">
        <v>2385</v>
      </c>
      <c r="AT328" s="18" t="s">
        <v>2219</v>
      </c>
      <c r="AU328" s="18" t="s">
        <v>2175</v>
      </c>
      <c r="AY328" s="18" t="s">
        <v>2216</v>
      </c>
      <c r="BE328" s="172">
        <f t="shared" si="84"/>
        <v>0</v>
      </c>
      <c r="BF328" s="172">
        <f t="shared" si="85"/>
        <v>0</v>
      </c>
      <c r="BG328" s="172">
        <f t="shared" si="86"/>
        <v>0</v>
      </c>
      <c r="BH328" s="172">
        <f t="shared" si="87"/>
        <v>0</v>
      </c>
      <c r="BI328" s="172">
        <f t="shared" si="88"/>
        <v>0</v>
      </c>
      <c r="BJ328" s="18" t="s">
        <v>2173</v>
      </c>
      <c r="BK328" s="172">
        <f t="shared" si="89"/>
        <v>0</v>
      </c>
      <c r="BL328" s="18" t="s">
        <v>2385</v>
      </c>
      <c r="BM328" s="18" t="s">
        <v>2055</v>
      </c>
    </row>
    <row r="329" spans="2:65" s="1" customFormat="1" ht="22.5" customHeight="1">
      <c r="B329" s="160"/>
      <c r="C329" s="161" t="s">
        <v>3172</v>
      </c>
      <c r="D329" s="161" t="s">
        <v>2219</v>
      </c>
      <c r="E329" s="162" t="s">
        <v>2056</v>
      </c>
      <c r="F329" s="163" t="s">
        <v>2057</v>
      </c>
      <c r="G329" s="164" t="s">
        <v>2352</v>
      </c>
      <c r="H329" s="165">
        <v>609</v>
      </c>
      <c r="I329" s="166"/>
      <c r="J329" s="167">
        <f t="shared" si="80"/>
        <v>0</v>
      </c>
      <c r="K329" s="163" t="s">
        <v>2117</v>
      </c>
      <c r="L329" s="35"/>
      <c r="M329" s="168" t="s">
        <v>2117</v>
      </c>
      <c r="N329" s="169" t="s">
        <v>2137</v>
      </c>
      <c r="O329" s="36"/>
      <c r="P329" s="170">
        <f t="shared" si="81"/>
        <v>0</v>
      </c>
      <c r="Q329" s="170">
        <v>1.4999999999999999E-4</v>
      </c>
      <c r="R329" s="170">
        <f t="shared" si="82"/>
        <v>9.1349999999999987E-2</v>
      </c>
      <c r="S329" s="170">
        <v>0</v>
      </c>
      <c r="T329" s="171">
        <f t="shared" si="83"/>
        <v>0</v>
      </c>
      <c r="AR329" s="18" t="s">
        <v>2385</v>
      </c>
      <c r="AT329" s="18" t="s">
        <v>2219</v>
      </c>
      <c r="AU329" s="18" t="s">
        <v>2175</v>
      </c>
      <c r="AY329" s="18" t="s">
        <v>2216</v>
      </c>
      <c r="BE329" s="172">
        <f t="shared" si="84"/>
        <v>0</v>
      </c>
      <c r="BF329" s="172">
        <f t="shared" si="85"/>
        <v>0</v>
      </c>
      <c r="BG329" s="172">
        <f t="shared" si="86"/>
        <v>0</v>
      </c>
      <c r="BH329" s="172">
        <f t="shared" si="87"/>
        <v>0</v>
      </c>
      <c r="BI329" s="172">
        <f t="shared" si="88"/>
        <v>0</v>
      </c>
      <c r="BJ329" s="18" t="s">
        <v>2173</v>
      </c>
      <c r="BK329" s="172">
        <f t="shared" si="89"/>
        <v>0</v>
      </c>
      <c r="BL329" s="18" t="s">
        <v>2385</v>
      </c>
      <c r="BM329" s="18" t="s">
        <v>2058</v>
      </c>
    </row>
    <row r="330" spans="2:65" s="1" customFormat="1" ht="22.5" customHeight="1">
      <c r="B330" s="160"/>
      <c r="C330" s="161" t="s">
        <v>3176</v>
      </c>
      <c r="D330" s="161" t="s">
        <v>2219</v>
      </c>
      <c r="E330" s="162" t="s">
        <v>2059</v>
      </c>
      <c r="F330" s="163" t="s">
        <v>2060</v>
      </c>
      <c r="G330" s="164" t="s">
        <v>2352</v>
      </c>
      <c r="H330" s="165">
        <v>622</v>
      </c>
      <c r="I330" s="166"/>
      <c r="J330" s="167">
        <f t="shared" si="80"/>
        <v>0</v>
      </c>
      <c r="K330" s="163" t="s">
        <v>2117</v>
      </c>
      <c r="L330" s="35"/>
      <c r="M330" s="168" t="s">
        <v>2117</v>
      </c>
      <c r="N330" s="169" t="s">
        <v>2137</v>
      </c>
      <c r="O330" s="36"/>
      <c r="P330" s="170">
        <f t="shared" si="81"/>
        <v>0</v>
      </c>
      <c r="Q330" s="170">
        <v>1.4999999999999999E-4</v>
      </c>
      <c r="R330" s="170">
        <f t="shared" si="82"/>
        <v>9.3299999999999994E-2</v>
      </c>
      <c r="S330" s="170">
        <v>0</v>
      </c>
      <c r="T330" s="171">
        <f t="shared" si="83"/>
        <v>0</v>
      </c>
      <c r="AR330" s="18" t="s">
        <v>2385</v>
      </c>
      <c r="AT330" s="18" t="s">
        <v>2219</v>
      </c>
      <c r="AU330" s="18" t="s">
        <v>2175</v>
      </c>
      <c r="AY330" s="18" t="s">
        <v>2216</v>
      </c>
      <c r="BE330" s="172">
        <f t="shared" si="84"/>
        <v>0</v>
      </c>
      <c r="BF330" s="172">
        <f t="shared" si="85"/>
        <v>0</v>
      </c>
      <c r="BG330" s="172">
        <f t="shared" si="86"/>
        <v>0</v>
      </c>
      <c r="BH330" s="172">
        <f t="shared" si="87"/>
        <v>0</v>
      </c>
      <c r="BI330" s="172">
        <f t="shared" si="88"/>
        <v>0</v>
      </c>
      <c r="BJ330" s="18" t="s">
        <v>2173</v>
      </c>
      <c r="BK330" s="172">
        <f t="shared" si="89"/>
        <v>0</v>
      </c>
      <c r="BL330" s="18" t="s">
        <v>2385</v>
      </c>
      <c r="BM330" s="18" t="s">
        <v>2061</v>
      </c>
    </row>
    <row r="331" spans="2:65" s="1" customFormat="1" ht="31.5" customHeight="1">
      <c r="B331" s="160"/>
      <c r="C331" s="161" t="s">
        <v>3182</v>
      </c>
      <c r="D331" s="161" t="s">
        <v>2219</v>
      </c>
      <c r="E331" s="162" t="s">
        <v>2062</v>
      </c>
      <c r="F331" s="163" t="s">
        <v>2063</v>
      </c>
      <c r="G331" s="164" t="s">
        <v>2359</v>
      </c>
      <c r="H331" s="165">
        <v>110</v>
      </c>
      <c r="I331" s="166"/>
      <c r="J331" s="167">
        <f t="shared" si="80"/>
        <v>0</v>
      </c>
      <c r="K331" s="163" t="s">
        <v>2117</v>
      </c>
      <c r="L331" s="35"/>
      <c r="M331" s="168" t="s">
        <v>2117</v>
      </c>
      <c r="N331" s="169" t="s">
        <v>2137</v>
      </c>
      <c r="O331" s="36"/>
      <c r="P331" s="170">
        <f t="shared" si="81"/>
        <v>0</v>
      </c>
      <c r="Q331" s="170">
        <v>1.4999999999999999E-4</v>
      </c>
      <c r="R331" s="170">
        <f t="shared" si="82"/>
        <v>1.6499999999999997E-2</v>
      </c>
      <c r="S331" s="170">
        <v>0</v>
      </c>
      <c r="T331" s="171">
        <f t="shared" si="83"/>
        <v>0</v>
      </c>
      <c r="AR331" s="18" t="s">
        <v>2385</v>
      </c>
      <c r="AT331" s="18" t="s">
        <v>2219</v>
      </c>
      <c r="AU331" s="18" t="s">
        <v>2175</v>
      </c>
      <c r="AY331" s="18" t="s">
        <v>2216</v>
      </c>
      <c r="BE331" s="172">
        <f t="shared" si="84"/>
        <v>0</v>
      </c>
      <c r="BF331" s="172">
        <f t="shared" si="85"/>
        <v>0</v>
      </c>
      <c r="BG331" s="172">
        <f t="shared" si="86"/>
        <v>0</v>
      </c>
      <c r="BH331" s="172">
        <f t="shared" si="87"/>
        <v>0</v>
      </c>
      <c r="BI331" s="172">
        <f t="shared" si="88"/>
        <v>0</v>
      </c>
      <c r="BJ331" s="18" t="s">
        <v>2173</v>
      </c>
      <c r="BK331" s="172">
        <f t="shared" si="89"/>
        <v>0</v>
      </c>
      <c r="BL331" s="18" t="s">
        <v>2385</v>
      </c>
      <c r="BM331" s="18" t="s">
        <v>2064</v>
      </c>
    </row>
    <row r="332" spans="2:65" s="1" customFormat="1" ht="22.5" customHeight="1">
      <c r="B332" s="160"/>
      <c r="C332" s="161" t="s">
        <v>3187</v>
      </c>
      <c r="D332" s="161" t="s">
        <v>2219</v>
      </c>
      <c r="E332" s="162" t="s">
        <v>2065</v>
      </c>
      <c r="F332" s="163" t="s">
        <v>2066</v>
      </c>
      <c r="G332" s="164" t="s">
        <v>2352</v>
      </c>
      <c r="H332" s="165">
        <v>120</v>
      </c>
      <c r="I332" s="166"/>
      <c r="J332" s="167">
        <f t="shared" si="80"/>
        <v>0</v>
      </c>
      <c r="K332" s="163" t="s">
        <v>2117</v>
      </c>
      <c r="L332" s="35"/>
      <c r="M332" s="168" t="s">
        <v>2117</v>
      </c>
      <c r="N332" s="169" t="s">
        <v>2137</v>
      </c>
      <c r="O332" s="36"/>
      <c r="P332" s="170">
        <f t="shared" si="81"/>
        <v>0</v>
      </c>
      <c r="Q332" s="170">
        <v>1.4999999999999999E-4</v>
      </c>
      <c r="R332" s="170">
        <f t="shared" si="82"/>
        <v>1.7999999999999999E-2</v>
      </c>
      <c r="S332" s="170">
        <v>0</v>
      </c>
      <c r="T332" s="171">
        <f t="shared" si="83"/>
        <v>0</v>
      </c>
      <c r="AR332" s="18" t="s">
        <v>2385</v>
      </c>
      <c r="AT332" s="18" t="s">
        <v>2219</v>
      </c>
      <c r="AU332" s="18" t="s">
        <v>2175</v>
      </c>
      <c r="AY332" s="18" t="s">
        <v>2216</v>
      </c>
      <c r="BE332" s="172">
        <f t="shared" si="84"/>
        <v>0</v>
      </c>
      <c r="BF332" s="172">
        <f t="shared" si="85"/>
        <v>0</v>
      </c>
      <c r="BG332" s="172">
        <f t="shared" si="86"/>
        <v>0</v>
      </c>
      <c r="BH332" s="172">
        <f t="shared" si="87"/>
        <v>0</v>
      </c>
      <c r="BI332" s="172">
        <f t="shared" si="88"/>
        <v>0</v>
      </c>
      <c r="BJ332" s="18" t="s">
        <v>2173</v>
      </c>
      <c r="BK332" s="172">
        <f t="shared" si="89"/>
        <v>0</v>
      </c>
      <c r="BL332" s="18" t="s">
        <v>2385</v>
      </c>
      <c r="BM332" s="18" t="s">
        <v>2067</v>
      </c>
    </row>
    <row r="333" spans="2:65" s="1" customFormat="1" ht="22.5" customHeight="1">
      <c r="B333" s="160"/>
      <c r="C333" s="161" t="s">
        <v>3192</v>
      </c>
      <c r="D333" s="161" t="s">
        <v>2219</v>
      </c>
      <c r="E333" s="162" t="s">
        <v>2068</v>
      </c>
      <c r="F333" s="163" t="s">
        <v>2069</v>
      </c>
      <c r="G333" s="164" t="s">
        <v>2903</v>
      </c>
      <c r="H333" s="232"/>
      <c r="I333" s="166"/>
      <c r="J333" s="167">
        <f t="shared" si="80"/>
        <v>0</v>
      </c>
      <c r="K333" s="163" t="s">
        <v>2305</v>
      </c>
      <c r="L333" s="35"/>
      <c r="M333" s="168" t="s">
        <v>2117</v>
      </c>
      <c r="N333" s="169" t="s">
        <v>2137</v>
      </c>
      <c r="O333" s="36"/>
      <c r="P333" s="170">
        <f t="shared" si="81"/>
        <v>0</v>
      </c>
      <c r="Q333" s="170">
        <v>0</v>
      </c>
      <c r="R333" s="170">
        <f t="shared" si="82"/>
        <v>0</v>
      </c>
      <c r="S333" s="170">
        <v>0</v>
      </c>
      <c r="T333" s="171">
        <f t="shared" si="83"/>
        <v>0</v>
      </c>
      <c r="AR333" s="18" t="s">
        <v>2385</v>
      </c>
      <c r="AT333" s="18" t="s">
        <v>2219</v>
      </c>
      <c r="AU333" s="18" t="s">
        <v>2175</v>
      </c>
      <c r="AY333" s="18" t="s">
        <v>2216</v>
      </c>
      <c r="BE333" s="172">
        <f t="shared" si="84"/>
        <v>0</v>
      </c>
      <c r="BF333" s="172">
        <f t="shared" si="85"/>
        <v>0</v>
      </c>
      <c r="BG333" s="172">
        <f t="shared" si="86"/>
        <v>0</v>
      </c>
      <c r="BH333" s="172">
        <f t="shared" si="87"/>
        <v>0</v>
      </c>
      <c r="BI333" s="172">
        <f t="shared" si="88"/>
        <v>0</v>
      </c>
      <c r="BJ333" s="18" t="s">
        <v>2173</v>
      </c>
      <c r="BK333" s="172">
        <f t="shared" si="89"/>
        <v>0</v>
      </c>
      <c r="BL333" s="18" t="s">
        <v>2385</v>
      </c>
      <c r="BM333" s="18" t="s">
        <v>2070</v>
      </c>
    </row>
    <row r="334" spans="2:65" s="10" customFormat="1" ht="29.85" customHeight="1">
      <c r="B334" s="146"/>
      <c r="D334" s="157" t="s">
        <v>2165</v>
      </c>
      <c r="E334" s="158" t="s">
        <v>2071</v>
      </c>
      <c r="F334" s="158" t="s">
        <v>2072</v>
      </c>
      <c r="I334" s="149"/>
      <c r="J334" s="159">
        <f>BK334</f>
        <v>0</v>
      </c>
      <c r="L334" s="146"/>
      <c r="M334" s="151"/>
      <c r="N334" s="152"/>
      <c r="O334" s="152"/>
      <c r="P334" s="153">
        <f>SUM(P335:P344)</f>
        <v>0</v>
      </c>
      <c r="Q334" s="152"/>
      <c r="R334" s="153">
        <f>SUM(R335:R344)</f>
        <v>1.6720000000000002E-2</v>
      </c>
      <c r="S334" s="152"/>
      <c r="T334" s="154">
        <f>SUM(T335:T344)</f>
        <v>0</v>
      </c>
      <c r="AR334" s="147" t="s">
        <v>2175</v>
      </c>
      <c r="AT334" s="155" t="s">
        <v>2165</v>
      </c>
      <c r="AU334" s="155" t="s">
        <v>2173</v>
      </c>
      <c r="AY334" s="147" t="s">
        <v>2216</v>
      </c>
      <c r="BK334" s="156">
        <f>SUM(BK335:BK344)</f>
        <v>0</v>
      </c>
    </row>
    <row r="335" spans="2:65" s="1" customFormat="1" ht="22.5" customHeight="1">
      <c r="B335" s="160"/>
      <c r="C335" s="161" t="s">
        <v>1132</v>
      </c>
      <c r="D335" s="161" t="s">
        <v>2219</v>
      </c>
      <c r="E335" s="162" t="s">
        <v>2073</v>
      </c>
      <c r="F335" s="163" t="s">
        <v>2074</v>
      </c>
      <c r="G335" s="164" t="s">
        <v>2222</v>
      </c>
      <c r="H335" s="165">
        <v>2</v>
      </c>
      <c r="I335" s="166"/>
      <c r="J335" s="167">
        <f t="shared" ref="J335:J344" si="90">ROUND(I335*H335,2)</f>
        <v>0</v>
      </c>
      <c r="K335" s="163" t="s">
        <v>2117</v>
      </c>
      <c r="L335" s="35"/>
      <c r="M335" s="168" t="s">
        <v>2117</v>
      </c>
      <c r="N335" s="169" t="s">
        <v>2137</v>
      </c>
      <c r="O335" s="36"/>
      <c r="P335" s="170">
        <f t="shared" ref="P335:P344" si="91">O335*H335</f>
        <v>0</v>
      </c>
      <c r="Q335" s="170">
        <v>7.6000000000000004E-4</v>
      </c>
      <c r="R335" s="170">
        <f t="shared" ref="R335:R344" si="92">Q335*H335</f>
        <v>1.5200000000000001E-3</v>
      </c>
      <c r="S335" s="170">
        <v>0</v>
      </c>
      <c r="T335" s="171">
        <f t="shared" ref="T335:T344" si="93">S335*H335</f>
        <v>0</v>
      </c>
      <c r="AR335" s="18" t="s">
        <v>2385</v>
      </c>
      <c r="AT335" s="18" t="s">
        <v>2219</v>
      </c>
      <c r="AU335" s="18" t="s">
        <v>2175</v>
      </c>
      <c r="AY335" s="18" t="s">
        <v>2216</v>
      </c>
      <c r="BE335" s="172">
        <f t="shared" ref="BE335:BE344" si="94">IF(N335="základní",J335,0)</f>
        <v>0</v>
      </c>
      <c r="BF335" s="172">
        <f t="shared" ref="BF335:BF344" si="95">IF(N335="snížená",J335,0)</f>
        <v>0</v>
      </c>
      <c r="BG335" s="172">
        <f t="shared" ref="BG335:BG344" si="96">IF(N335="zákl. přenesená",J335,0)</f>
        <v>0</v>
      </c>
      <c r="BH335" s="172">
        <f t="shared" ref="BH335:BH344" si="97">IF(N335="sníž. přenesená",J335,0)</f>
        <v>0</v>
      </c>
      <c r="BI335" s="172">
        <f t="shared" ref="BI335:BI344" si="98">IF(N335="nulová",J335,0)</f>
        <v>0</v>
      </c>
      <c r="BJ335" s="18" t="s">
        <v>2173</v>
      </c>
      <c r="BK335" s="172">
        <f t="shared" ref="BK335:BK344" si="99">ROUND(I335*H335,2)</f>
        <v>0</v>
      </c>
      <c r="BL335" s="18" t="s">
        <v>2385</v>
      </c>
      <c r="BM335" s="18" t="s">
        <v>2075</v>
      </c>
    </row>
    <row r="336" spans="2:65" s="1" customFormat="1" ht="22.5" customHeight="1">
      <c r="B336" s="160"/>
      <c r="C336" s="161" t="s">
        <v>1136</v>
      </c>
      <c r="D336" s="161" t="s">
        <v>2219</v>
      </c>
      <c r="E336" s="162" t="s">
        <v>2076</v>
      </c>
      <c r="F336" s="163" t="s">
        <v>2077</v>
      </c>
      <c r="G336" s="164" t="s">
        <v>2222</v>
      </c>
      <c r="H336" s="165">
        <v>2</v>
      </c>
      <c r="I336" s="166"/>
      <c r="J336" s="167">
        <f t="shared" si="90"/>
        <v>0</v>
      </c>
      <c r="K336" s="163" t="s">
        <v>2117</v>
      </c>
      <c r="L336" s="35"/>
      <c r="M336" s="168" t="s">
        <v>2117</v>
      </c>
      <c r="N336" s="169" t="s">
        <v>2137</v>
      </c>
      <c r="O336" s="36"/>
      <c r="P336" s="170">
        <f t="shared" si="91"/>
        <v>0</v>
      </c>
      <c r="Q336" s="170">
        <v>7.6000000000000004E-4</v>
      </c>
      <c r="R336" s="170">
        <f t="shared" si="92"/>
        <v>1.5200000000000001E-3</v>
      </c>
      <c r="S336" s="170">
        <v>0</v>
      </c>
      <c r="T336" s="171">
        <f t="shared" si="93"/>
        <v>0</v>
      </c>
      <c r="AR336" s="18" t="s">
        <v>2385</v>
      </c>
      <c r="AT336" s="18" t="s">
        <v>2219</v>
      </c>
      <c r="AU336" s="18" t="s">
        <v>2175</v>
      </c>
      <c r="AY336" s="18" t="s">
        <v>2216</v>
      </c>
      <c r="BE336" s="172">
        <f t="shared" si="94"/>
        <v>0</v>
      </c>
      <c r="BF336" s="172">
        <f t="shared" si="95"/>
        <v>0</v>
      </c>
      <c r="BG336" s="172">
        <f t="shared" si="96"/>
        <v>0</v>
      </c>
      <c r="BH336" s="172">
        <f t="shared" si="97"/>
        <v>0</v>
      </c>
      <c r="BI336" s="172">
        <f t="shared" si="98"/>
        <v>0</v>
      </c>
      <c r="BJ336" s="18" t="s">
        <v>2173</v>
      </c>
      <c r="BK336" s="172">
        <f t="shared" si="99"/>
        <v>0</v>
      </c>
      <c r="BL336" s="18" t="s">
        <v>2385</v>
      </c>
      <c r="BM336" s="18" t="s">
        <v>2078</v>
      </c>
    </row>
    <row r="337" spans="2:65" s="1" customFormat="1" ht="22.5" customHeight="1">
      <c r="B337" s="160"/>
      <c r="C337" s="161" t="s">
        <v>1141</v>
      </c>
      <c r="D337" s="161" t="s">
        <v>2219</v>
      </c>
      <c r="E337" s="162" t="s">
        <v>2079</v>
      </c>
      <c r="F337" s="163" t="s">
        <v>2080</v>
      </c>
      <c r="G337" s="164" t="s">
        <v>2222</v>
      </c>
      <c r="H337" s="165">
        <v>1</v>
      </c>
      <c r="I337" s="166"/>
      <c r="J337" s="167">
        <f t="shared" si="90"/>
        <v>0</v>
      </c>
      <c r="K337" s="163" t="s">
        <v>2117</v>
      </c>
      <c r="L337" s="35"/>
      <c r="M337" s="168" t="s">
        <v>2117</v>
      </c>
      <c r="N337" s="169" t="s">
        <v>2137</v>
      </c>
      <c r="O337" s="36"/>
      <c r="P337" s="170">
        <f t="shared" si="91"/>
        <v>0</v>
      </c>
      <c r="Q337" s="170">
        <v>7.6000000000000004E-4</v>
      </c>
      <c r="R337" s="170">
        <f t="shared" si="92"/>
        <v>7.6000000000000004E-4</v>
      </c>
      <c r="S337" s="170">
        <v>0</v>
      </c>
      <c r="T337" s="171">
        <f t="shared" si="93"/>
        <v>0</v>
      </c>
      <c r="AR337" s="18" t="s">
        <v>2385</v>
      </c>
      <c r="AT337" s="18" t="s">
        <v>2219</v>
      </c>
      <c r="AU337" s="18" t="s">
        <v>2175</v>
      </c>
      <c r="AY337" s="18" t="s">
        <v>2216</v>
      </c>
      <c r="BE337" s="172">
        <f t="shared" si="94"/>
        <v>0</v>
      </c>
      <c r="BF337" s="172">
        <f t="shared" si="95"/>
        <v>0</v>
      </c>
      <c r="BG337" s="172">
        <f t="shared" si="96"/>
        <v>0</v>
      </c>
      <c r="BH337" s="172">
        <f t="shared" si="97"/>
        <v>0</v>
      </c>
      <c r="BI337" s="172">
        <f t="shared" si="98"/>
        <v>0</v>
      </c>
      <c r="BJ337" s="18" t="s">
        <v>2173</v>
      </c>
      <c r="BK337" s="172">
        <f t="shared" si="99"/>
        <v>0</v>
      </c>
      <c r="BL337" s="18" t="s">
        <v>2385</v>
      </c>
      <c r="BM337" s="18" t="s">
        <v>2081</v>
      </c>
    </row>
    <row r="338" spans="2:65" s="1" customFormat="1" ht="22.5" customHeight="1">
      <c r="B338" s="160"/>
      <c r="C338" s="161" t="s">
        <v>1147</v>
      </c>
      <c r="D338" s="161" t="s">
        <v>2219</v>
      </c>
      <c r="E338" s="162" t="s">
        <v>2082</v>
      </c>
      <c r="F338" s="163" t="s">
        <v>2083</v>
      </c>
      <c r="G338" s="164" t="s">
        <v>2222</v>
      </c>
      <c r="H338" s="165">
        <v>2</v>
      </c>
      <c r="I338" s="166"/>
      <c r="J338" s="167">
        <f t="shared" si="90"/>
        <v>0</v>
      </c>
      <c r="K338" s="163" t="s">
        <v>2117</v>
      </c>
      <c r="L338" s="35"/>
      <c r="M338" s="168" t="s">
        <v>2117</v>
      </c>
      <c r="N338" s="169" t="s">
        <v>2137</v>
      </c>
      <c r="O338" s="36"/>
      <c r="P338" s="170">
        <f t="shared" si="91"/>
        <v>0</v>
      </c>
      <c r="Q338" s="170">
        <v>7.6000000000000004E-4</v>
      </c>
      <c r="R338" s="170">
        <f t="shared" si="92"/>
        <v>1.5200000000000001E-3</v>
      </c>
      <c r="S338" s="170">
        <v>0</v>
      </c>
      <c r="T338" s="171">
        <f t="shared" si="93"/>
        <v>0</v>
      </c>
      <c r="AR338" s="18" t="s">
        <v>2385</v>
      </c>
      <c r="AT338" s="18" t="s">
        <v>2219</v>
      </c>
      <c r="AU338" s="18" t="s">
        <v>2175</v>
      </c>
      <c r="AY338" s="18" t="s">
        <v>2216</v>
      </c>
      <c r="BE338" s="172">
        <f t="shared" si="94"/>
        <v>0</v>
      </c>
      <c r="BF338" s="172">
        <f t="shared" si="95"/>
        <v>0</v>
      </c>
      <c r="BG338" s="172">
        <f t="shared" si="96"/>
        <v>0</v>
      </c>
      <c r="BH338" s="172">
        <f t="shared" si="97"/>
        <v>0</v>
      </c>
      <c r="BI338" s="172">
        <f t="shared" si="98"/>
        <v>0</v>
      </c>
      <c r="BJ338" s="18" t="s">
        <v>2173</v>
      </c>
      <c r="BK338" s="172">
        <f t="shared" si="99"/>
        <v>0</v>
      </c>
      <c r="BL338" s="18" t="s">
        <v>2385</v>
      </c>
      <c r="BM338" s="18" t="s">
        <v>2084</v>
      </c>
    </row>
    <row r="339" spans="2:65" s="1" customFormat="1" ht="31.5" customHeight="1">
      <c r="B339" s="160"/>
      <c r="C339" s="161" t="s">
        <v>1152</v>
      </c>
      <c r="D339" s="161" t="s">
        <v>2219</v>
      </c>
      <c r="E339" s="162" t="s">
        <v>2085</v>
      </c>
      <c r="F339" s="163" t="s">
        <v>2086</v>
      </c>
      <c r="G339" s="164" t="s">
        <v>2229</v>
      </c>
      <c r="H339" s="165">
        <v>1</v>
      </c>
      <c r="I339" s="166"/>
      <c r="J339" s="167">
        <f t="shared" si="90"/>
        <v>0</v>
      </c>
      <c r="K339" s="163" t="s">
        <v>2117</v>
      </c>
      <c r="L339" s="35"/>
      <c r="M339" s="168" t="s">
        <v>2117</v>
      </c>
      <c r="N339" s="169" t="s">
        <v>2137</v>
      </c>
      <c r="O339" s="36"/>
      <c r="P339" s="170">
        <f t="shared" si="91"/>
        <v>0</v>
      </c>
      <c r="Q339" s="170">
        <v>7.6000000000000004E-4</v>
      </c>
      <c r="R339" s="170">
        <f t="shared" si="92"/>
        <v>7.6000000000000004E-4</v>
      </c>
      <c r="S339" s="170">
        <v>0</v>
      </c>
      <c r="T339" s="171">
        <f t="shared" si="93"/>
        <v>0</v>
      </c>
      <c r="AR339" s="18" t="s">
        <v>2385</v>
      </c>
      <c r="AT339" s="18" t="s">
        <v>2219</v>
      </c>
      <c r="AU339" s="18" t="s">
        <v>2175</v>
      </c>
      <c r="AY339" s="18" t="s">
        <v>2216</v>
      </c>
      <c r="BE339" s="172">
        <f t="shared" si="94"/>
        <v>0</v>
      </c>
      <c r="BF339" s="172">
        <f t="shared" si="95"/>
        <v>0</v>
      </c>
      <c r="BG339" s="172">
        <f t="shared" si="96"/>
        <v>0</v>
      </c>
      <c r="BH339" s="172">
        <f t="shared" si="97"/>
        <v>0</v>
      </c>
      <c r="BI339" s="172">
        <f t="shared" si="98"/>
        <v>0</v>
      </c>
      <c r="BJ339" s="18" t="s">
        <v>2173</v>
      </c>
      <c r="BK339" s="172">
        <f t="shared" si="99"/>
        <v>0</v>
      </c>
      <c r="BL339" s="18" t="s">
        <v>2385</v>
      </c>
      <c r="BM339" s="18" t="s">
        <v>2087</v>
      </c>
    </row>
    <row r="340" spans="2:65" s="1" customFormat="1" ht="22.5" customHeight="1">
      <c r="B340" s="160"/>
      <c r="C340" s="161" t="s">
        <v>1157</v>
      </c>
      <c r="D340" s="161" t="s">
        <v>2219</v>
      </c>
      <c r="E340" s="162" t="s">
        <v>2088</v>
      </c>
      <c r="F340" s="163" t="s">
        <v>2089</v>
      </c>
      <c r="G340" s="164" t="s">
        <v>2222</v>
      </c>
      <c r="H340" s="165">
        <v>1</v>
      </c>
      <c r="I340" s="166"/>
      <c r="J340" s="167">
        <f t="shared" si="90"/>
        <v>0</v>
      </c>
      <c r="K340" s="163" t="s">
        <v>2117</v>
      </c>
      <c r="L340" s="35"/>
      <c r="M340" s="168" t="s">
        <v>2117</v>
      </c>
      <c r="N340" s="169" t="s">
        <v>2137</v>
      </c>
      <c r="O340" s="36"/>
      <c r="P340" s="170">
        <f t="shared" si="91"/>
        <v>0</v>
      </c>
      <c r="Q340" s="170">
        <v>7.6000000000000004E-4</v>
      </c>
      <c r="R340" s="170">
        <f t="shared" si="92"/>
        <v>7.6000000000000004E-4</v>
      </c>
      <c r="S340" s="170">
        <v>0</v>
      </c>
      <c r="T340" s="171">
        <f t="shared" si="93"/>
        <v>0</v>
      </c>
      <c r="AR340" s="18" t="s">
        <v>2385</v>
      </c>
      <c r="AT340" s="18" t="s">
        <v>2219</v>
      </c>
      <c r="AU340" s="18" t="s">
        <v>2175</v>
      </c>
      <c r="AY340" s="18" t="s">
        <v>2216</v>
      </c>
      <c r="BE340" s="172">
        <f t="shared" si="94"/>
        <v>0</v>
      </c>
      <c r="BF340" s="172">
        <f t="shared" si="95"/>
        <v>0</v>
      </c>
      <c r="BG340" s="172">
        <f t="shared" si="96"/>
        <v>0</v>
      </c>
      <c r="BH340" s="172">
        <f t="shared" si="97"/>
        <v>0</v>
      </c>
      <c r="BI340" s="172">
        <f t="shared" si="98"/>
        <v>0</v>
      </c>
      <c r="BJ340" s="18" t="s">
        <v>2173</v>
      </c>
      <c r="BK340" s="172">
        <f t="shared" si="99"/>
        <v>0</v>
      </c>
      <c r="BL340" s="18" t="s">
        <v>2385</v>
      </c>
      <c r="BM340" s="18" t="s">
        <v>2090</v>
      </c>
    </row>
    <row r="341" spans="2:65" s="1" customFormat="1" ht="22.5" customHeight="1">
      <c r="B341" s="160"/>
      <c r="C341" s="161" t="s">
        <v>1163</v>
      </c>
      <c r="D341" s="161" t="s">
        <v>2219</v>
      </c>
      <c r="E341" s="162" t="s">
        <v>2091</v>
      </c>
      <c r="F341" s="163" t="s">
        <v>2092</v>
      </c>
      <c r="G341" s="164" t="s">
        <v>2222</v>
      </c>
      <c r="H341" s="165">
        <v>2</v>
      </c>
      <c r="I341" s="166"/>
      <c r="J341" s="167">
        <f t="shared" si="90"/>
        <v>0</v>
      </c>
      <c r="K341" s="163" t="s">
        <v>2117</v>
      </c>
      <c r="L341" s="35"/>
      <c r="M341" s="168" t="s">
        <v>2117</v>
      </c>
      <c r="N341" s="169" t="s">
        <v>2137</v>
      </c>
      <c r="O341" s="36"/>
      <c r="P341" s="170">
        <f t="shared" si="91"/>
        <v>0</v>
      </c>
      <c r="Q341" s="170">
        <v>7.6000000000000004E-4</v>
      </c>
      <c r="R341" s="170">
        <f t="shared" si="92"/>
        <v>1.5200000000000001E-3</v>
      </c>
      <c r="S341" s="170">
        <v>0</v>
      </c>
      <c r="T341" s="171">
        <f t="shared" si="93"/>
        <v>0</v>
      </c>
      <c r="AR341" s="18" t="s">
        <v>2385</v>
      </c>
      <c r="AT341" s="18" t="s">
        <v>2219</v>
      </c>
      <c r="AU341" s="18" t="s">
        <v>2175</v>
      </c>
      <c r="AY341" s="18" t="s">
        <v>2216</v>
      </c>
      <c r="BE341" s="172">
        <f t="shared" si="94"/>
        <v>0</v>
      </c>
      <c r="BF341" s="172">
        <f t="shared" si="95"/>
        <v>0</v>
      </c>
      <c r="BG341" s="172">
        <f t="shared" si="96"/>
        <v>0</v>
      </c>
      <c r="BH341" s="172">
        <f t="shared" si="97"/>
        <v>0</v>
      </c>
      <c r="BI341" s="172">
        <f t="shared" si="98"/>
        <v>0</v>
      </c>
      <c r="BJ341" s="18" t="s">
        <v>2173</v>
      </c>
      <c r="BK341" s="172">
        <f t="shared" si="99"/>
        <v>0</v>
      </c>
      <c r="BL341" s="18" t="s">
        <v>2385</v>
      </c>
      <c r="BM341" s="18" t="s">
        <v>2093</v>
      </c>
    </row>
    <row r="342" spans="2:65" s="1" customFormat="1" ht="44.25" customHeight="1">
      <c r="B342" s="160"/>
      <c r="C342" s="161" t="s">
        <v>1168</v>
      </c>
      <c r="D342" s="161" t="s">
        <v>2219</v>
      </c>
      <c r="E342" s="162" t="s">
        <v>2094</v>
      </c>
      <c r="F342" s="163" t="s">
        <v>28</v>
      </c>
      <c r="G342" s="164" t="s">
        <v>2229</v>
      </c>
      <c r="H342" s="165">
        <v>1</v>
      </c>
      <c r="I342" s="166"/>
      <c r="J342" s="167">
        <f t="shared" si="90"/>
        <v>0</v>
      </c>
      <c r="K342" s="163" t="s">
        <v>2117</v>
      </c>
      <c r="L342" s="35"/>
      <c r="M342" s="168" t="s">
        <v>2117</v>
      </c>
      <c r="N342" s="169" t="s">
        <v>2137</v>
      </c>
      <c r="O342" s="36"/>
      <c r="P342" s="170">
        <f t="shared" si="91"/>
        <v>0</v>
      </c>
      <c r="Q342" s="170">
        <v>7.6000000000000004E-4</v>
      </c>
      <c r="R342" s="170">
        <f t="shared" si="92"/>
        <v>7.6000000000000004E-4</v>
      </c>
      <c r="S342" s="170">
        <v>0</v>
      </c>
      <c r="T342" s="171">
        <f t="shared" si="93"/>
        <v>0</v>
      </c>
      <c r="AR342" s="18" t="s">
        <v>2385</v>
      </c>
      <c r="AT342" s="18" t="s">
        <v>2219</v>
      </c>
      <c r="AU342" s="18" t="s">
        <v>2175</v>
      </c>
      <c r="AY342" s="18" t="s">
        <v>2216</v>
      </c>
      <c r="BE342" s="172">
        <f t="shared" si="94"/>
        <v>0</v>
      </c>
      <c r="BF342" s="172">
        <f t="shared" si="95"/>
        <v>0</v>
      </c>
      <c r="BG342" s="172">
        <f t="shared" si="96"/>
        <v>0</v>
      </c>
      <c r="BH342" s="172">
        <f t="shared" si="97"/>
        <v>0</v>
      </c>
      <c r="BI342" s="172">
        <f t="shared" si="98"/>
        <v>0</v>
      </c>
      <c r="BJ342" s="18" t="s">
        <v>2173</v>
      </c>
      <c r="BK342" s="172">
        <f t="shared" si="99"/>
        <v>0</v>
      </c>
      <c r="BL342" s="18" t="s">
        <v>2385</v>
      </c>
      <c r="BM342" s="18" t="s">
        <v>29</v>
      </c>
    </row>
    <row r="343" spans="2:65" s="1" customFormat="1" ht="22.5" customHeight="1">
      <c r="B343" s="160"/>
      <c r="C343" s="161" t="s">
        <v>1173</v>
      </c>
      <c r="D343" s="161" t="s">
        <v>2219</v>
      </c>
      <c r="E343" s="162" t="s">
        <v>30</v>
      </c>
      <c r="F343" s="163" t="s">
        <v>31</v>
      </c>
      <c r="G343" s="164" t="s">
        <v>2222</v>
      </c>
      <c r="H343" s="165">
        <v>9</v>
      </c>
      <c r="I343" s="166"/>
      <c r="J343" s="167">
        <f t="shared" si="90"/>
        <v>0</v>
      </c>
      <c r="K343" s="163" t="s">
        <v>2117</v>
      </c>
      <c r="L343" s="35"/>
      <c r="M343" s="168" t="s">
        <v>2117</v>
      </c>
      <c r="N343" s="169" t="s">
        <v>2137</v>
      </c>
      <c r="O343" s="36"/>
      <c r="P343" s="170">
        <f t="shared" si="91"/>
        <v>0</v>
      </c>
      <c r="Q343" s="170">
        <v>7.6000000000000004E-4</v>
      </c>
      <c r="R343" s="170">
        <f t="shared" si="92"/>
        <v>6.8400000000000006E-3</v>
      </c>
      <c r="S343" s="170">
        <v>0</v>
      </c>
      <c r="T343" s="171">
        <f t="shared" si="93"/>
        <v>0</v>
      </c>
      <c r="AR343" s="18" t="s">
        <v>2385</v>
      </c>
      <c r="AT343" s="18" t="s">
        <v>2219</v>
      </c>
      <c r="AU343" s="18" t="s">
        <v>2175</v>
      </c>
      <c r="AY343" s="18" t="s">
        <v>2216</v>
      </c>
      <c r="BE343" s="172">
        <f t="shared" si="94"/>
        <v>0</v>
      </c>
      <c r="BF343" s="172">
        <f t="shared" si="95"/>
        <v>0</v>
      </c>
      <c r="BG343" s="172">
        <f t="shared" si="96"/>
        <v>0</v>
      </c>
      <c r="BH343" s="172">
        <f t="shared" si="97"/>
        <v>0</v>
      </c>
      <c r="BI343" s="172">
        <f t="shared" si="98"/>
        <v>0</v>
      </c>
      <c r="BJ343" s="18" t="s">
        <v>2173</v>
      </c>
      <c r="BK343" s="172">
        <f t="shared" si="99"/>
        <v>0</v>
      </c>
      <c r="BL343" s="18" t="s">
        <v>2385</v>
      </c>
      <c r="BM343" s="18" t="s">
        <v>32</v>
      </c>
    </row>
    <row r="344" spans="2:65" s="1" customFormat="1" ht="44.25" customHeight="1">
      <c r="B344" s="160"/>
      <c r="C344" s="161" t="s">
        <v>1177</v>
      </c>
      <c r="D344" s="161" t="s">
        <v>2219</v>
      </c>
      <c r="E344" s="162" t="s">
        <v>33</v>
      </c>
      <c r="F344" s="163" t="s">
        <v>34</v>
      </c>
      <c r="G344" s="164" t="s">
        <v>2229</v>
      </c>
      <c r="H344" s="165">
        <v>1</v>
      </c>
      <c r="I344" s="166"/>
      <c r="J344" s="167">
        <f t="shared" si="90"/>
        <v>0</v>
      </c>
      <c r="K344" s="163" t="s">
        <v>2117</v>
      </c>
      <c r="L344" s="35"/>
      <c r="M344" s="168" t="s">
        <v>2117</v>
      </c>
      <c r="N344" s="169" t="s">
        <v>2137</v>
      </c>
      <c r="O344" s="36"/>
      <c r="P344" s="170">
        <f t="shared" si="91"/>
        <v>0</v>
      </c>
      <c r="Q344" s="170">
        <v>7.6000000000000004E-4</v>
      </c>
      <c r="R344" s="170">
        <f t="shared" si="92"/>
        <v>7.6000000000000004E-4</v>
      </c>
      <c r="S344" s="170">
        <v>0</v>
      </c>
      <c r="T344" s="171">
        <f t="shared" si="93"/>
        <v>0</v>
      </c>
      <c r="AR344" s="18" t="s">
        <v>2385</v>
      </c>
      <c r="AT344" s="18" t="s">
        <v>2219</v>
      </c>
      <c r="AU344" s="18" t="s">
        <v>2175</v>
      </c>
      <c r="AY344" s="18" t="s">
        <v>2216</v>
      </c>
      <c r="BE344" s="172">
        <f t="shared" si="94"/>
        <v>0</v>
      </c>
      <c r="BF344" s="172">
        <f t="shared" si="95"/>
        <v>0</v>
      </c>
      <c r="BG344" s="172">
        <f t="shared" si="96"/>
        <v>0</v>
      </c>
      <c r="BH344" s="172">
        <f t="shared" si="97"/>
        <v>0</v>
      </c>
      <c r="BI344" s="172">
        <f t="shared" si="98"/>
        <v>0</v>
      </c>
      <c r="BJ344" s="18" t="s">
        <v>2173</v>
      </c>
      <c r="BK344" s="172">
        <f t="shared" si="99"/>
        <v>0</v>
      </c>
      <c r="BL344" s="18" t="s">
        <v>2385</v>
      </c>
      <c r="BM344" s="18" t="s">
        <v>35</v>
      </c>
    </row>
    <row r="345" spans="2:65" s="10" customFormat="1" ht="29.85" customHeight="1">
      <c r="B345" s="146"/>
      <c r="D345" s="157" t="s">
        <v>2165</v>
      </c>
      <c r="E345" s="158" t="s">
        <v>36</v>
      </c>
      <c r="F345" s="158" t="s">
        <v>37</v>
      </c>
      <c r="I345" s="149"/>
      <c r="J345" s="159">
        <f>BK345</f>
        <v>0</v>
      </c>
      <c r="L345" s="146"/>
      <c r="M345" s="151"/>
      <c r="N345" s="152"/>
      <c r="O345" s="152"/>
      <c r="P345" s="153">
        <f>SUM(P346:P351)</f>
        <v>0</v>
      </c>
      <c r="Q345" s="152"/>
      <c r="R345" s="153">
        <f>SUM(R346:R351)</f>
        <v>0</v>
      </c>
      <c r="S345" s="152"/>
      <c r="T345" s="154">
        <f>SUM(T346:T351)</f>
        <v>0</v>
      </c>
      <c r="AR345" s="147" t="s">
        <v>2175</v>
      </c>
      <c r="AT345" s="155" t="s">
        <v>2165</v>
      </c>
      <c r="AU345" s="155" t="s">
        <v>2173</v>
      </c>
      <c r="AY345" s="147" t="s">
        <v>2216</v>
      </c>
      <c r="BK345" s="156">
        <f>SUM(BK346:BK351)</f>
        <v>0</v>
      </c>
    </row>
    <row r="346" spans="2:65" s="1" customFormat="1" ht="22.5" customHeight="1">
      <c r="B346" s="160"/>
      <c r="C346" s="161" t="s">
        <v>1181</v>
      </c>
      <c r="D346" s="161" t="s">
        <v>2219</v>
      </c>
      <c r="E346" s="162" t="s">
        <v>38</v>
      </c>
      <c r="F346" s="163" t="s">
        <v>39</v>
      </c>
      <c r="G346" s="164" t="s">
        <v>2222</v>
      </c>
      <c r="H346" s="165">
        <v>4</v>
      </c>
      <c r="I346" s="166"/>
      <c r="J346" s="167">
        <f t="shared" ref="J346:J351" si="100">ROUND(I346*H346,2)</f>
        <v>0</v>
      </c>
      <c r="K346" s="163" t="s">
        <v>2117</v>
      </c>
      <c r="L346" s="35"/>
      <c r="M346" s="168" t="s">
        <v>2117</v>
      </c>
      <c r="N346" s="169" t="s">
        <v>2137</v>
      </c>
      <c r="O346" s="36"/>
      <c r="P346" s="170">
        <f t="shared" ref="P346:P351" si="101">O346*H346</f>
        <v>0</v>
      </c>
      <c r="Q346" s="170">
        <v>0</v>
      </c>
      <c r="R346" s="170">
        <f t="shared" ref="R346:R351" si="102">Q346*H346</f>
        <v>0</v>
      </c>
      <c r="S346" s="170">
        <v>0</v>
      </c>
      <c r="T346" s="171">
        <f t="shared" ref="T346:T351" si="103">S346*H346</f>
        <v>0</v>
      </c>
      <c r="AR346" s="18" t="s">
        <v>2385</v>
      </c>
      <c r="AT346" s="18" t="s">
        <v>2219</v>
      </c>
      <c r="AU346" s="18" t="s">
        <v>2175</v>
      </c>
      <c r="AY346" s="18" t="s">
        <v>2216</v>
      </c>
      <c r="BE346" s="172">
        <f t="shared" ref="BE346:BE351" si="104">IF(N346="základní",J346,0)</f>
        <v>0</v>
      </c>
      <c r="BF346" s="172">
        <f t="shared" ref="BF346:BF351" si="105">IF(N346="snížená",J346,0)</f>
        <v>0</v>
      </c>
      <c r="BG346" s="172">
        <f t="shared" ref="BG346:BG351" si="106">IF(N346="zákl. přenesená",J346,0)</f>
        <v>0</v>
      </c>
      <c r="BH346" s="172">
        <f t="shared" ref="BH346:BH351" si="107">IF(N346="sníž. přenesená",J346,0)</f>
        <v>0</v>
      </c>
      <c r="BI346" s="172">
        <f t="shared" ref="BI346:BI351" si="108">IF(N346="nulová",J346,0)</f>
        <v>0</v>
      </c>
      <c r="BJ346" s="18" t="s">
        <v>2173</v>
      </c>
      <c r="BK346" s="172">
        <f t="shared" ref="BK346:BK351" si="109">ROUND(I346*H346,2)</f>
        <v>0</v>
      </c>
      <c r="BL346" s="18" t="s">
        <v>2385</v>
      </c>
      <c r="BM346" s="18" t="s">
        <v>40</v>
      </c>
    </row>
    <row r="347" spans="2:65" s="1" customFormat="1" ht="22.5" customHeight="1">
      <c r="B347" s="160"/>
      <c r="C347" s="161" t="s">
        <v>1186</v>
      </c>
      <c r="D347" s="161" t="s">
        <v>2219</v>
      </c>
      <c r="E347" s="162" t="s">
        <v>41</v>
      </c>
      <c r="F347" s="163" t="s">
        <v>42</v>
      </c>
      <c r="G347" s="164" t="s">
        <v>2222</v>
      </c>
      <c r="H347" s="165">
        <v>1</v>
      </c>
      <c r="I347" s="166"/>
      <c r="J347" s="167">
        <f t="shared" si="100"/>
        <v>0</v>
      </c>
      <c r="K347" s="163" t="s">
        <v>2117</v>
      </c>
      <c r="L347" s="35"/>
      <c r="M347" s="168" t="s">
        <v>2117</v>
      </c>
      <c r="N347" s="169" t="s">
        <v>2137</v>
      </c>
      <c r="O347" s="36"/>
      <c r="P347" s="170">
        <f t="shared" si="101"/>
        <v>0</v>
      </c>
      <c r="Q347" s="170">
        <v>0</v>
      </c>
      <c r="R347" s="170">
        <f t="shared" si="102"/>
        <v>0</v>
      </c>
      <c r="S347" s="170">
        <v>0</v>
      </c>
      <c r="T347" s="171">
        <f t="shared" si="103"/>
        <v>0</v>
      </c>
      <c r="AR347" s="18" t="s">
        <v>2385</v>
      </c>
      <c r="AT347" s="18" t="s">
        <v>2219</v>
      </c>
      <c r="AU347" s="18" t="s">
        <v>2175</v>
      </c>
      <c r="AY347" s="18" t="s">
        <v>2216</v>
      </c>
      <c r="BE347" s="172">
        <f t="shared" si="104"/>
        <v>0</v>
      </c>
      <c r="BF347" s="172">
        <f t="shared" si="105"/>
        <v>0</v>
      </c>
      <c r="BG347" s="172">
        <f t="shared" si="106"/>
        <v>0</v>
      </c>
      <c r="BH347" s="172">
        <f t="shared" si="107"/>
        <v>0</v>
      </c>
      <c r="BI347" s="172">
        <f t="shared" si="108"/>
        <v>0</v>
      </c>
      <c r="BJ347" s="18" t="s">
        <v>2173</v>
      </c>
      <c r="BK347" s="172">
        <f t="shared" si="109"/>
        <v>0</v>
      </c>
      <c r="BL347" s="18" t="s">
        <v>2385</v>
      </c>
      <c r="BM347" s="18" t="s">
        <v>43</v>
      </c>
    </row>
    <row r="348" spans="2:65" s="1" customFormat="1" ht="22.5" customHeight="1">
      <c r="B348" s="160"/>
      <c r="C348" s="161" t="s">
        <v>1192</v>
      </c>
      <c r="D348" s="161" t="s">
        <v>2219</v>
      </c>
      <c r="E348" s="162" t="s">
        <v>44</v>
      </c>
      <c r="F348" s="163" t="s">
        <v>45</v>
      </c>
      <c r="G348" s="164" t="s">
        <v>2222</v>
      </c>
      <c r="H348" s="165">
        <v>1</v>
      </c>
      <c r="I348" s="166"/>
      <c r="J348" s="167">
        <f t="shared" si="100"/>
        <v>0</v>
      </c>
      <c r="K348" s="163" t="s">
        <v>2117</v>
      </c>
      <c r="L348" s="35"/>
      <c r="M348" s="168" t="s">
        <v>2117</v>
      </c>
      <c r="N348" s="169" t="s">
        <v>2137</v>
      </c>
      <c r="O348" s="36"/>
      <c r="P348" s="170">
        <f t="shared" si="101"/>
        <v>0</v>
      </c>
      <c r="Q348" s="170">
        <v>0</v>
      </c>
      <c r="R348" s="170">
        <f t="shared" si="102"/>
        <v>0</v>
      </c>
      <c r="S348" s="170">
        <v>0</v>
      </c>
      <c r="T348" s="171">
        <f t="shared" si="103"/>
        <v>0</v>
      </c>
      <c r="AR348" s="18" t="s">
        <v>2385</v>
      </c>
      <c r="AT348" s="18" t="s">
        <v>2219</v>
      </c>
      <c r="AU348" s="18" t="s">
        <v>2175</v>
      </c>
      <c r="AY348" s="18" t="s">
        <v>2216</v>
      </c>
      <c r="BE348" s="172">
        <f t="shared" si="104"/>
        <v>0</v>
      </c>
      <c r="BF348" s="172">
        <f t="shared" si="105"/>
        <v>0</v>
      </c>
      <c r="BG348" s="172">
        <f t="shared" si="106"/>
        <v>0</v>
      </c>
      <c r="BH348" s="172">
        <f t="shared" si="107"/>
        <v>0</v>
      </c>
      <c r="BI348" s="172">
        <f t="shared" si="108"/>
        <v>0</v>
      </c>
      <c r="BJ348" s="18" t="s">
        <v>2173</v>
      </c>
      <c r="BK348" s="172">
        <f t="shared" si="109"/>
        <v>0</v>
      </c>
      <c r="BL348" s="18" t="s">
        <v>2385</v>
      </c>
      <c r="BM348" s="18" t="s">
        <v>46</v>
      </c>
    </row>
    <row r="349" spans="2:65" s="1" customFormat="1" ht="22.5" customHeight="1">
      <c r="B349" s="160"/>
      <c r="C349" s="161" t="s">
        <v>1196</v>
      </c>
      <c r="D349" s="161" t="s">
        <v>2219</v>
      </c>
      <c r="E349" s="162" t="s">
        <v>47</v>
      </c>
      <c r="F349" s="163" t="s">
        <v>48</v>
      </c>
      <c r="G349" s="164" t="s">
        <v>2222</v>
      </c>
      <c r="H349" s="165">
        <v>1</v>
      </c>
      <c r="I349" s="166"/>
      <c r="J349" s="167">
        <f t="shared" si="100"/>
        <v>0</v>
      </c>
      <c r="K349" s="163" t="s">
        <v>2117</v>
      </c>
      <c r="L349" s="35"/>
      <c r="M349" s="168" t="s">
        <v>2117</v>
      </c>
      <c r="N349" s="169" t="s">
        <v>2137</v>
      </c>
      <c r="O349" s="36"/>
      <c r="P349" s="170">
        <f t="shared" si="101"/>
        <v>0</v>
      </c>
      <c r="Q349" s="170">
        <v>0</v>
      </c>
      <c r="R349" s="170">
        <f t="shared" si="102"/>
        <v>0</v>
      </c>
      <c r="S349" s="170">
        <v>0</v>
      </c>
      <c r="T349" s="171">
        <f t="shared" si="103"/>
        <v>0</v>
      </c>
      <c r="AR349" s="18" t="s">
        <v>2385</v>
      </c>
      <c r="AT349" s="18" t="s">
        <v>2219</v>
      </c>
      <c r="AU349" s="18" t="s">
        <v>2175</v>
      </c>
      <c r="AY349" s="18" t="s">
        <v>2216</v>
      </c>
      <c r="BE349" s="172">
        <f t="shared" si="104"/>
        <v>0</v>
      </c>
      <c r="BF349" s="172">
        <f t="shared" si="105"/>
        <v>0</v>
      </c>
      <c r="BG349" s="172">
        <f t="shared" si="106"/>
        <v>0</v>
      </c>
      <c r="BH349" s="172">
        <f t="shared" si="107"/>
        <v>0</v>
      </c>
      <c r="BI349" s="172">
        <f t="shared" si="108"/>
        <v>0</v>
      </c>
      <c r="BJ349" s="18" t="s">
        <v>2173</v>
      </c>
      <c r="BK349" s="172">
        <f t="shared" si="109"/>
        <v>0</v>
      </c>
      <c r="BL349" s="18" t="s">
        <v>2385</v>
      </c>
      <c r="BM349" s="18" t="s">
        <v>49</v>
      </c>
    </row>
    <row r="350" spans="2:65" s="1" customFormat="1" ht="22.5" customHeight="1">
      <c r="B350" s="160"/>
      <c r="C350" s="161" t="s">
        <v>1203</v>
      </c>
      <c r="D350" s="161" t="s">
        <v>2219</v>
      </c>
      <c r="E350" s="162" t="s">
        <v>50</v>
      </c>
      <c r="F350" s="163" t="s">
        <v>51</v>
      </c>
      <c r="G350" s="164" t="s">
        <v>2222</v>
      </c>
      <c r="H350" s="165">
        <v>1</v>
      </c>
      <c r="I350" s="166"/>
      <c r="J350" s="167">
        <f t="shared" si="100"/>
        <v>0</v>
      </c>
      <c r="K350" s="163" t="s">
        <v>2117</v>
      </c>
      <c r="L350" s="35"/>
      <c r="M350" s="168" t="s">
        <v>2117</v>
      </c>
      <c r="N350" s="169" t="s">
        <v>2137</v>
      </c>
      <c r="O350" s="36"/>
      <c r="P350" s="170">
        <f t="shared" si="101"/>
        <v>0</v>
      </c>
      <c r="Q350" s="170">
        <v>0</v>
      </c>
      <c r="R350" s="170">
        <f t="shared" si="102"/>
        <v>0</v>
      </c>
      <c r="S350" s="170">
        <v>0</v>
      </c>
      <c r="T350" s="171">
        <f t="shared" si="103"/>
        <v>0</v>
      </c>
      <c r="AR350" s="18" t="s">
        <v>2385</v>
      </c>
      <c r="AT350" s="18" t="s">
        <v>2219</v>
      </c>
      <c r="AU350" s="18" t="s">
        <v>2175</v>
      </c>
      <c r="AY350" s="18" t="s">
        <v>2216</v>
      </c>
      <c r="BE350" s="172">
        <f t="shared" si="104"/>
        <v>0</v>
      </c>
      <c r="BF350" s="172">
        <f t="shared" si="105"/>
        <v>0</v>
      </c>
      <c r="BG350" s="172">
        <f t="shared" si="106"/>
        <v>0</v>
      </c>
      <c r="BH350" s="172">
        <f t="shared" si="107"/>
        <v>0</v>
      </c>
      <c r="BI350" s="172">
        <f t="shared" si="108"/>
        <v>0</v>
      </c>
      <c r="BJ350" s="18" t="s">
        <v>2173</v>
      </c>
      <c r="BK350" s="172">
        <f t="shared" si="109"/>
        <v>0</v>
      </c>
      <c r="BL350" s="18" t="s">
        <v>2385</v>
      </c>
      <c r="BM350" s="18" t="s">
        <v>52</v>
      </c>
    </row>
    <row r="351" spans="2:65" s="1" customFormat="1" ht="22.5" customHeight="1">
      <c r="B351" s="160"/>
      <c r="C351" s="161" t="s">
        <v>1208</v>
      </c>
      <c r="D351" s="161" t="s">
        <v>2219</v>
      </c>
      <c r="E351" s="162" t="s">
        <v>53</v>
      </c>
      <c r="F351" s="163" t="s">
        <v>54</v>
      </c>
      <c r="G351" s="164" t="s">
        <v>55</v>
      </c>
      <c r="H351" s="165">
        <v>1</v>
      </c>
      <c r="I351" s="166"/>
      <c r="J351" s="167">
        <f t="shared" si="100"/>
        <v>0</v>
      </c>
      <c r="K351" s="163" t="s">
        <v>2117</v>
      </c>
      <c r="L351" s="35"/>
      <c r="M351" s="168" t="s">
        <v>2117</v>
      </c>
      <c r="N351" s="169" t="s">
        <v>2137</v>
      </c>
      <c r="O351" s="36"/>
      <c r="P351" s="170">
        <f t="shared" si="101"/>
        <v>0</v>
      </c>
      <c r="Q351" s="170">
        <v>0</v>
      </c>
      <c r="R351" s="170">
        <f t="shared" si="102"/>
        <v>0</v>
      </c>
      <c r="S351" s="170">
        <v>0</v>
      </c>
      <c r="T351" s="171">
        <f t="shared" si="103"/>
        <v>0</v>
      </c>
      <c r="AR351" s="18" t="s">
        <v>2385</v>
      </c>
      <c r="AT351" s="18" t="s">
        <v>2219</v>
      </c>
      <c r="AU351" s="18" t="s">
        <v>2175</v>
      </c>
      <c r="AY351" s="18" t="s">
        <v>2216</v>
      </c>
      <c r="BE351" s="172">
        <f t="shared" si="104"/>
        <v>0</v>
      </c>
      <c r="BF351" s="172">
        <f t="shared" si="105"/>
        <v>0</v>
      </c>
      <c r="BG351" s="172">
        <f t="shared" si="106"/>
        <v>0</v>
      </c>
      <c r="BH351" s="172">
        <f t="shared" si="107"/>
        <v>0</v>
      </c>
      <c r="BI351" s="172">
        <f t="shared" si="108"/>
        <v>0</v>
      </c>
      <c r="BJ351" s="18" t="s">
        <v>2173</v>
      </c>
      <c r="BK351" s="172">
        <f t="shared" si="109"/>
        <v>0</v>
      </c>
      <c r="BL351" s="18" t="s">
        <v>2385</v>
      </c>
      <c r="BM351" s="18" t="s">
        <v>56</v>
      </c>
    </row>
    <row r="352" spans="2:65" s="10" customFormat="1" ht="29.85" customHeight="1">
      <c r="B352" s="146"/>
      <c r="D352" s="157" t="s">
        <v>2165</v>
      </c>
      <c r="E352" s="158" t="s">
        <v>57</v>
      </c>
      <c r="F352" s="158" t="s">
        <v>58</v>
      </c>
      <c r="I352" s="149"/>
      <c r="J352" s="159">
        <f>BK352</f>
        <v>0</v>
      </c>
      <c r="L352" s="146"/>
      <c r="M352" s="151"/>
      <c r="N352" s="152"/>
      <c r="O352" s="152"/>
      <c r="P352" s="153">
        <f>SUM(P353:P354)</f>
        <v>0</v>
      </c>
      <c r="Q352" s="152"/>
      <c r="R352" s="153">
        <f>SUM(R353:R354)</f>
        <v>0</v>
      </c>
      <c r="S352" s="152"/>
      <c r="T352" s="154">
        <f>SUM(T353:T354)</f>
        <v>0</v>
      </c>
      <c r="AR352" s="147" t="s">
        <v>2175</v>
      </c>
      <c r="AT352" s="155" t="s">
        <v>2165</v>
      </c>
      <c r="AU352" s="155" t="s">
        <v>2173</v>
      </c>
      <c r="AY352" s="147" t="s">
        <v>2216</v>
      </c>
      <c r="BK352" s="156">
        <f>SUM(BK353:BK354)</f>
        <v>0</v>
      </c>
    </row>
    <row r="353" spans="2:65" s="1" customFormat="1" ht="22.5" customHeight="1">
      <c r="B353" s="160"/>
      <c r="C353" s="161" t="s">
        <v>1213</v>
      </c>
      <c r="D353" s="161" t="s">
        <v>2219</v>
      </c>
      <c r="E353" s="162" t="s">
        <v>59</v>
      </c>
      <c r="F353" s="163" t="s">
        <v>60</v>
      </c>
      <c r="G353" s="164" t="s">
        <v>2222</v>
      </c>
      <c r="H353" s="165">
        <v>1</v>
      </c>
      <c r="I353" s="166"/>
      <c r="J353" s="167">
        <f>ROUND(I353*H353,2)</f>
        <v>0</v>
      </c>
      <c r="K353" s="163" t="s">
        <v>2305</v>
      </c>
      <c r="L353" s="35"/>
      <c r="M353" s="168" t="s">
        <v>2117</v>
      </c>
      <c r="N353" s="169" t="s">
        <v>2137</v>
      </c>
      <c r="O353" s="36"/>
      <c r="P353" s="170">
        <f>O353*H353</f>
        <v>0</v>
      </c>
      <c r="Q353" s="170">
        <v>0</v>
      </c>
      <c r="R353" s="170">
        <f>Q353*H353</f>
        <v>0</v>
      </c>
      <c r="S353" s="170">
        <v>0</v>
      </c>
      <c r="T353" s="171">
        <f>S353*H353</f>
        <v>0</v>
      </c>
      <c r="AR353" s="18" t="s">
        <v>2385</v>
      </c>
      <c r="AT353" s="18" t="s">
        <v>2219</v>
      </c>
      <c r="AU353" s="18" t="s">
        <v>2175</v>
      </c>
      <c r="AY353" s="18" t="s">
        <v>2216</v>
      </c>
      <c r="BE353" s="172">
        <f>IF(N353="základní",J353,0)</f>
        <v>0</v>
      </c>
      <c r="BF353" s="172">
        <f>IF(N353="snížená",J353,0)</f>
        <v>0</v>
      </c>
      <c r="BG353" s="172">
        <f>IF(N353="zákl. přenesená",J353,0)</f>
        <v>0</v>
      </c>
      <c r="BH353" s="172">
        <f>IF(N353="sníž. přenesená",J353,0)</f>
        <v>0</v>
      </c>
      <c r="BI353" s="172">
        <f>IF(N353="nulová",J353,0)</f>
        <v>0</v>
      </c>
      <c r="BJ353" s="18" t="s">
        <v>2173</v>
      </c>
      <c r="BK353" s="172">
        <f>ROUND(I353*H353,2)</f>
        <v>0</v>
      </c>
      <c r="BL353" s="18" t="s">
        <v>2385</v>
      </c>
      <c r="BM353" s="18" t="s">
        <v>61</v>
      </c>
    </row>
    <row r="354" spans="2:65" s="1" customFormat="1" ht="22.5" customHeight="1">
      <c r="B354" s="160"/>
      <c r="C354" s="161" t="s">
        <v>1218</v>
      </c>
      <c r="D354" s="161" t="s">
        <v>2219</v>
      </c>
      <c r="E354" s="162" t="s">
        <v>62</v>
      </c>
      <c r="F354" s="163" t="s">
        <v>63</v>
      </c>
      <c r="G354" s="164" t="s">
        <v>2222</v>
      </c>
      <c r="H354" s="165">
        <v>1</v>
      </c>
      <c r="I354" s="166"/>
      <c r="J354" s="167">
        <f>ROUND(I354*H354,2)</f>
        <v>0</v>
      </c>
      <c r="K354" s="163" t="s">
        <v>2117</v>
      </c>
      <c r="L354" s="35"/>
      <c r="M354" s="168" t="s">
        <v>2117</v>
      </c>
      <c r="N354" s="169" t="s">
        <v>2137</v>
      </c>
      <c r="O354" s="36"/>
      <c r="P354" s="170">
        <f>O354*H354</f>
        <v>0</v>
      </c>
      <c r="Q354" s="170">
        <v>0</v>
      </c>
      <c r="R354" s="170">
        <f>Q354*H354</f>
        <v>0</v>
      </c>
      <c r="S354" s="170">
        <v>0</v>
      </c>
      <c r="T354" s="171">
        <f>S354*H354</f>
        <v>0</v>
      </c>
      <c r="AR354" s="18" t="s">
        <v>2385</v>
      </c>
      <c r="AT354" s="18" t="s">
        <v>2219</v>
      </c>
      <c r="AU354" s="18" t="s">
        <v>2175</v>
      </c>
      <c r="AY354" s="18" t="s">
        <v>2216</v>
      </c>
      <c r="BE354" s="172">
        <f>IF(N354="základní",J354,0)</f>
        <v>0</v>
      </c>
      <c r="BF354" s="172">
        <f>IF(N354="snížená",J354,0)</f>
        <v>0</v>
      </c>
      <c r="BG354" s="172">
        <f>IF(N354="zákl. přenesená",J354,0)</f>
        <v>0</v>
      </c>
      <c r="BH354" s="172">
        <f>IF(N354="sníž. přenesená",J354,0)</f>
        <v>0</v>
      </c>
      <c r="BI354" s="172">
        <f>IF(N354="nulová",J354,0)</f>
        <v>0</v>
      </c>
      <c r="BJ354" s="18" t="s">
        <v>2173</v>
      </c>
      <c r="BK354" s="172">
        <f>ROUND(I354*H354,2)</f>
        <v>0</v>
      </c>
      <c r="BL354" s="18" t="s">
        <v>2385</v>
      </c>
      <c r="BM354" s="18" t="s">
        <v>64</v>
      </c>
    </row>
    <row r="355" spans="2:65" s="10" customFormat="1" ht="29.85" customHeight="1">
      <c r="B355" s="146"/>
      <c r="D355" s="157" t="s">
        <v>2165</v>
      </c>
      <c r="E355" s="158" t="s">
        <v>65</v>
      </c>
      <c r="F355" s="158" t="s">
        <v>66</v>
      </c>
      <c r="I355" s="149"/>
      <c r="J355" s="159">
        <f>BK355</f>
        <v>0</v>
      </c>
      <c r="L355" s="146"/>
      <c r="M355" s="151"/>
      <c r="N355" s="152"/>
      <c r="O355" s="152"/>
      <c r="P355" s="153">
        <f>SUM(P356:P466)</f>
        <v>0</v>
      </c>
      <c r="Q355" s="152"/>
      <c r="R355" s="153">
        <f>SUM(R356:R466)</f>
        <v>0</v>
      </c>
      <c r="S355" s="152"/>
      <c r="T355" s="154">
        <f>SUM(T356:T466)</f>
        <v>0</v>
      </c>
      <c r="AR355" s="147" t="s">
        <v>2175</v>
      </c>
      <c r="AT355" s="155" t="s">
        <v>2165</v>
      </c>
      <c r="AU355" s="155" t="s">
        <v>2173</v>
      </c>
      <c r="AY355" s="147" t="s">
        <v>2216</v>
      </c>
      <c r="BK355" s="156">
        <f>SUM(BK356:BK466)</f>
        <v>0</v>
      </c>
    </row>
    <row r="356" spans="2:65" s="1" customFormat="1" ht="22.5" customHeight="1">
      <c r="B356" s="160"/>
      <c r="C356" s="161" t="s">
        <v>1223</v>
      </c>
      <c r="D356" s="161" t="s">
        <v>2219</v>
      </c>
      <c r="E356" s="162" t="s">
        <v>67</v>
      </c>
      <c r="F356" s="163" t="s">
        <v>68</v>
      </c>
      <c r="G356" s="164" t="s">
        <v>69</v>
      </c>
      <c r="H356" s="165">
        <v>7</v>
      </c>
      <c r="I356" s="166"/>
      <c r="J356" s="167">
        <f t="shared" ref="J356:J387" si="110">ROUND(I356*H356,2)</f>
        <v>0</v>
      </c>
      <c r="K356" s="163" t="s">
        <v>2117</v>
      </c>
      <c r="L356" s="35"/>
      <c r="M356" s="168" t="s">
        <v>2117</v>
      </c>
      <c r="N356" s="169" t="s">
        <v>2137</v>
      </c>
      <c r="O356" s="36"/>
      <c r="P356" s="170">
        <f t="shared" ref="P356:P387" si="111">O356*H356</f>
        <v>0</v>
      </c>
      <c r="Q356" s="170">
        <v>0</v>
      </c>
      <c r="R356" s="170">
        <f t="shared" ref="R356:R387" si="112">Q356*H356</f>
        <v>0</v>
      </c>
      <c r="S356" s="170">
        <v>0</v>
      </c>
      <c r="T356" s="171">
        <f t="shared" ref="T356:T387" si="113">S356*H356</f>
        <v>0</v>
      </c>
      <c r="AR356" s="18" t="s">
        <v>2385</v>
      </c>
      <c r="AT356" s="18" t="s">
        <v>2219</v>
      </c>
      <c r="AU356" s="18" t="s">
        <v>2175</v>
      </c>
      <c r="AY356" s="18" t="s">
        <v>2216</v>
      </c>
      <c r="BE356" s="172">
        <f t="shared" ref="BE356:BE387" si="114">IF(N356="základní",J356,0)</f>
        <v>0</v>
      </c>
      <c r="BF356" s="172">
        <f t="shared" ref="BF356:BF387" si="115">IF(N356="snížená",J356,0)</f>
        <v>0</v>
      </c>
      <c r="BG356" s="172">
        <f t="shared" ref="BG356:BG387" si="116">IF(N356="zákl. přenesená",J356,0)</f>
        <v>0</v>
      </c>
      <c r="BH356" s="172">
        <f t="shared" ref="BH356:BH387" si="117">IF(N356="sníž. přenesená",J356,0)</f>
        <v>0</v>
      </c>
      <c r="BI356" s="172">
        <f t="shared" ref="BI356:BI387" si="118">IF(N356="nulová",J356,0)</f>
        <v>0</v>
      </c>
      <c r="BJ356" s="18" t="s">
        <v>2173</v>
      </c>
      <c r="BK356" s="172">
        <f t="shared" ref="BK356:BK387" si="119">ROUND(I356*H356,2)</f>
        <v>0</v>
      </c>
      <c r="BL356" s="18" t="s">
        <v>2385</v>
      </c>
      <c r="BM356" s="18" t="s">
        <v>70</v>
      </c>
    </row>
    <row r="357" spans="2:65" s="1" customFormat="1" ht="22.5" customHeight="1">
      <c r="B357" s="160"/>
      <c r="C357" s="161" t="s">
        <v>1228</v>
      </c>
      <c r="D357" s="161" t="s">
        <v>2219</v>
      </c>
      <c r="E357" s="162" t="s">
        <v>71</v>
      </c>
      <c r="F357" s="163" t="s">
        <v>72</v>
      </c>
      <c r="G357" s="164" t="s">
        <v>69</v>
      </c>
      <c r="H357" s="165">
        <v>3</v>
      </c>
      <c r="I357" s="166"/>
      <c r="J357" s="167">
        <f t="shared" si="110"/>
        <v>0</v>
      </c>
      <c r="K357" s="163" t="s">
        <v>2117</v>
      </c>
      <c r="L357" s="35"/>
      <c r="M357" s="168" t="s">
        <v>2117</v>
      </c>
      <c r="N357" s="169" t="s">
        <v>2137</v>
      </c>
      <c r="O357" s="36"/>
      <c r="P357" s="170">
        <f t="shared" si="111"/>
        <v>0</v>
      </c>
      <c r="Q357" s="170">
        <v>0</v>
      </c>
      <c r="R357" s="170">
        <f t="shared" si="112"/>
        <v>0</v>
      </c>
      <c r="S357" s="170">
        <v>0</v>
      </c>
      <c r="T357" s="171">
        <f t="shared" si="113"/>
        <v>0</v>
      </c>
      <c r="AR357" s="18" t="s">
        <v>2385</v>
      </c>
      <c r="AT357" s="18" t="s">
        <v>2219</v>
      </c>
      <c r="AU357" s="18" t="s">
        <v>2175</v>
      </c>
      <c r="AY357" s="18" t="s">
        <v>2216</v>
      </c>
      <c r="BE357" s="172">
        <f t="shared" si="114"/>
        <v>0</v>
      </c>
      <c r="BF357" s="172">
        <f t="shared" si="115"/>
        <v>0</v>
      </c>
      <c r="BG357" s="172">
        <f t="shared" si="116"/>
        <v>0</v>
      </c>
      <c r="BH357" s="172">
        <f t="shared" si="117"/>
        <v>0</v>
      </c>
      <c r="BI357" s="172">
        <f t="shared" si="118"/>
        <v>0</v>
      </c>
      <c r="BJ357" s="18" t="s">
        <v>2173</v>
      </c>
      <c r="BK357" s="172">
        <f t="shared" si="119"/>
        <v>0</v>
      </c>
      <c r="BL357" s="18" t="s">
        <v>2385</v>
      </c>
      <c r="BM357" s="18" t="s">
        <v>73</v>
      </c>
    </row>
    <row r="358" spans="2:65" s="1" customFormat="1" ht="22.5" customHeight="1">
      <c r="B358" s="160"/>
      <c r="C358" s="161" t="s">
        <v>1233</v>
      </c>
      <c r="D358" s="161" t="s">
        <v>2219</v>
      </c>
      <c r="E358" s="162" t="s">
        <v>74</v>
      </c>
      <c r="F358" s="163" t="s">
        <v>75</v>
      </c>
      <c r="G358" s="164" t="s">
        <v>69</v>
      </c>
      <c r="H358" s="165">
        <v>2</v>
      </c>
      <c r="I358" s="166"/>
      <c r="J358" s="167">
        <f t="shared" si="110"/>
        <v>0</v>
      </c>
      <c r="K358" s="163" t="s">
        <v>2117</v>
      </c>
      <c r="L358" s="35"/>
      <c r="M358" s="168" t="s">
        <v>2117</v>
      </c>
      <c r="N358" s="169" t="s">
        <v>2137</v>
      </c>
      <c r="O358" s="36"/>
      <c r="P358" s="170">
        <f t="shared" si="111"/>
        <v>0</v>
      </c>
      <c r="Q358" s="170">
        <v>0</v>
      </c>
      <c r="R358" s="170">
        <f t="shared" si="112"/>
        <v>0</v>
      </c>
      <c r="S358" s="170">
        <v>0</v>
      </c>
      <c r="T358" s="171">
        <f t="shared" si="113"/>
        <v>0</v>
      </c>
      <c r="AR358" s="18" t="s">
        <v>2385</v>
      </c>
      <c r="AT358" s="18" t="s">
        <v>2219</v>
      </c>
      <c r="AU358" s="18" t="s">
        <v>2175</v>
      </c>
      <c r="AY358" s="18" t="s">
        <v>2216</v>
      </c>
      <c r="BE358" s="172">
        <f t="shared" si="114"/>
        <v>0</v>
      </c>
      <c r="BF358" s="172">
        <f t="shared" si="115"/>
        <v>0</v>
      </c>
      <c r="BG358" s="172">
        <f t="shared" si="116"/>
        <v>0</v>
      </c>
      <c r="BH358" s="172">
        <f t="shared" si="117"/>
        <v>0</v>
      </c>
      <c r="BI358" s="172">
        <f t="shared" si="118"/>
        <v>0</v>
      </c>
      <c r="BJ358" s="18" t="s">
        <v>2173</v>
      </c>
      <c r="BK358" s="172">
        <f t="shared" si="119"/>
        <v>0</v>
      </c>
      <c r="BL358" s="18" t="s">
        <v>2385</v>
      </c>
      <c r="BM358" s="18" t="s">
        <v>76</v>
      </c>
    </row>
    <row r="359" spans="2:65" s="1" customFormat="1" ht="22.5" customHeight="1">
      <c r="B359" s="160"/>
      <c r="C359" s="161" t="s">
        <v>1238</v>
      </c>
      <c r="D359" s="161" t="s">
        <v>2219</v>
      </c>
      <c r="E359" s="162" t="s">
        <v>77</v>
      </c>
      <c r="F359" s="163" t="s">
        <v>78</v>
      </c>
      <c r="G359" s="164" t="s">
        <v>2352</v>
      </c>
      <c r="H359" s="165">
        <v>80</v>
      </c>
      <c r="I359" s="166"/>
      <c r="J359" s="167">
        <f t="shared" si="110"/>
        <v>0</v>
      </c>
      <c r="K359" s="163" t="s">
        <v>2117</v>
      </c>
      <c r="L359" s="35"/>
      <c r="M359" s="168" t="s">
        <v>2117</v>
      </c>
      <c r="N359" s="169" t="s">
        <v>2137</v>
      </c>
      <c r="O359" s="36"/>
      <c r="P359" s="170">
        <f t="shared" si="111"/>
        <v>0</v>
      </c>
      <c r="Q359" s="170">
        <v>0</v>
      </c>
      <c r="R359" s="170">
        <f t="shared" si="112"/>
        <v>0</v>
      </c>
      <c r="S359" s="170">
        <v>0</v>
      </c>
      <c r="T359" s="171">
        <f t="shared" si="113"/>
        <v>0</v>
      </c>
      <c r="AR359" s="18" t="s">
        <v>2385</v>
      </c>
      <c r="AT359" s="18" t="s">
        <v>2219</v>
      </c>
      <c r="AU359" s="18" t="s">
        <v>2175</v>
      </c>
      <c r="AY359" s="18" t="s">
        <v>2216</v>
      </c>
      <c r="BE359" s="172">
        <f t="shared" si="114"/>
        <v>0</v>
      </c>
      <c r="BF359" s="172">
        <f t="shared" si="115"/>
        <v>0</v>
      </c>
      <c r="BG359" s="172">
        <f t="shared" si="116"/>
        <v>0</v>
      </c>
      <c r="BH359" s="172">
        <f t="shared" si="117"/>
        <v>0</v>
      </c>
      <c r="BI359" s="172">
        <f t="shared" si="118"/>
        <v>0</v>
      </c>
      <c r="BJ359" s="18" t="s">
        <v>2173</v>
      </c>
      <c r="BK359" s="172">
        <f t="shared" si="119"/>
        <v>0</v>
      </c>
      <c r="BL359" s="18" t="s">
        <v>2385</v>
      </c>
      <c r="BM359" s="18" t="s">
        <v>79</v>
      </c>
    </row>
    <row r="360" spans="2:65" s="1" customFormat="1" ht="22.5" customHeight="1">
      <c r="B360" s="160"/>
      <c r="C360" s="161" t="s">
        <v>1243</v>
      </c>
      <c r="D360" s="161" t="s">
        <v>2219</v>
      </c>
      <c r="E360" s="162" t="s">
        <v>80</v>
      </c>
      <c r="F360" s="163" t="s">
        <v>81</v>
      </c>
      <c r="G360" s="164" t="s">
        <v>69</v>
      </c>
      <c r="H360" s="165">
        <v>42</v>
      </c>
      <c r="I360" s="166"/>
      <c r="J360" s="167">
        <f t="shared" si="110"/>
        <v>0</v>
      </c>
      <c r="K360" s="163" t="s">
        <v>2117</v>
      </c>
      <c r="L360" s="35"/>
      <c r="M360" s="168" t="s">
        <v>2117</v>
      </c>
      <c r="N360" s="169" t="s">
        <v>2137</v>
      </c>
      <c r="O360" s="36"/>
      <c r="P360" s="170">
        <f t="shared" si="111"/>
        <v>0</v>
      </c>
      <c r="Q360" s="170">
        <v>0</v>
      </c>
      <c r="R360" s="170">
        <f t="shared" si="112"/>
        <v>0</v>
      </c>
      <c r="S360" s="170">
        <v>0</v>
      </c>
      <c r="T360" s="171">
        <f t="shared" si="113"/>
        <v>0</v>
      </c>
      <c r="AR360" s="18" t="s">
        <v>2385</v>
      </c>
      <c r="AT360" s="18" t="s">
        <v>2219</v>
      </c>
      <c r="AU360" s="18" t="s">
        <v>2175</v>
      </c>
      <c r="AY360" s="18" t="s">
        <v>2216</v>
      </c>
      <c r="BE360" s="172">
        <f t="shared" si="114"/>
        <v>0</v>
      </c>
      <c r="BF360" s="172">
        <f t="shared" si="115"/>
        <v>0</v>
      </c>
      <c r="BG360" s="172">
        <f t="shared" si="116"/>
        <v>0</v>
      </c>
      <c r="BH360" s="172">
        <f t="shared" si="117"/>
        <v>0</v>
      </c>
      <c r="BI360" s="172">
        <f t="shared" si="118"/>
        <v>0</v>
      </c>
      <c r="BJ360" s="18" t="s">
        <v>2173</v>
      </c>
      <c r="BK360" s="172">
        <f t="shared" si="119"/>
        <v>0</v>
      </c>
      <c r="BL360" s="18" t="s">
        <v>2385</v>
      </c>
      <c r="BM360" s="18" t="s">
        <v>82</v>
      </c>
    </row>
    <row r="361" spans="2:65" s="1" customFormat="1" ht="22.5" customHeight="1">
      <c r="B361" s="160"/>
      <c r="C361" s="161" t="s">
        <v>1247</v>
      </c>
      <c r="D361" s="161" t="s">
        <v>2219</v>
      </c>
      <c r="E361" s="162" t="s">
        <v>83</v>
      </c>
      <c r="F361" s="163" t="s">
        <v>84</v>
      </c>
      <c r="G361" s="164" t="s">
        <v>69</v>
      </c>
      <c r="H361" s="165">
        <v>1</v>
      </c>
      <c r="I361" s="166"/>
      <c r="J361" s="167">
        <f t="shared" si="110"/>
        <v>0</v>
      </c>
      <c r="K361" s="163" t="s">
        <v>2117</v>
      </c>
      <c r="L361" s="35"/>
      <c r="M361" s="168" t="s">
        <v>2117</v>
      </c>
      <c r="N361" s="169" t="s">
        <v>2137</v>
      </c>
      <c r="O361" s="36"/>
      <c r="P361" s="170">
        <f t="shared" si="111"/>
        <v>0</v>
      </c>
      <c r="Q361" s="170">
        <v>0</v>
      </c>
      <c r="R361" s="170">
        <f t="shared" si="112"/>
        <v>0</v>
      </c>
      <c r="S361" s="170">
        <v>0</v>
      </c>
      <c r="T361" s="171">
        <f t="shared" si="113"/>
        <v>0</v>
      </c>
      <c r="AR361" s="18" t="s">
        <v>2385</v>
      </c>
      <c r="AT361" s="18" t="s">
        <v>2219</v>
      </c>
      <c r="AU361" s="18" t="s">
        <v>2175</v>
      </c>
      <c r="AY361" s="18" t="s">
        <v>2216</v>
      </c>
      <c r="BE361" s="172">
        <f t="shared" si="114"/>
        <v>0</v>
      </c>
      <c r="BF361" s="172">
        <f t="shared" si="115"/>
        <v>0</v>
      </c>
      <c r="BG361" s="172">
        <f t="shared" si="116"/>
        <v>0</v>
      </c>
      <c r="BH361" s="172">
        <f t="shared" si="117"/>
        <v>0</v>
      </c>
      <c r="BI361" s="172">
        <f t="shared" si="118"/>
        <v>0</v>
      </c>
      <c r="BJ361" s="18" t="s">
        <v>2173</v>
      </c>
      <c r="BK361" s="172">
        <f t="shared" si="119"/>
        <v>0</v>
      </c>
      <c r="BL361" s="18" t="s">
        <v>2385</v>
      </c>
      <c r="BM361" s="18" t="s">
        <v>85</v>
      </c>
    </row>
    <row r="362" spans="2:65" s="1" customFormat="1" ht="22.5" customHeight="1">
      <c r="B362" s="160"/>
      <c r="C362" s="161" t="s">
        <v>1251</v>
      </c>
      <c r="D362" s="161" t="s">
        <v>2219</v>
      </c>
      <c r="E362" s="162" t="s">
        <v>86</v>
      </c>
      <c r="F362" s="163" t="s">
        <v>87</v>
      </c>
      <c r="G362" s="164" t="s">
        <v>69</v>
      </c>
      <c r="H362" s="165">
        <v>1</v>
      </c>
      <c r="I362" s="166"/>
      <c r="J362" s="167">
        <f t="shared" si="110"/>
        <v>0</v>
      </c>
      <c r="K362" s="163" t="s">
        <v>2117</v>
      </c>
      <c r="L362" s="35"/>
      <c r="M362" s="168" t="s">
        <v>2117</v>
      </c>
      <c r="N362" s="169" t="s">
        <v>2137</v>
      </c>
      <c r="O362" s="36"/>
      <c r="P362" s="170">
        <f t="shared" si="111"/>
        <v>0</v>
      </c>
      <c r="Q362" s="170">
        <v>0</v>
      </c>
      <c r="R362" s="170">
        <f t="shared" si="112"/>
        <v>0</v>
      </c>
      <c r="S362" s="170">
        <v>0</v>
      </c>
      <c r="T362" s="171">
        <f t="shared" si="113"/>
        <v>0</v>
      </c>
      <c r="AR362" s="18" t="s">
        <v>2385</v>
      </c>
      <c r="AT362" s="18" t="s">
        <v>2219</v>
      </c>
      <c r="AU362" s="18" t="s">
        <v>2175</v>
      </c>
      <c r="AY362" s="18" t="s">
        <v>2216</v>
      </c>
      <c r="BE362" s="172">
        <f t="shared" si="114"/>
        <v>0</v>
      </c>
      <c r="BF362" s="172">
        <f t="shared" si="115"/>
        <v>0</v>
      </c>
      <c r="BG362" s="172">
        <f t="shared" si="116"/>
        <v>0</v>
      </c>
      <c r="BH362" s="172">
        <f t="shared" si="117"/>
        <v>0</v>
      </c>
      <c r="BI362" s="172">
        <f t="shared" si="118"/>
        <v>0</v>
      </c>
      <c r="BJ362" s="18" t="s">
        <v>2173</v>
      </c>
      <c r="BK362" s="172">
        <f t="shared" si="119"/>
        <v>0</v>
      </c>
      <c r="BL362" s="18" t="s">
        <v>2385</v>
      </c>
      <c r="BM362" s="18" t="s">
        <v>88</v>
      </c>
    </row>
    <row r="363" spans="2:65" s="1" customFormat="1" ht="22.5" customHeight="1">
      <c r="B363" s="160"/>
      <c r="C363" s="161" t="s">
        <v>1257</v>
      </c>
      <c r="D363" s="161" t="s">
        <v>2219</v>
      </c>
      <c r="E363" s="162" t="s">
        <v>89</v>
      </c>
      <c r="F363" s="163" t="s">
        <v>90</v>
      </c>
      <c r="G363" s="164" t="s">
        <v>69</v>
      </c>
      <c r="H363" s="165">
        <v>3</v>
      </c>
      <c r="I363" s="166"/>
      <c r="J363" s="167">
        <f t="shared" si="110"/>
        <v>0</v>
      </c>
      <c r="K363" s="163" t="s">
        <v>2117</v>
      </c>
      <c r="L363" s="35"/>
      <c r="M363" s="168" t="s">
        <v>2117</v>
      </c>
      <c r="N363" s="169" t="s">
        <v>2137</v>
      </c>
      <c r="O363" s="36"/>
      <c r="P363" s="170">
        <f t="shared" si="111"/>
        <v>0</v>
      </c>
      <c r="Q363" s="170">
        <v>0</v>
      </c>
      <c r="R363" s="170">
        <f t="shared" si="112"/>
        <v>0</v>
      </c>
      <c r="S363" s="170">
        <v>0</v>
      </c>
      <c r="T363" s="171">
        <f t="shared" si="113"/>
        <v>0</v>
      </c>
      <c r="AR363" s="18" t="s">
        <v>2385</v>
      </c>
      <c r="AT363" s="18" t="s">
        <v>2219</v>
      </c>
      <c r="AU363" s="18" t="s">
        <v>2175</v>
      </c>
      <c r="AY363" s="18" t="s">
        <v>2216</v>
      </c>
      <c r="BE363" s="172">
        <f t="shared" si="114"/>
        <v>0</v>
      </c>
      <c r="BF363" s="172">
        <f t="shared" si="115"/>
        <v>0</v>
      </c>
      <c r="BG363" s="172">
        <f t="shared" si="116"/>
        <v>0</v>
      </c>
      <c r="BH363" s="172">
        <f t="shared" si="117"/>
        <v>0</v>
      </c>
      <c r="BI363" s="172">
        <f t="shared" si="118"/>
        <v>0</v>
      </c>
      <c r="BJ363" s="18" t="s">
        <v>2173</v>
      </c>
      <c r="BK363" s="172">
        <f t="shared" si="119"/>
        <v>0</v>
      </c>
      <c r="BL363" s="18" t="s">
        <v>2385</v>
      </c>
      <c r="BM363" s="18" t="s">
        <v>91</v>
      </c>
    </row>
    <row r="364" spans="2:65" s="1" customFormat="1" ht="22.5" customHeight="1">
      <c r="B364" s="160"/>
      <c r="C364" s="161" t="s">
        <v>1261</v>
      </c>
      <c r="D364" s="161" t="s">
        <v>2219</v>
      </c>
      <c r="E364" s="162" t="s">
        <v>92</v>
      </c>
      <c r="F364" s="163" t="s">
        <v>93</v>
      </c>
      <c r="G364" s="164" t="s">
        <v>69</v>
      </c>
      <c r="H364" s="165">
        <v>4</v>
      </c>
      <c r="I364" s="166"/>
      <c r="J364" s="167">
        <f t="shared" si="110"/>
        <v>0</v>
      </c>
      <c r="K364" s="163" t="s">
        <v>2117</v>
      </c>
      <c r="L364" s="35"/>
      <c r="M364" s="168" t="s">
        <v>2117</v>
      </c>
      <c r="N364" s="169" t="s">
        <v>2137</v>
      </c>
      <c r="O364" s="36"/>
      <c r="P364" s="170">
        <f t="shared" si="111"/>
        <v>0</v>
      </c>
      <c r="Q364" s="170">
        <v>0</v>
      </c>
      <c r="R364" s="170">
        <f t="shared" si="112"/>
        <v>0</v>
      </c>
      <c r="S364" s="170">
        <v>0</v>
      </c>
      <c r="T364" s="171">
        <f t="shared" si="113"/>
        <v>0</v>
      </c>
      <c r="AR364" s="18" t="s">
        <v>2385</v>
      </c>
      <c r="AT364" s="18" t="s">
        <v>2219</v>
      </c>
      <c r="AU364" s="18" t="s">
        <v>2175</v>
      </c>
      <c r="AY364" s="18" t="s">
        <v>2216</v>
      </c>
      <c r="BE364" s="172">
        <f t="shared" si="114"/>
        <v>0</v>
      </c>
      <c r="BF364" s="172">
        <f t="shared" si="115"/>
        <v>0</v>
      </c>
      <c r="BG364" s="172">
        <f t="shared" si="116"/>
        <v>0</v>
      </c>
      <c r="BH364" s="172">
        <f t="shared" si="117"/>
        <v>0</v>
      </c>
      <c r="BI364" s="172">
        <f t="shared" si="118"/>
        <v>0</v>
      </c>
      <c r="BJ364" s="18" t="s">
        <v>2173</v>
      </c>
      <c r="BK364" s="172">
        <f t="shared" si="119"/>
        <v>0</v>
      </c>
      <c r="BL364" s="18" t="s">
        <v>2385</v>
      </c>
      <c r="BM364" s="18" t="s">
        <v>94</v>
      </c>
    </row>
    <row r="365" spans="2:65" s="1" customFormat="1" ht="22.5" customHeight="1">
      <c r="B365" s="160"/>
      <c r="C365" s="161" t="s">
        <v>1265</v>
      </c>
      <c r="D365" s="161" t="s">
        <v>2219</v>
      </c>
      <c r="E365" s="162" t="s">
        <v>95</v>
      </c>
      <c r="F365" s="163" t="s">
        <v>96</v>
      </c>
      <c r="G365" s="164" t="s">
        <v>69</v>
      </c>
      <c r="H365" s="165">
        <v>4</v>
      </c>
      <c r="I365" s="166"/>
      <c r="J365" s="167">
        <f t="shared" si="110"/>
        <v>0</v>
      </c>
      <c r="K365" s="163" t="s">
        <v>2117</v>
      </c>
      <c r="L365" s="35"/>
      <c r="M365" s="168" t="s">
        <v>2117</v>
      </c>
      <c r="N365" s="169" t="s">
        <v>2137</v>
      </c>
      <c r="O365" s="36"/>
      <c r="P365" s="170">
        <f t="shared" si="111"/>
        <v>0</v>
      </c>
      <c r="Q365" s="170">
        <v>0</v>
      </c>
      <c r="R365" s="170">
        <f t="shared" si="112"/>
        <v>0</v>
      </c>
      <c r="S365" s="170">
        <v>0</v>
      </c>
      <c r="T365" s="171">
        <f t="shared" si="113"/>
        <v>0</v>
      </c>
      <c r="AR365" s="18" t="s">
        <v>2385</v>
      </c>
      <c r="AT365" s="18" t="s">
        <v>2219</v>
      </c>
      <c r="AU365" s="18" t="s">
        <v>2175</v>
      </c>
      <c r="AY365" s="18" t="s">
        <v>2216</v>
      </c>
      <c r="BE365" s="172">
        <f t="shared" si="114"/>
        <v>0</v>
      </c>
      <c r="BF365" s="172">
        <f t="shared" si="115"/>
        <v>0</v>
      </c>
      <c r="BG365" s="172">
        <f t="shared" si="116"/>
        <v>0</v>
      </c>
      <c r="BH365" s="172">
        <f t="shared" si="117"/>
        <v>0</v>
      </c>
      <c r="BI365" s="172">
        <f t="shared" si="118"/>
        <v>0</v>
      </c>
      <c r="BJ365" s="18" t="s">
        <v>2173</v>
      </c>
      <c r="BK365" s="172">
        <f t="shared" si="119"/>
        <v>0</v>
      </c>
      <c r="BL365" s="18" t="s">
        <v>2385</v>
      </c>
      <c r="BM365" s="18" t="s">
        <v>97</v>
      </c>
    </row>
    <row r="366" spans="2:65" s="1" customFormat="1" ht="22.5" customHeight="1">
      <c r="B366" s="160"/>
      <c r="C366" s="161" t="s">
        <v>1269</v>
      </c>
      <c r="D366" s="161" t="s">
        <v>2219</v>
      </c>
      <c r="E366" s="162" t="s">
        <v>98</v>
      </c>
      <c r="F366" s="163" t="s">
        <v>99</v>
      </c>
      <c r="G366" s="164" t="s">
        <v>2352</v>
      </c>
      <c r="H366" s="165">
        <v>25</v>
      </c>
      <c r="I366" s="166"/>
      <c r="J366" s="167">
        <f t="shared" si="110"/>
        <v>0</v>
      </c>
      <c r="K366" s="163" t="s">
        <v>2117</v>
      </c>
      <c r="L366" s="35"/>
      <c r="M366" s="168" t="s">
        <v>2117</v>
      </c>
      <c r="N366" s="169" t="s">
        <v>2137</v>
      </c>
      <c r="O366" s="36"/>
      <c r="P366" s="170">
        <f t="shared" si="111"/>
        <v>0</v>
      </c>
      <c r="Q366" s="170">
        <v>0</v>
      </c>
      <c r="R366" s="170">
        <f t="shared" si="112"/>
        <v>0</v>
      </c>
      <c r="S366" s="170">
        <v>0</v>
      </c>
      <c r="T366" s="171">
        <f t="shared" si="113"/>
        <v>0</v>
      </c>
      <c r="AR366" s="18" t="s">
        <v>2385</v>
      </c>
      <c r="AT366" s="18" t="s">
        <v>2219</v>
      </c>
      <c r="AU366" s="18" t="s">
        <v>2175</v>
      </c>
      <c r="AY366" s="18" t="s">
        <v>2216</v>
      </c>
      <c r="BE366" s="172">
        <f t="shared" si="114"/>
        <v>0</v>
      </c>
      <c r="BF366" s="172">
        <f t="shared" si="115"/>
        <v>0</v>
      </c>
      <c r="BG366" s="172">
        <f t="shared" si="116"/>
        <v>0</v>
      </c>
      <c r="BH366" s="172">
        <f t="shared" si="117"/>
        <v>0</v>
      </c>
      <c r="BI366" s="172">
        <f t="shared" si="118"/>
        <v>0</v>
      </c>
      <c r="BJ366" s="18" t="s">
        <v>2173</v>
      </c>
      <c r="BK366" s="172">
        <f t="shared" si="119"/>
        <v>0</v>
      </c>
      <c r="BL366" s="18" t="s">
        <v>2385</v>
      </c>
      <c r="BM366" s="18" t="s">
        <v>100</v>
      </c>
    </row>
    <row r="367" spans="2:65" s="1" customFormat="1" ht="22.5" customHeight="1">
      <c r="B367" s="160"/>
      <c r="C367" s="161" t="s">
        <v>1273</v>
      </c>
      <c r="D367" s="161" t="s">
        <v>2219</v>
      </c>
      <c r="E367" s="162" t="s">
        <v>101</v>
      </c>
      <c r="F367" s="163" t="s">
        <v>102</v>
      </c>
      <c r="G367" s="164" t="s">
        <v>2352</v>
      </c>
      <c r="H367" s="165">
        <v>25</v>
      </c>
      <c r="I367" s="166"/>
      <c r="J367" s="167">
        <f t="shared" si="110"/>
        <v>0</v>
      </c>
      <c r="K367" s="163" t="s">
        <v>2117</v>
      </c>
      <c r="L367" s="35"/>
      <c r="M367" s="168" t="s">
        <v>2117</v>
      </c>
      <c r="N367" s="169" t="s">
        <v>2137</v>
      </c>
      <c r="O367" s="36"/>
      <c r="P367" s="170">
        <f t="shared" si="111"/>
        <v>0</v>
      </c>
      <c r="Q367" s="170">
        <v>0</v>
      </c>
      <c r="R367" s="170">
        <f t="shared" si="112"/>
        <v>0</v>
      </c>
      <c r="S367" s="170">
        <v>0</v>
      </c>
      <c r="T367" s="171">
        <f t="shared" si="113"/>
        <v>0</v>
      </c>
      <c r="AR367" s="18" t="s">
        <v>2385</v>
      </c>
      <c r="AT367" s="18" t="s">
        <v>2219</v>
      </c>
      <c r="AU367" s="18" t="s">
        <v>2175</v>
      </c>
      <c r="AY367" s="18" t="s">
        <v>2216</v>
      </c>
      <c r="BE367" s="172">
        <f t="shared" si="114"/>
        <v>0</v>
      </c>
      <c r="BF367" s="172">
        <f t="shared" si="115"/>
        <v>0</v>
      </c>
      <c r="BG367" s="172">
        <f t="shared" si="116"/>
        <v>0</v>
      </c>
      <c r="BH367" s="172">
        <f t="shared" si="117"/>
        <v>0</v>
      </c>
      <c r="BI367" s="172">
        <f t="shared" si="118"/>
        <v>0</v>
      </c>
      <c r="BJ367" s="18" t="s">
        <v>2173</v>
      </c>
      <c r="BK367" s="172">
        <f t="shared" si="119"/>
        <v>0</v>
      </c>
      <c r="BL367" s="18" t="s">
        <v>2385</v>
      </c>
      <c r="BM367" s="18" t="s">
        <v>103</v>
      </c>
    </row>
    <row r="368" spans="2:65" s="1" customFormat="1" ht="22.5" customHeight="1">
      <c r="B368" s="160"/>
      <c r="C368" s="161" t="s">
        <v>1278</v>
      </c>
      <c r="D368" s="161" t="s">
        <v>2219</v>
      </c>
      <c r="E368" s="162" t="s">
        <v>104</v>
      </c>
      <c r="F368" s="163" t="s">
        <v>105</v>
      </c>
      <c r="G368" s="164" t="s">
        <v>69</v>
      </c>
      <c r="H368" s="165">
        <v>12</v>
      </c>
      <c r="I368" s="166"/>
      <c r="J368" s="167">
        <f t="shared" si="110"/>
        <v>0</v>
      </c>
      <c r="K368" s="163" t="s">
        <v>2117</v>
      </c>
      <c r="L368" s="35"/>
      <c r="M368" s="168" t="s">
        <v>2117</v>
      </c>
      <c r="N368" s="169" t="s">
        <v>2137</v>
      </c>
      <c r="O368" s="36"/>
      <c r="P368" s="170">
        <f t="shared" si="111"/>
        <v>0</v>
      </c>
      <c r="Q368" s="170">
        <v>0</v>
      </c>
      <c r="R368" s="170">
        <f t="shared" si="112"/>
        <v>0</v>
      </c>
      <c r="S368" s="170">
        <v>0</v>
      </c>
      <c r="T368" s="171">
        <f t="shared" si="113"/>
        <v>0</v>
      </c>
      <c r="AR368" s="18" t="s">
        <v>2385</v>
      </c>
      <c r="AT368" s="18" t="s">
        <v>2219</v>
      </c>
      <c r="AU368" s="18" t="s">
        <v>2175</v>
      </c>
      <c r="AY368" s="18" t="s">
        <v>2216</v>
      </c>
      <c r="BE368" s="172">
        <f t="shared" si="114"/>
        <v>0</v>
      </c>
      <c r="BF368" s="172">
        <f t="shared" si="115"/>
        <v>0</v>
      </c>
      <c r="BG368" s="172">
        <f t="shared" si="116"/>
        <v>0</v>
      </c>
      <c r="BH368" s="172">
        <f t="shared" si="117"/>
        <v>0</v>
      </c>
      <c r="BI368" s="172">
        <f t="shared" si="118"/>
        <v>0</v>
      </c>
      <c r="BJ368" s="18" t="s">
        <v>2173</v>
      </c>
      <c r="BK368" s="172">
        <f t="shared" si="119"/>
        <v>0</v>
      </c>
      <c r="BL368" s="18" t="s">
        <v>2385</v>
      </c>
      <c r="BM368" s="18" t="s">
        <v>106</v>
      </c>
    </row>
    <row r="369" spans="2:65" s="1" customFormat="1" ht="22.5" customHeight="1">
      <c r="B369" s="160"/>
      <c r="C369" s="161" t="s">
        <v>1283</v>
      </c>
      <c r="D369" s="161" t="s">
        <v>2219</v>
      </c>
      <c r="E369" s="162" t="s">
        <v>107</v>
      </c>
      <c r="F369" s="163" t="s">
        <v>108</v>
      </c>
      <c r="G369" s="164" t="s">
        <v>2352</v>
      </c>
      <c r="H369" s="165">
        <v>120</v>
      </c>
      <c r="I369" s="166"/>
      <c r="J369" s="167">
        <f t="shared" si="110"/>
        <v>0</v>
      </c>
      <c r="K369" s="163" t="s">
        <v>2117</v>
      </c>
      <c r="L369" s="35"/>
      <c r="M369" s="168" t="s">
        <v>2117</v>
      </c>
      <c r="N369" s="169" t="s">
        <v>2137</v>
      </c>
      <c r="O369" s="36"/>
      <c r="P369" s="170">
        <f t="shared" si="111"/>
        <v>0</v>
      </c>
      <c r="Q369" s="170">
        <v>0</v>
      </c>
      <c r="R369" s="170">
        <f t="shared" si="112"/>
        <v>0</v>
      </c>
      <c r="S369" s="170">
        <v>0</v>
      </c>
      <c r="T369" s="171">
        <f t="shared" si="113"/>
        <v>0</v>
      </c>
      <c r="AR369" s="18" t="s">
        <v>2385</v>
      </c>
      <c r="AT369" s="18" t="s">
        <v>2219</v>
      </c>
      <c r="AU369" s="18" t="s">
        <v>2175</v>
      </c>
      <c r="AY369" s="18" t="s">
        <v>2216</v>
      </c>
      <c r="BE369" s="172">
        <f t="shared" si="114"/>
        <v>0</v>
      </c>
      <c r="BF369" s="172">
        <f t="shared" si="115"/>
        <v>0</v>
      </c>
      <c r="BG369" s="172">
        <f t="shared" si="116"/>
        <v>0</v>
      </c>
      <c r="BH369" s="172">
        <f t="shared" si="117"/>
        <v>0</v>
      </c>
      <c r="BI369" s="172">
        <f t="shared" si="118"/>
        <v>0</v>
      </c>
      <c r="BJ369" s="18" t="s">
        <v>2173</v>
      </c>
      <c r="BK369" s="172">
        <f t="shared" si="119"/>
        <v>0</v>
      </c>
      <c r="BL369" s="18" t="s">
        <v>2385</v>
      </c>
      <c r="BM369" s="18" t="s">
        <v>109</v>
      </c>
    </row>
    <row r="370" spans="2:65" s="1" customFormat="1" ht="22.5" customHeight="1">
      <c r="B370" s="160"/>
      <c r="C370" s="161" t="s">
        <v>1287</v>
      </c>
      <c r="D370" s="161" t="s">
        <v>2219</v>
      </c>
      <c r="E370" s="162" t="s">
        <v>110</v>
      </c>
      <c r="F370" s="163" t="s">
        <v>111</v>
      </c>
      <c r="G370" s="164" t="s">
        <v>2352</v>
      </c>
      <c r="H370" s="165">
        <v>80</v>
      </c>
      <c r="I370" s="166"/>
      <c r="J370" s="167">
        <f t="shared" si="110"/>
        <v>0</v>
      </c>
      <c r="K370" s="163" t="s">
        <v>2117</v>
      </c>
      <c r="L370" s="35"/>
      <c r="M370" s="168" t="s">
        <v>2117</v>
      </c>
      <c r="N370" s="169" t="s">
        <v>2137</v>
      </c>
      <c r="O370" s="36"/>
      <c r="P370" s="170">
        <f t="shared" si="111"/>
        <v>0</v>
      </c>
      <c r="Q370" s="170">
        <v>0</v>
      </c>
      <c r="R370" s="170">
        <f t="shared" si="112"/>
        <v>0</v>
      </c>
      <c r="S370" s="170">
        <v>0</v>
      </c>
      <c r="T370" s="171">
        <f t="shared" si="113"/>
        <v>0</v>
      </c>
      <c r="AR370" s="18" t="s">
        <v>2385</v>
      </c>
      <c r="AT370" s="18" t="s">
        <v>2219</v>
      </c>
      <c r="AU370" s="18" t="s">
        <v>2175</v>
      </c>
      <c r="AY370" s="18" t="s">
        <v>2216</v>
      </c>
      <c r="BE370" s="172">
        <f t="shared" si="114"/>
        <v>0</v>
      </c>
      <c r="BF370" s="172">
        <f t="shared" si="115"/>
        <v>0</v>
      </c>
      <c r="BG370" s="172">
        <f t="shared" si="116"/>
        <v>0</v>
      </c>
      <c r="BH370" s="172">
        <f t="shared" si="117"/>
        <v>0</v>
      </c>
      <c r="BI370" s="172">
        <f t="shared" si="118"/>
        <v>0</v>
      </c>
      <c r="BJ370" s="18" t="s">
        <v>2173</v>
      </c>
      <c r="BK370" s="172">
        <f t="shared" si="119"/>
        <v>0</v>
      </c>
      <c r="BL370" s="18" t="s">
        <v>2385</v>
      </c>
      <c r="BM370" s="18" t="s">
        <v>112</v>
      </c>
    </row>
    <row r="371" spans="2:65" s="1" customFormat="1" ht="22.5" customHeight="1">
      <c r="B371" s="160"/>
      <c r="C371" s="161" t="s">
        <v>1293</v>
      </c>
      <c r="D371" s="161" t="s">
        <v>2219</v>
      </c>
      <c r="E371" s="162" t="s">
        <v>113</v>
      </c>
      <c r="F371" s="163" t="s">
        <v>114</v>
      </c>
      <c r="G371" s="164" t="s">
        <v>69</v>
      </c>
      <c r="H371" s="165">
        <v>1</v>
      </c>
      <c r="I371" s="166"/>
      <c r="J371" s="167">
        <f t="shared" si="110"/>
        <v>0</v>
      </c>
      <c r="K371" s="163" t="s">
        <v>2117</v>
      </c>
      <c r="L371" s="35"/>
      <c r="M371" s="168" t="s">
        <v>2117</v>
      </c>
      <c r="N371" s="169" t="s">
        <v>2137</v>
      </c>
      <c r="O371" s="36"/>
      <c r="P371" s="170">
        <f t="shared" si="111"/>
        <v>0</v>
      </c>
      <c r="Q371" s="170">
        <v>0</v>
      </c>
      <c r="R371" s="170">
        <f t="shared" si="112"/>
        <v>0</v>
      </c>
      <c r="S371" s="170">
        <v>0</v>
      </c>
      <c r="T371" s="171">
        <f t="shared" si="113"/>
        <v>0</v>
      </c>
      <c r="AR371" s="18" t="s">
        <v>2385</v>
      </c>
      <c r="AT371" s="18" t="s">
        <v>2219</v>
      </c>
      <c r="AU371" s="18" t="s">
        <v>2175</v>
      </c>
      <c r="AY371" s="18" t="s">
        <v>2216</v>
      </c>
      <c r="BE371" s="172">
        <f t="shared" si="114"/>
        <v>0</v>
      </c>
      <c r="BF371" s="172">
        <f t="shared" si="115"/>
        <v>0</v>
      </c>
      <c r="BG371" s="172">
        <f t="shared" si="116"/>
        <v>0</v>
      </c>
      <c r="BH371" s="172">
        <f t="shared" si="117"/>
        <v>0</v>
      </c>
      <c r="BI371" s="172">
        <f t="shared" si="118"/>
        <v>0</v>
      </c>
      <c r="BJ371" s="18" t="s">
        <v>2173</v>
      </c>
      <c r="BK371" s="172">
        <f t="shared" si="119"/>
        <v>0</v>
      </c>
      <c r="BL371" s="18" t="s">
        <v>2385</v>
      </c>
      <c r="BM371" s="18" t="s">
        <v>115</v>
      </c>
    </row>
    <row r="372" spans="2:65" s="1" customFormat="1" ht="22.5" customHeight="1">
      <c r="B372" s="160"/>
      <c r="C372" s="161" t="s">
        <v>1297</v>
      </c>
      <c r="D372" s="161" t="s">
        <v>2219</v>
      </c>
      <c r="E372" s="162" t="s">
        <v>116</v>
      </c>
      <c r="F372" s="163" t="s">
        <v>117</v>
      </c>
      <c r="G372" s="164" t="s">
        <v>69</v>
      </c>
      <c r="H372" s="165">
        <v>4</v>
      </c>
      <c r="I372" s="166"/>
      <c r="J372" s="167">
        <f t="shared" si="110"/>
        <v>0</v>
      </c>
      <c r="K372" s="163" t="s">
        <v>2117</v>
      </c>
      <c r="L372" s="35"/>
      <c r="M372" s="168" t="s">
        <v>2117</v>
      </c>
      <c r="N372" s="169" t="s">
        <v>2137</v>
      </c>
      <c r="O372" s="36"/>
      <c r="P372" s="170">
        <f t="shared" si="111"/>
        <v>0</v>
      </c>
      <c r="Q372" s="170">
        <v>0</v>
      </c>
      <c r="R372" s="170">
        <f t="shared" si="112"/>
        <v>0</v>
      </c>
      <c r="S372" s="170">
        <v>0</v>
      </c>
      <c r="T372" s="171">
        <f t="shared" si="113"/>
        <v>0</v>
      </c>
      <c r="AR372" s="18" t="s">
        <v>2385</v>
      </c>
      <c r="AT372" s="18" t="s">
        <v>2219</v>
      </c>
      <c r="AU372" s="18" t="s">
        <v>2175</v>
      </c>
      <c r="AY372" s="18" t="s">
        <v>2216</v>
      </c>
      <c r="BE372" s="172">
        <f t="shared" si="114"/>
        <v>0</v>
      </c>
      <c r="BF372" s="172">
        <f t="shared" si="115"/>
        <v>0</v>
      </c>
      <c r="BG372" s="172">
        <f t="shared" si="116"/>
        <v>0</v>
      </c>
      <c r="BH372" s="172">
        <f t="shared" si="117"/>
        <v>0</v>
      </c>
      <c r="BI372" s="172">
        <f t="shared" si="118"/>
        <v>0</v>
      </c>
      <c r="BJ372" s="18" t="s">
        <v>2173</v>
      </c>
      <c r="BK372" s="172">
        <f t="shared" si="119"/>
        <v>0</v>
      </c>
      <c r="BL372" s="18" t="s">
        <v>2385</v>
      </c>
      <c r="BM372" s="18" t="s">
        <v>118</v>
      </c>
    </row>
    <row r="373" spans="2:65" s="1" customFormat="1" ht="22.5" customHeight="1">
      <c r="B373" s="160"/>
      <c r="C373" s="161" t="s">
        <v>1304</v>
      </c>
      <c r="D373" s="161" t="s">
        <v>2219</v>
      </c>
      <c r="E373" s="162" t="s">
        <v>119</v>
      </c>
      <c r="F373" s="163" t="s">
        <v>120</v>
      </c>
      <c r="G373" s="164" t="s">
        <v>69</v>
      </c>
      <c r="H373" s="165">
        <v>1</v>
      </c>
      <c r="I373" s="166"/>
      <c r="J373" s="167">
        <f t="shared" si="110"/>
        <v>0</v>
      </c>
      <c r="K373" s="163" t="s">
        <v>2117</v>
      </c>
      <c r="L373" s="35"/>
      <c r="M373" s="168" t="s">
        <v>2117</v>
      </c>
      <c r="N373" s="169" t="s">
        <v>2137</v>
      </c>
      <c r="O373" s="36"/>
      <c r="P373" s="170">
        <f t="shared" si="111"/>
        <v>0</v>
      </c>
      <c r="Q373" s="170">
        <v>0</v>
      </c>
      <c r="R373" s="170">
        <f t="shared" si="112"/>
        <v>0</v>
      </c>
      <c r="S373" s="170">
        <v>0</v>
      </c>
      <c r="T373" s="171">
        <f t="shared" si="113"/>
        <v>0</v>
      </c>
      <c r="AR373" s="18" t="s">
        <v>2385</v>
      </c>
      <c r="AT373" s="18" t="s">
        <v>2219</v>
      </c>
      <c r="AU373" s="18" t="s">
        <v>2175</v>
      </c>
      <c r="AY373" s="18" t="s">
        <v>2216</v>
      </c>
      <c r="BE373" s="172">
        <f t="shared" si="114"/>
        <v>0</v>
      </c>
      <c r="BF373" s="172">
        <f t="shared" si="115"/>
        <v>0</v>
      </c>
      <c r="BG373" s="172">
        <f t="shared" si="116"/>
        <v>0</v>
      </c>
      <c r="BH373" s="172">
        <f t="shared" si="117"/>
        <v>0</v>
      </c>
      <c r="BI373" s="172">
        <f t="shared" si="118"/>
        <v>0</v>
      </c>
      <c r="BJ373" s="18" t="s">
        <v>2173</v>
      </c>
      <c r="BK373" s="172">
        <f t="shared" si="119"/>
        <v>0</v>
      </c>
      <c r="BL373" s="18" t="s">
        <v>2385</v>
      </c>
      <c r="BM373" s="18" t="s">
        <v>121</v>
      </c>
    </row>
    <row r="374" spans="2:65" s="1" customFormat="1" ht="22.5" customHeight="1">
      <c r="B374" s="160"/>
      <c r="C374" s="161" t="s">
        <v>1309</v>
      </c>
      <c r="D374" s="161" t="s">
        <v>2219</v>
      </c>
      <c r="E374" s="162" t="s">
        <v>122</v>
      </c>
      <c r="F374" s="163" t="s">
        <v>123</v>
      </c>
      <c r="G374" s="164" t="s">
        <v>69</v>
      </c>
      <c r="H374" s="165">
        <v>1</v>
      </c>
      <c r="I374" s="166"/>
      <c r="J374" s="167">
        <f t="shared" si="110"/>
        <v>0</v>
      </c>
      <c r="K374" s="163" t="s">
        <v>2117</v>
      </c>
      <c r="L374" s="35"/>
      <c r="M374" s="168" t="s">
        <v>2117</v>
      </c>
      <c r="N374" s="169" t="s">
        <v>2137</v>
      </c>
      <c r="O374" s="36"/>
      <c r="P374" s="170">
        <f t="shared" si="111"/>
        <v>0</v>
      </c>
      <c r="Q374" s="170">
        <v>0</v>
      </c>
      <c r="R374" s="170">
        <f t="shared" si="112"/>
        <v>0</v>
      </c>
      <c r="S374" s="170">
        <v>0</v>
      </c>
      <c r="T374" s="171">
        <f t="shared" si="113"/>
        <v>0</v>
      </c>
      <c r="AR374" s="18" t="s">
        <v>2385</v>
      </c>
      <c r="AT374" s="18" t="s">
        <v>2219</v>
      </c>
      <c r="AU374" s="18" t="s">
        <v>2175</v>
      </c>
      <c r="AY374" s="18" t="s">
        <v>2216</v>
      </c>
      <c r="BE374" s="172">
        <f t="shared" si="114"/>
        <v>0</v>
      </c>
      <c r="BF374" s="172">
        <f t="shared" si="115"/>
        <v>0</v>
      </c>
      <c r="BG374" s="172">
        <f t="shared" si="116"/>
        <v>0</v>
      </c>
      <c r="BH374" s="172">
        <f t="shared" si="117"/>
        <v>0</v>
      </c>
      <c r="BI374" s="172">
        <f t="shared" si="118"/>
        <v>0</v>
      </c>
      <c r="BJ374" s="18" t="s">
        <v>2173</v>
      </c>
      <c r="BK374" s="172">
        <f t="shared" si="119"/>
        <v>0</v>
      </c>
      <c r="BL374" s="18" t="s">
        <v>2385</v>
      </c>
      <c r="BM374" s="18" t="s">
        <v>124</v>
      </c>
    </row>
    <row r="375" spans="2:65" s="1" customFormat="1" ht="22.5" customHeight="1">
      <c r="B375" s="160"/>
      <c r="C375" s="161" t="s">
        <v>1314</v>
      </c>
      <c r="D375" s="161" t="s">
        <v>2219</v>
      </c>
      <c r="E375" s="162" t="s">
        <v>125</v>
      </c>
      <c r="F375" s="163" t="s">
        <v>126</v>
      </c>
      <c r="G375" s="164" t="s">
        <v>2352</v>
      </c>
      <c r="H375" s="165">
        <v>50</v>
      </c>
      <c r="I375" s="166"/>
      <c r="J375" s="167">
        <f t="shared" si="110"/>
        <v>0</v>
      </c>
      <c r="K375" s="163" t="s">
        <v>2117</v>
      </c>
      <c r="L375" s="35"/>
      <c r="M375" s="168" t="s">
        <v>2117</v>
      </c>
      <c r="N375" s="169" t="s">
        <v>2137</v>
      </c>
      <c r="O375" s="36"/>
      <c r="P375" s="170">
        <f t="shared" si="111"/>
        <v>0</v>
      </c>
      <c r="Q375" s="170">
        <v>0</v>
      </c>
      <c r="R375" s="170">
        <f t="shared" si="112"/>
        <v>0</v>
      </c>
      <c r="S375" s="170">
        <v>0</v>
      </c>
      <c r="T375" s="171">
        <f t="shared" si="113"/>
        <v>0</v>
      </c>
      <c r="AR375" s="18" t="s">
        <v>2385</v>
      </c>
      <c r="AT375" s="18" t="s">
        <v>2219</v>
      </c>
      <c r="AU375" s="18" t="s">
        <v>2175</v>
      </c>
      <c r="AY375" s="18" t="s">
        <v>2216</v>
      </c>
      <c r="BE375" s="172">
        <f t="shared" si="114"/>
        <v>0</v>
      </c>
      <c r="BF375" s="172">
        <f t="shared" si="115"/>
        <v>0</v>
      </c>
      <c r="BG375" s="172">
        <f t="shared" si="116"/>
        <v>0</v>
      </c>
      <c r="BH375" s="172">
        <f t="shared" si="117"/>
        <v>0</v>
      </c>
      <c r="BI375" s="172">
        <f t="shared" si="118"/>
        <v>0</v>
      </c>
      <c r="BJ375" s="18" t="s">
        <v>2173</v>
      </c>
      <c r="BK375" s="172">
        <f t="shared" si="119"/>
        <v>0</v>
      </c>
      <c r="BL375" s="18" t="s">
        <v>2385</v>
      </c>
      <c r="BM375" s="18" t="s">
        <v>127</v>
      </c>
    </row>
    <row r="376" spans="2:65" s="1" customFormat="1" ht="22.5" customHeight="1">
      <c r="B376" s="160"/>
      <c r="C376" s="161" t="s">
        <v>1321</v>
      </c>
      <c r="D376" s="161" t="s">
        <v>2219</v>
      </c>
      <c r="E376" s="162" t="s">
        <v>128</v>
      </c>
      <c r="F376" s="163" t="s">
        <v>129</v>
      </c>
      <c r="G376" s="164" t="s">
        <v>69</v>
      </c>
      <c r="H376" s="165">
        <v>3</v>
      </c>
      <c r="I376" s="166"/>
      <c r="J376" s="167">
        <f t="shared" si="110"/>
        <v>0</v>
      </c>
      <c r="K376" s="163" t="s">
        <v>2117</v>
      </c>
      <c r="L376" s="35"/>
      <c r="M376" s="168" t="s">
        <v>2117</v>
      </c>
      <c r="N376" s="169" t="s">
        <v>2137</v>
      </c>
      <c r="O376" s="36"/>
      <c r="P376" s="170">
        <f t="shared" si="111"/>
        <v>0</v>
      </c>
      <c r="Q376" s="170">
        <v>0</v>
      </c>
      <c r="R376" s="170">
        <f t="shared" si="112"/>
        <v>0</v>
      </c>
      <c r="S376" s="170">
        <v>0</v>
      </c>
      <c r="T376" s="171">
        <f t="shared" si="113"/>
        <v>0</v>
      </c>
      <c r="AR376" s="18" t="s">
        <v>2385</v>
      </c>
      <c r="AT376" s="18" t="s">
        <v>2219</v>
      </c>
      <c r="AU376" s="18" t="s">
        <v>2175</v>
      </c>
      <c r="AY376" s="18" t="s">
        <v>2216</v>
      </c>
      <c r="BE376" s="172">
        <f t="shared" si="114"/>
        <v>0</v>
      </c>
      <c r="BF376" s="172">
        <f t="shared" si="115"/>
        <v>0</v>
      </c>
      <c r="BG376" s="172">
        <f t="shared" si="116"/>
        <v>0</v>
      </c>
      <c r="BH376" s="172">
        <f t="shared" si="117"/>
        <v>0</v>
      </c>
      <c r="BI376" s="172">
        <f t="shared" si="118"/>
        <v>0</v>
      </c>
      <c r="BJ376" s="18" t="s">
        <v>2173</v>
      </c>
      <c r="BK376" s="172">
        <f t="shared" si="119"/>
        <v>0</v>
      </c>
      <c r="BL376" s="18" t="s">
        <v>2385</v>
      </c>
      <c r="BM376" s="18" t="s">
        <v>130</v>
      </c>
    </row>
    <row r="377" spans="2:65" s="1" customFormat="1" ht="22.5" customHeight="1">
      <c r="B377" s="160"/>
      <c r="C377" s="161" t="s">
        <v>1327</v>
      </c>
      <c r="D377" s="161" t="s">
        <v>2219</v>
      </c>
      <c r="E377" s="162" t="s">
        <v>131</v>
      </c>
      <c r="F377" s="163" t="s">
        <v>132</v>
      </c>
      <c r="G377" s="164" t="s">
        <v>69</v>
      </c>
      <c r="H377" s="165">
        <v>26</v>
      </c>
      <c r="I377" s="166"/>
      <c r="J377" s="167">
        <f t="shared" si="110"/>
        <v>0</v>
      </c>
      <c r="K377" s="163" t="s">
        <v>2117</v>
      </c>
      <c r="L377" s="35"/>
      <c r="M377" s="168" t="s">
        <v>2117</v>
      </c>
      <c r="N377" s="169" t="s">
        <v>2137</v>
      </c>
      <c r="O377" s="36"/>
      <c r="P377" s="170">
        <f t="shared" si="111"/>
        <v>0</v>
      </c>
      <c r="Q377" s="170">
        <v>0</v>
      </c>
      <c r="R377" s="170">
        <f t="shared" si="112"/>
        <v>0</v>
      </c>
      <c r="S377" s="170">
        <v>0</v>
      </c>
      <c r="T377" s="171">
        <f t="shared" si="113"/>
        <v>0</v>
      </c>
      <c r="AR377" s="18" t="s">
        <v>2385</v>
      </c>
      <c r="AT377" s="18" t="s">
        <v>2219</v>
      </c>
      <c r="AU377" s="18" t="s">
        <v>2175</v>
      </c>
      <c r="AY377" s="18" t="s">
        <v>2216</v>
      </c>
      <c r="BE377" s="172">
        <f t="shared" si="114"/>
        <v>0</v>
      </c>
      <c r="BF377" s="172">
        <f t="shared" si="115"/>
        <v>0</v>
      </c>
      <c r="BG377" s="172">
        <f t="shared" si="116"/>
        <v>0</v>
      </c>
      <c r="BH377" s="172">
        <f t="shared" si="117"/>
        <v>0</v>
      </c>
      <c r="BI377" s="172">
        <f t="shared" si="118"/>
        <v>0</v>
      </c>
      <c r="BJ377" s="18" t="s">
        <v>2173</v>
      </c>
      <c r="BK377" s="172">
        <f t="shared" si="119"/>
        <v>0</v>
      </c>
      <c r="BL377" s="18" t="s">
        <v>2385</v>
      </c>
      <c r="BM377" s="18" t="s">
        <v>133</v>
      </c>
    </row>
    <row r="378" spans="2:65" s="1" customFormat="1" ht="22.5" customHeight="1">
      <c r="B378" s="160"/>
      <c r="C378" s="161" t="s">
        <v>1331</v>
      </c>
      <c r="D378" s="161" t="s">
        <v>2219</v>
      </c>
      <c r="E378" s="162" t="s">
        <v>131</v>
      </c>
      <c r="F378" s="163" t="s">
        <v>132</v>
      </c>
      <c r="G378" s="164" t="s">
        <v>69</v>
      </c>
      <c r="H378" s="165">
        <v>5</v>
      </c>
      <c r="I378" s="166"/>
      <c r="J378" s="167">
        <f t="shared" si="110"/>
        <v>0</v>
      </c>
      <c r="K378" s="163" t="s">
        <v>2117</v>
      </c>
      <c r="L378" s="35"/>
      <c r="M378" s="168" t="s">
        <v>2117</v>
      </c>
      <c r="N378" s="169" t="s">
        <v>2137</v>
      </c>
      <c r="O378" s="36"/>
      <c r="P378" s="170">
        <f t="shared" si="111"/>
        <v>0</v>
      </c>
      <c r="Q378" s="170">
        <v>0</v>
      </c>
      <c r="R378" s="170">
        <f t="shared" si="112"/>
        <v>0</v>
      </c>
      <c r="S378" s="170">
        <v>0</v>
      </c>
      <c r="T378" s="171">
        <f t="shared" si="113"/>
        <v>0</v>
      </c>
      <c r="AR378" s="18" t="s">
        <v>2385</v>
      </c>
      <c r="AT378" s="18" t="s">
        <v>2219</v>
      </c>
      <c r="AU378" s="18" t="s">
        <v>2175</v>
      </c>
      <c r="AY378" s="18" t="s">
        <v>2216</v>
      </c>
      <c r="BE378" s="172">
        <f t="shared" si="114"/>
        <v>0</v>
      </c>
      <c r="BF378" s="172">
        <f t="shared" si="115"/>
        <v>0</v>
      </c>
      <c r="BG378" s="172">
        <f t="shared" si="116"/>
        <v>0</v>
      </c>
      <c r="BH378" s="172">
        <f t="shared" si="117"/>
        <v>0</v>
      </c>
      <c r="BI378" s="172">
        <f t="shared" si="118"/>
        <v>0</v>
      </c>
      <c r="BJ378" s="18" t="s">
        <v>2173</v>
      </c>
      <c r="BK378" s="172">
        <f t="shared" si="119"/>
        <v>0</v>
      </c>
      <c r="BL378" s="18" t="s">
        <v>2385</v>
      </c>
      <c r="BM378" s="18" t="s">
        <v>134</v>
      </c>
    </row>
    <row r="379" spans="2:65" s="1" customFormat="1" ht="22.5" customHeight="1">
      <c r="B379" s="160"/>
      <c r="C379" s="161" t="s">
        <v>1335</v>
      </c>
      <c r="D379" s="161" t="s">
        <v>2219</v>
      </c>
      <c r="E379" s="162" t="s">
        <v>135</v>
      </c>
      <c r="F379" s="163" t="s">
        <v>136</v>
      </c>
      <c r="G379" s="164" t="s">
        <v>69</v>
      </c>
      <c r="H379" s="165">
        <v>13</v>
      </c>
      <c r="I379" s="166"/>
      <c r="J379" s="167">
        <f t="shared" si="110"/>
        <v>0</v>
      </c>
      <c r="K379" s="163" t="s">
        <v>2117</v>
      </c>
      <c r="L379" s="35"/>
      <c r="M379" s="168" t="s">
        <v>2117</v>
      </c>
      <c r="N379" s="169" t="s">
        <v>2137</v>
      </c>
      <c r="O379" s="36"/>
      <c r="P379" s="170">
        <f t="shared" si="111"/>
        <v>0</v>
      </c>
      <c r="Q379" s="170">
        <v>0</v>
      </c>
      <c r="R379" s="170">
        <f t="shared" si="112"/>
        <v>0</v>
      </c>
      <c r="S379" s="170">
        <v>0</v>
      </c>
      <c r="T379" s="171">
        <f t="shared" si="113"/>
        <v>0</v>
      </c>
      <c r="AR379" s="18" t="s">
        <v>2385</v>
      </c>
      <c r="AT379" s="18" t="s">
        <v>2219</v>
      </c>
      <c r="AU379" s="18" t="s">
        <v>2175</v>
      </c>
      <c r="AY379" s="18" t="s">
        <v>2216</v>
      </c>
      <c r="BE379" s="172">
        <f t="shared" si="114"/>
        <v>0</v>
      </c>
      <c r="BF379" s="172">
        <f t="shared" si="115"/>
        <v>0</v>
      </c>
      <c r="BG379" s="172">
        <f t="shared" si="116"/>
        <v>0</v>
      </c>
      <c r="BH379" s="172">
        <f t="shared" si="117"/>
        <v>0</v>
      </c>
      <c r="BI379" s="172">
        <f t="shared" si="118"/>
        <v>0</v>
      </c>
      <c r="BJ379" s="18" t="s">
        <v>2173</v>
      </c>
      <c r="BK379" s="172">
        <f t="shared" si="119"/>
        <v>0</v>
      </c>
      <c r="BL379" s="18" t="s">
        <v>2385</v>
      </c>
      <c r="BM379" s="18" t="s">
        <v>137</v>
      </c>
    </row>
    <row r="380" spans="2:65" s="1" customFormat="1" ht="22.5" customHeight="1">
      <c r="B380" s="160"/>
      <c r="C380" s="161" t="s">
        <v>1339</v>
      </c>
      <c r="D380" s="161" t="s">
        <v>2219</v>
      </c>
      <c r="E380" s="162" t="s">
        <v>135</v>
      </c>
      <c r="F380" s="163" t="s">
        <v>136</v>
      </c>
      <c r="G380" s="164" t="s">
        <v>69</v>
      </c>
      <c r="H380" s="165">
        <v>10</v>
      </c>
      <c r="I380" s="166"/>
      <c r="J380" s="167">
        <f t="shared" si="110"/>
        <v>0</v>
      </c>
      <c r="K380" s="163" t="s">
        <v>2117</v>
      </c>
      <c r="L380" s="35"/>
      <c r="M380" s="168" t="s">
        <v>2117</v>
      </c>
      <c r="N380" s="169" t="s">
        <v>2137</v>
      </c>
      <c r="O380" s="36"/>
      <c r="P380" s="170">
        <f t="shared" si="111"/>
        <v>0</v>
      </c>
      <c r="Q380" s="170">
        <v>0</v>
      </c>
      <c r="R380" s="170">
        <f t="shared" si="112"/>
        <v>0</v>
      </c>
      <c r="S380" s="170">
        <v>0</v>
      </c>
      <c r="T380" s="171">
        <f t="shared" si="113"/>
        <v>0</v>
      </c>
      <c r="AR380" s="18" t="s">
        <v>2385</v>
      </c>
      <c r="AT380" s="18" t="s">
        <v>2219</v>
      </c>
      <c r="AU380" s="18" t="s">
        <v>2175</v>
      </c>
      <c r="AY380" s="18" t="s">
        <v>2216</v>
      </c>
      <c r="BE380" s="172">
        <f t="shared" si="114"/>
        <v>0</v>
      </c>
      <c r="BF380" s="172">
        <f t="shared" si="115"/>
        <v>0</v>
      </c>
      <c r="BG380" s="172">
        <f t="shared" si="116"/>
        <v>0</v>
      </c>
      <c r="BH380" s="172">
        <f t="shared" si="117"/>
        <v>0</v>
      </c>
      <c r="BI380" s="172">
        <f t="shared" si="118"/>
        <v>0</v>
      </c>
      <c r="BJ380" s="18" t="s">
        <v>2173</v>
      </c>
      <c r="BK380" s="172">
        <f t="shared" si="119"/>
        <v>0</v>
      </c>
      <c r="BL380" s="18" t="s">
        <v>2385</v>
      </c>
      <c r="BM380" s="18" t="s">
        <v>138</v>
      </c>
    </row>
    <row r="381" spans="2:65" s="1" customFormat="1" ht="22.5" customHeight="1">
      <c r="B381" s="160"/>
      <c r="C381" s="161" t="s">
        <v>1343</v>
      </c>
      <c r="D381" s="161" t="s">
        <v>2219</v>
      </c>
      <c r="E381" s="162" t="s">
        <v>139</v>
      </c>
      <c r="F381" s="163" t="s">
        <v>140</v>
      </c>
      <c r="G381" s="164" t="s">
        <v>69</v>
      </c>
      <c r="H381" s="165">
        <v>9</v>
      </c>
      <c r="I381" s="166"/>
      <c r="J381" s="167">
        <f t="shared" si="110"/>
        <v>0</v>
      </c>
      <c r="K381" s="163" t="s">
        <v>2117</v>
      </c>
      <c r="L381" s="35"/>
      <c r="M381" s="168" t="s">
        <v>2117</v>
      </c>
      <c r="N381" s="169" t="s">
        <v>2137</v>
      </c>
      <c r="O381" s="36"/>
      <c r="P381" s="170">
        <f t="shared" si="111"/>
        <v>0</v>
      </c>
      <c r="Q381" s="170">
        <v>0</v>
      </c>
      <c r="R381" s="170">
        <f t="shared" si="112"/>
        <v>0</v>
      </c>
      <c r="S381" s="170">
        <v>0</v>
      </c>
      <c r="T381" s="171">
        <f t="shared" si="113"/>
        <v>0</v>
      </c>
      <c r="AR381" s="18" t="s">
        <v>2385</v>
      </c>
      <c r="AT381" s="18" t="s">
        <v>2219</v>
      </c>
      <c r="AU381" s="18" t="s">
        <v>2175</v>
      </c>
      <c r="AY381" s="18" t="s">
        <v>2216</v>
      </c>
      <c r="BE381" s="172">
        <f t="shared" si="114"/>
        <v>0</v>
      </c>
      <c r="BF381" s="172">
        <f t="shared" si="115"/>
        <v>0</v>
      </c>
      <c r="BG381" s="172">
        <f t="shared" si="116"/>
        <v>0</v>
      </c>
      <c r="BH381" s="172">
        <f t="shared" si="117"/>
        <v>0</v>
      </c>
      <c r="BI381" s="172">
        <f t="shared" si="118"/>
        <v>0</v>
      </c>
      <c r="BJ381" s="18" t="s">
        <v>2173</v>
      </c>
      <c r="BK381" s="172">
        <f t="shared" si="119"/>
        <v>0</v>
      </c>
      <c r="BL381" s="18" t="s">
        <v>2385</v>
      </c>
      <c r="BM381" s="18" t="s">
        <v>141</v>
      </c>
    </row>
    <row r="382" spans="2:65" s="1" customFormat="1" ht="22.5" customHeight="1">
      <c r="B382" s="160"/>
      <c r="C382" s="161" t="s">
        <v>1347</v>
      </c>
      <c r="D382" s="161" t="s">
        <v>2219</v>
      </c>
      <c r="E382" s="162" t="s">
        <v>142</v>
      </c>
      <c r="F382" s="163" t="s">
        <v>143</v>
      </c>
      <c r="G382" s="164" t="s">
        <v>2352</v>
      </c>
      <c r="H382" s="165">
        <v>6</v>
      </c>
      <c r="I382" s="166"/>
      <c r="J382" s="167">
        <f t="shared" si="110"/>
        <v>0</v>
      </c>
      <c r="K382" s="163" t="s">
        <v>2117</v>
      </c>
      <c r="L382" s="35"/>
      <c r="M382" s="168" t="s">
        <v>2117</v>
      </c>
      <c r="N382" s="169" t="s">
        <v>2137</v>
      </c>
      <c r="O382" s="36"/>
      <c r="P382" s="170">
        <f t="shared" si="111"/>
        <v>0</v>
      </c>
      <c r="Q382" s="170">
        <v>0</v>
      </c>
      <c r="R382" s="170">
        <f t="shared" si="112"/>
        <v>0</v>
      </c>
      <c r="S382" s="170">
        <v>0</v>
      </c>
      <c r="T382" s="171">
        <f t="shared" si="113"/>
        <v>0</v>
      </c>
      <c r="AR382" s="18" t="s">
        <v>2385</v>
      </c>
      <c r="AT382" s="18" t="s">
        <v>2219</v>
      </c>
      <c r="AU382" s="18" t="s">
        <v>2175</v>
      </c>
      <c r="AY382" s="18" t="s">
        <v>2216</v>
      </c>
      <c r="BE382" s="172">
        <f t="shared" si="114"/>
        <v>0</v>
      </c>
      <c r="BF382" s="172">
        <f t="shared" si="115"/>
        <v>0</v>
      </c>
      <c r="BG382" s="172">
        <f t="shared" si="116"/>
        <v>0</v>
      </c>
      <c r="BH382" s="172">
        <f t="shared" si="117"/>
        <v>0</v>
      </c>
      <c r="BI382" s="172">
        <f t="shared" si="118"/>
        <v>0</v>
      </c>
      <c r="BJ382" s="18" t="s">
        <v>2173</v>
      </c>
      <c r="BK382" s="172">
        <f t="shared" si="119"/>
        <v>0</v>
      </c>
      <c r="BL382" s="18" t="s">
        <v>2385</v>
      </c>
      <c r="BM382" s="18" t="s">
        <v>144</v>
      </c>
    </row>
    <row r="383" spans="2:65" s="1" customFormat="1" ht="22.5" customHeight="1">
      <c r="B383" s="160"/>
      <c r="C383" s="161" t="s">
        <v>1351</v>
      </c>
      <c r="D383" s="161" t="s">
        <v>2219</v>
      </c>
      <c r="E383" s="162" t="s">
        <v>145</v>
      </c>
      <c r="F383" s="163" t="s">
        <v>146</v>
      </c>
      <c r="G383" s="164" t="s">
        <v>2352</v>
      </c>
      <c r="H383" s="165">
        <v>50</v>
      </c>
      <c r="I383" s="166"/>
      <c r="J383" s="167">
        <f t="shared" si="110"/>
        <v>0</v>
      </c>
      <c r="K383" s="163" t="s">
        <v>2117</v>
      </c>
      <c r="L383" s="35"/>
      <c r="M383" s="168" t="s">
        <v>2117</v>
      </c>
      <c r="N383" s="169" t="s">
        <v>2137</v>
      </c>
      <c r="O383" s="36"/>
      <c r="P383" s="170">
        <f t="shared" si="111"/>
        <v>0</v>
      </c>
      <c r="Q383" s="170">
        <v>0</v>
      </c>
      <c r="R383" s="170">
        <f t="shared" si="112"/>
        <v>0</v>
      </c>
      <c r="S383" s="170">
        <v>0</v>
      </c>
      <c r="T383" s="171">
        <f t="shared" si="113"/>
        <v>0</v>
      </c>
      <c r="AR383" s="18" t="s">
        <v>2385</v>
      </c>
      <c r="AT383" s="18" t="s">
        <v>2219</v>
      </c>
      <c r="AU383" s="18" t="s">
        <v>2175</v>
      </c>
      <c r="AY383" s="18" t="s">
        <v>2216</v>
      </c>
      <c r="BE383" s="172">
        <f t="shared" si="114"/>
        <v>0</v>
      </c>
      <c r="BF383" s="172">
        <f t="shared" si="115"/>
        <v>0</v>
      </c>
      <c r="BG383" s="172">
        <f t="shared" si="116"/>
        <v>0</v>
      </c>
      <c r="BH383" s="172">
        <f t="shared" si="117"/>
        <v>0</v>
      </c>
      <c r="BI383" s="172">
        <f t="shared" si="118"/>
        <v>0</v>
      </c>
      <c r="BJ383" s="18" t="s">
        <v>2173</v>
      </c>
      <c r="BK383" s="172">
        <f t="shared" si="119"/>
        <v>0</v>
      </c>
      <c r="BL383" s="18" t="s">
        <v>2385</v>
      </c>
      <c r="BM383" s="18" t="s">
        <v>147</v>
      </c>
    </row>
    <row r="384" spans="2:65" s="1" customFormat="1" ht="22.5" customHeight="1">
      <c r="B384" s="160"/>
      <c r="C384" s="161" t="s">
        <v>1355</v>
      </c>
      <c r="D384" s="161" t="s">
        <v>2219</v>
      </c>
      <c r="E384" s="162" t="s">
        <v>148</v>
      </c>
      <c r="F384" s="163" t="s">
        <v>149</v>
      </c>
      <c r="G384" s="164" t="s">
        <v>2352</v>
      </c>
      <c r="H384" s="165">
        <v>100</v>
      </c>
      <c r="I384" s="166"/>
      <c r="J384" s="167">
        <f t="shared" si="110"/>
        <v>0</v>
      </c>
      <c r="K384" s="163" t="s">
        <v>2117</v>
      </c>
      <c r="L384" s="35"/>
      <c r="M384" s="168" t="s">
        <v>2117</v>
      </c>
      <c r="N384" s="169" t="s">
        <v>2137</v>
      </c>
      <c r="O384" s="36"/>
      <c r="P384" s="170">
        <f t="shared" si="111"/>
        <v>0</v>
      </c>
      <c r="Q384" s="170">
        <v>0</v>
      </c>
      <c r="R384" s="170">
        <f t="shared" si="112"/>
        <v>0</v>
      </c>
      <c r="S384" s="170">
        <v>0</v>
      </c>
      <c r="T384" s="171">
        <f t="shared" si="113"/>
        <v>0</v>
      </c>
      <c r="AR384" s="18" t="s">
        <v>2385</v>
      </c>
      <c r="AT384" s="18" t="s">
        <v>2219</v>
      </c>
      <c r="AU384" s="18" t="s">
        <v>2175</v>
      </c>
      <c r="AY384" s="18" t="s">
        <v>2216</v>
      </c>
      <c r="BE384" s="172">
        <f t="shared" si="114"/>
        <v>0</v>
      </c>
      <c r="BF384" s="172">
        <f t="shared" si="115"/>
        <v>0</v>
      </c>
      <c r="BG384" s="172">
        <f t="shared" si="116"/>
        <v>0</v>
      </c>
      <c r="BH384" s="172">
        <f t="shared" si="117"/>
        <v>0</v>
      </c>
      <c r="BI384" s="172">
        <f t="shared" si="118"/>
        <v>0</v>
      </c>
      <c r="BJ384" s="18" t="s">
        <v>2173</v>
      </c>
      <c r="BK384" s="172">
        <f t="shared" si="119"/>
        <v>0</v>
      </c>
      <c r="BL384" s="18" t="s">
        <v>2385</v>
      </c>
      <c r="BM384" s="18" t="s">
        <v>150</v>
      </c>
    </row>
    <row r="385" spans="2:65" s="1" customFormat="1" ht="22.5" customHeight="1">
      <c r="B385" s="160"/>
      <c r="C385" s="161" t="s">
        <v>1359</v>
      </c>
      <c r="D385" s="161" t="s">
        <v>2219</v>
      </c>
      <c r="E385" s="162" t="s">
        <v>148</v>
      </c>
      <c r="F385" s="163" t="s">
        <v>149</v>
      </c>
      <c r="G385" s="164" t="s">
        <v>2352</v>
      </c>
      <c r="H385" s="165">
        <v>100</v>
      </c>
      <c r="I385" s="166"/>
      <c r="J385" s="167">
        <f t="shared" si="110"/>
        <v>0</v>
      </c>
      <c r="K385" s="163" t="s">
        <v>2117</v>
      </c>
      <c r="L385" s="35"/>
      <c r="M385" s="168" t="s">
        <v>2117</v>
      </c>
      <c r="N385" s="169" t="s">
        <v>2137</v>
      </c>
      <c r="O385" s="36"/>
      <c r="P385" s="170">
        <f t="shared" si="111"/>
        <v>0</v>
      </c>
      <c r="Q385" s="170">
        <v>0</v>
      </c>
      <c r="R385" s="170">
        <f t="shared" si="112"/>
        <v>0</v>
      </c>
      <c r="S385" s="170">
        <v>0</v>
      </c>
      <c r="T385" s="171">
        <f t="shared" si="113"/>
        <v>0</v>
      </c>
      <c r="AR385" s="18" t="s">
        <v>2385</v>
      </c>
      <c r="AT385" s="18" t="s">
        <v>2219</v>
      </c>
      <c r="AU385" s="18" t="s">
        <v>2175</v>
      </c>
      <c r="AY385" s="18" t="s">
        <v>2216</v>
      </c>
      <c r="BE385" s="172">
        <f t="shared" si="114"/>
        <v>0</v>
      </c>
      <c r="BF385" s="172">
        <f t="shared" si="115"/>
        <v>0</v>
      </c>
      <c r="BG385" s="172">
        <f t="shared" si="116"/>
        <v>0</v>
      </c>
      <c r="BH385" s="172">
        <f t="shared" si="117"/>
        <v>0</v>
      </c>
      <c r="BI385" s="172">
        <f t="shared" si="118"/>
        <v>0</v>
      </c>
      <c r="BJ385" s="18" t="s">
        <v>2173</v>
      </c>
      <c r="BK385" s="172">
        <f t="shared" si="119"/>
        <v>0</v>
      </c>
      <c r="BL385" s="18" t="s">
        <v>2385</v>
      </c>
      <c r="BM385" s="18" t="s">
        <v>151</v>
      </c>
    </row>
    <row r="386" spans="2:65" s="1" customFormat="1" ht="22.5" customHeight="1">
      <c r="B386" s="160"/>
      <c r="C386" s="161" t="s">
        <v>1363</v>
      </c>
      <c r="D386" s="161" t="s">
        <v>2219</v>
      </c>
      <c r="E386" s="162" t="s">
        <v>152</v>
      </c>
      <c r="F386" s="163" t="s">
        <v>153</v>
      </c>
      <c r="G386" s="164" t="s">
        <v>69</v>
      </c>
      <c r="H386" s="165">
        <v>16</v>
      </c>
      <c r="I386" s="166"/>
      <c r="J386" s="167">
        <f t="shared" si="110"/>
        <v>0</v>
      </c>
      <c r="K386" s="163" t="s">
        <v>2117</v>
      </c>
      <c r="L386" s="35"/>
      <c r="M386" s="168" t="s">
        <v>2117</v>
      </c>
      <c r="N386" s="169" t="s">
        <v>2137</v>
      </c>
      <c r="O386" s="36"/>
      <c r="P386" s="170">
        <f t="shared" si="111"/>
        <v>0</v>
      </c>
      <c r="Q386" s="170">
        <v>0</v>
      </c>
      <c r="R386" s="170">
        <f t="shared" si="112"/>
        <v>0</v>
      </c>
      <c r="S386" s="170">
        <v>0</v>
      </c>
      <c r="T386" s="171">
        <f t="shared" si="113"/>
        <v>0</v>
      </c>
      <c r="AR386" s="18" t="s">
        <v>2385</v>
      </c>
      <c r="AT386" s="18" t="s">
        <v>2219</v>
      </c>
      <c r="AU386" s="18" t="s">
        <v>2175</v>
      </c>
      <c r="AY386" s="18" t="s">
        <v>2216</v>
      </c>
      <c r="BE386" s="172">
        <f t="shared" si="114"/>
        <v>0</v>
      </c>
      <c r="BF386" s="172">
        <f t="shared" si="115"/>
        <v>0</v>
      </c>
      <c r="BG386" s="172">
        <f t="shared" si="116"/>
        <v>0</v>
      </c>
      <c r="BH386" s="172">
        <f t="shared" si="117"/>
        <v>0</v>
      </c>
      <c r="BI386" s="172">
        <f t="shared" si="118"/>
        <v>0</v>
      </c>
      <c r="BJ386" s="18" t="s">
        <v>2173</v>
      </c>
      <c r="BK386" s="172">
        <f t="shared" si="119"/>
        <v>0</v>
      </c>
      <c r="BL386" s="18" t="s">
        <v>2385</v>
      </c>
      <c r="BM386" s="18" t="s">
        <v>154</v>
      </c>
    </row>
    <row r="387" spans="2:65" s="1" customFormat="1" ht="22.5" customHeight="1">
      <c r="B387" s="160"/>
      <c r="C387" s="161" t="s">
        <v>1367</v>
      </c>
      <c r="D387" s="161" t="s">
        <v>2219</v>
      </c>
      <c r="E387" s="162" t="s">
        <v>152</v>
      </c>
      <c r="F387" s="163" t="s">
        <v>153</v>
      </c>
      <c r="G387" s="164" t="s">
        <v>69</v>
      </c>
      <c r="H387" s="165">
        <v>16</v>
      </c>
      <c r="I387" s="166"/>
      <c r="J387" s="167">
        <f t="shared" si="110"/>
        <v>0</v>
      </c>
      <c r="K387" s="163" t="s">
        <v>2117</v>
      </c>
      <c r="L387" s="35"/>
      <c r="M387" s="168" t="s">
        <v>2117</v>
      </c>
      <c r="N387" s="169" t="s">
        <v>2137</v>
      </c>
      <c r="O387" s="36"/>
      <c r="P387" s="170">
        <f t="shared" si="111"/>
        <v>0</v>
      </c>
      <c r="Q387" s="170">
        <v>0</v>
      </c>
      <c r="R387" s="170">
        <f t="shared" si="112"/>
        <v>0</v>
      </c>
      <c r="S387" s="170">
        <v>0</v>
      </c>
      <c r="T387" s="171">
        <f t="shared" si="113"/>
        <v>0</v>
      </c>
      <c r="AR387" s="18" t="s">
        <v>2385</v>
      </c>
      <c r="AT387" s="18" t="s">
        <v>2219</v>
      </c>
      <c r="AU387" s="18" t="s">
        <v>2175</v>
      </c>
      <c r="AY387" s="18" t="s">
        <v>2216</v>
      </c>
      <c r="BE387" s="172">
        <f t="shared" si="114"/>
        <v>0</v>
      </c>
      <c r="BF387" s="172">
        <f t="shared" si="115"/>
        <v>0</v>
      </c>
      <c r="BG387" s="172">
        <f t="shared" si="116"/>
        <v>0</v>
      </c>
      <c r="BH387" s="172">
        <f t="shared" si="117"/>
        <v>0</v>
      </c>
      <c r="BI387" s="172">
        <f t="shared" si="118"/>
        <v>0</v>
      </c>
      <c r="BJ387" s="18" t="s">
        <v>2173</v>
      </c>
      <c r="BK387" s="172">
        <f t="shared" si="119"/>
        <v>0</v>
      </c>
      <c r="BL387" s="18" t="s">
        <v>2385</v>
      </c>
      <c r="BM387" s="18" t="s">
        <v>155</v>
      </c>
    </row>
    <row r="388" spans="2:65" s="1" customFormat="1" ht="22.5" customHeight="1">
      <c r="B388" s="160"/>
      <c r="C388" s="161" t="s">
        <v>1371</v>
      </c>
      <c r="D388" s="161" t="s">
        <v>2219</v>
      </c>
      <c r="E388" s="162" t="s">
        <v>156</v>
      </c>
      <c r="F388" s="163" t="s">
        <v>157</v>
      </c>
      <c r="G388" s="164" t="s">
        <v>69</v>
      </c>
      <c r="H388" s="165">
        <v>1</v>
      </c>
      <c r="I388" s="166"/>
      <c r="J388" s="167">
        <f t="shared" ref="J388:J419" si="120">ROUND(I388*H388,2)</f>
        <v>0</v>
      </c>
      <c r="K388" s="163" t="s">
        <v>2117</v>
      </c>
      <c r="L388" s="35"/>
      <c r="M388" s="168" t="s">
        <v>2117</v>
      </c>
      <c r="N388" s="169" t="s">
        <v>2137</v>
      </c>
      <c r="O388" s="36"/>
      <c r="P388" s="170">
        <f t="shared" ref="P388:P419" si="121">O388*H388</f>
        <v>0</v>
      </c>
      <c r="Q388" s="170">
        <v>0</v>
      </c>
      <c r="R388" s="170">
        <f t="shared" ref="R388:R419" si="122">Q388*H388</f>
        <v>0</v>
      </c>
      <c r="S388" s="170">
        <v>0</v>
      </c>
      <c r="T388" s="171">
        <f t="shared" ref="T388:T419" si="123">S388*H388</f>
        <v>0</v>
      </c>
      <c r="AR388" s="18" t="s">
        <v>2385</v>
      </c>
      <c r="AT388" s="18" t="s">
        <v>2219</v>
      </c>
      <c r="AU388" s="18" t="s">
        <v>2175</v>
      </c>
      <c r="AY388" s="18" t="s">
        <v>2216</v>
      </c>
      <c r="BE388" s="172">
        <f t="shared" ref="BE388:BE419" si="124">IF(N388="základní",J388,0)</f>
        <v>0</v>
      </c>
      <c r="BF388" s="172">
        <f t="shared" ref="BF388:BF419" si="125">IF(N388="snížená",J388,0)</f>
        <v>0</v>
      </c>
      <c r="BG388" s="172">
        <f t="shared" ref="BG388:BG419" si="126">IF(N388="zákl. přenesená",J388,0)</f>
        <v>0</v>
      </c>
      <c r="BH388" s="172">
        <f t="shared" ref="BH388:BH419" si="127">IF(N388="sníž. přenesená",J388,0)</f>
        <v>0</v>
      </c>
      <c r="BI388" s="172">
        <f t="shared" ref="BI388:BI419" si="128">IF(N388="nulová",J388,0)</f>
        <v>0</v>
      </c>
      <c r="BJ388" s="18" t="s">
        <v>2173</v>
      </c>
      <c r="BK388" s="172">
        <f t="shared" ref="BK388:BK419" si="129">ROUND(I388*H388,2)</f>
        <v>0</v>
      </c>
      <c r="BL388" s="18" t="s">
        <v>2385</v>
      </c>
      <c r="BM388" s="18" t="s">
        <v>158</v>
      </c>
    </row>
    <row r="389" spans="2:65" s="1" customFormat="1" ht="22.5" customHeight="1">
      <c r="B389" s="160"/>
      <c r="C389" s="161" t="s">
        <v>1375</v>
      </c>
      <c r="D389" s="161" t="s">
        <v>2219</v>
      </c>
      <c r="E389" s="162" t="s">
        <v>159</v>
      </c>
      <c r="F389" s="163" t="s">
        <v>160</v>
      </c>
      <c r="G389" s="164" t="s">
        <v>69</v>
      </c>
      <c r="H389" s="165">
        <v>2</v>
      </c>
      <c r="I389" s="166"/>
      <c r="J389" s="167">
        <f t="shared" si="120"/>
        <v>0</v>
      </c>
      <c r="K389" s="163" t="s">
        <v>2117</v>
      </c>
      <c r="L389" s="35"/>
      <c r="M389" s="168" t="s">
        <v>2117</v>
      </c>
      <c r="N389" s="169" t="s">
        <v>2137</v>
      </c>
      <c r="O389" s="36"/>
      <c r="P389" s="170">
        <f t="shared" si="121"/>
        <v>0</v>
      </c>
      <c r="Q389" s="170">
        <v>0</v>
      </c>
      <c r="R389" s="170">
        <f t="shared" si="122"/>
        <v>0</v>
      </c>
      <c r="S389" s="170">
        <v>0</v>
      </c>
      <c r="T389" s="171">
        <f t="shared" si="123"/>
        <v>0</v>
      </c>
      <c r="AR389" s="18" t="s">
        <v>2385</v>
      </c>
      <c r="AT389" s="18" t="s">
        <v>2219</v>
      </c>
      <c r="AU389" s="18" t="s">
        <v>2175</v>
      </c>
      <c r="AY389" s="18" t="s">
        <v>2216</v>
      </c>
      <c r="BE389" s="172">
        <f t="shared" si="124"/>
        <v>0</v>
      </c>
      <c r="BF389" s="172">
        <f t="shared" si="125"/>
        <v>0</v>
      </c>
      <c r="BG389" s="172">
        <f t="shared" si="126"/>
        <v>0</v>
      </c>
      <c r="BH389" s="172">
        <f t="shared" si="127"/>
        <v>0</v>
      </c>
      <c r="BI389" s="172">
        <f t="shared" si="128"/>
        <v>0</v>
      </c>
      <c r="BJ389" s="18" t="s">
        <v>2173</v>
      </c>
      <c r="BK389" s="172">
        <f t="shared" si="129"/>
        <v>0</v>
      </c>
      <c r="BL389" s="18" t="s">
        <v>2385</v>
      </c>
      <c r="BM389" s="18" t="s">
        <v>161</v>
      </c>
    </row>
    <row r="390" spans="2:65" s="1" customFormat="1" ht="22.5" customHeight="1">
      <c r="B390" s="160"/>
      <c r="C390" s="161" t="s">
        <v>1379</v>
      </c>
      <c r="D390" s="161" t="s">
        <v>2219</v>
      </c>
      <c r="E390" s="162" t="s">
        <v>162</v>
      </c>
      <c r="F390" s="163" t="s">
        <v>163</v>
      </c>
      <c r="G390" s="164" t="s">
        <v>69</v>
      </c>
      <c r="H390" s="165">
        <v>3</v>
      </c>
      <c r="I390" s="166"/>
      <c r="J390" s="167">
        <f t="shared" si="120"/>
        <v>0</v>
      </c>
      <c r="K390" s="163" t="s">
        <v>2117</v>
      </c>
      <c r="L390" s="35"/>
      <c r="M390" s="168" t="s">
        <v>2117</v>
      </c>
      <c r="N390" s="169" t="s">
        <v>2137</v>
      </c>
      <c r="O390" s="36"/>
      <c r="P390" s="170">
        <f t="shared" si="121"/>
        <v>0</v>
      </c>
      <c r="Q390" s="170">
        <v>0</v>
      </c>
      <c r="R390" s="170">
        <f t="shared" si="122"/>
        <v>0</v>
      </c>
      <c r="S390" s="170">
        <v>0</v>
      </c>
      <c r="T390" s="171">
        <f t="shared" si="123"/>
        <v>0</v>
      </c>
      <c r="AR390" s="18" t="s">
        <v>2385</v>
      </c>
      <c r="AT390" s="18" t="s">
        <v>2219</v>
      </c>
      <c r="AU390" s="18" t="s">
        <v>2175</v>
      </c>
      <c r="AY390" s="18" t="s">
        <v>2216</v>
      </c>
      <c r="BE390" s="172">
        <f t="shared" si="124"/>
        <v>0</v>
      </c>
      <c r="BF390" s="172">
        <f t="shared" si="125"/>
        <v>0</v>
      </c>
      <c r="BG390" s="172">
        <f t="shared" si="126"/>
        <v>0</v>
      </c>
      <c r="BH390" s="172">
        <f t="shared" si="127"/>
        <v>0</v>
      </c>
      <c r="BI390" s="172">
        <f t="shared" si="128"/>
        <v>0</v>
      </c>
      <c r="BJ390" s="18" t="s">
        <v>2173</v>
      </c>
      <c r="BK390" s="172">
        <f t="shared" si="129"/>
        <v>0</v>
      </c>
      <c r="BL390" s="18" t="s">
        <v>2385</v>
      </c>
      <c r="BM390" s="18" t="s">
        <v>164</v>
      </c>
    </row>
    <row r="391" spans="2:65" s="1" customFormat="1" ht="22.5" customHeight="1">
      <c r="B391" s="160"/>
      <c r="C391" s="161" t="s">
        <v>1383</v>
      </c>
      <c r="D391" s="161" t="s">
        <v>2219</v>
      </c>
      <c r="E391" s="162" t="s">
        <v>165</v>
      </c>
      <c r="F391" s="163" t="s">
        <v>166</v>
      </c>
      <c r="G391" s="164" t="s">
        <v>69</v>
      </c>
      <c r="H391" s="165">
        <v>1</v>
      </c>
      <c r="I391" s="166"/>
      <c r="J391" s="167">
        <f t="shared" si="120"/>
        <v>0</v>
      </c>
      <c r="K391" s="163" t="s">
        <v>2117</v>
      </c>
      <c r="L391" s="35"/>
      <c r="M391" s="168" t="s">
        <v>2117</v>
      </c>
      <c r="N391" s="169" t="s">
        <v>2137</v>
      </c>
      <c r="O391" s="36"/>
      <c r="P391" s="170">
        <f t="shared" si="121"/>
        <v>0</v>
      </c>
      <c r="Q391" s="170">
        <v>0</v>
      </c>
      <c r="R391" s="170">
        <f t="shared" si="122"/>
        <v>0</v>
      </c>
      <c r="S391" s="170">
        <v>0</v>
      </c>
      <c r="T391" s="171">
        <f t="shared" si="123"/>
        <v>0</v>
      </c>
      <c r="AR391" s="18" t="s">
        <v>2385</v>
      </c>
      <c r="AT391" s="18" t="s">
        <v>2219</v>
      </c>
      <c r="AU391" s="18" t="s">
        <v>2175</v>
      </c>
      <c r="AY391" s="18" t="s">
        <v>2216</v>
      </c>
      <c r="BE391" s="172">
        <f t="shared" si="124"/>
        <v>0</v>
      </c>
      <c r="BF391" s="172">
        <f t="shared" si="125"/>
        <v>0</v>
      </c>
      <c r="BG391" s="172">
        <f t="shared" si="126"/>
        <v>0</v>
      </c>
      <c r="BH391" s="172">
        <f t="shared" si="127"/>
        <v>0</v>
      </c>
      <c r="BI391" s="172">
        <f t="shared" si="128"/>
        <v>0</v>
      </c>
      <c r="BJ391" s="18" t="s">
        <v>2173</v>
      </c>
      <c r="BK391" s="172">
        <f t="shared" si="129"/>
        <v>0</v>
      </c>
      <c r="BL391" s="18" t="s">
        <v>2385</v>
      </c>
      <c r="BM391" s="18" t="s">
        <v>167</v>
      </c>
    </row>
    <row r="392" spans="2:65" s="1" customFormat="1" ht="22.5" customHeight="1">
      <c r="B392" s="160"/>
      <c r="C392" s="161" t="s">
        <v>1387</v>
      </c>
      <c r="D392" s="161" t="s">
        <v>2219</v>
      </c>
      <c r="E392" s="162" t="s">
        <v>168</v>
      </c>
      <c r="F392" s="163" t="s">
        <v>169</v>
      </c>
      <c r="G392" s="164" t="s">
        <v>69</v>
      </c>
      <c r="H392" s="165">
        <v>1</v>
      </c>
      <c r="I392" s="166"/>
      <c r="J392" s="167">
        <f t="shared" si="120"/>
        <v>0</v>
      </c>
      <c r="K392" s="163" t="s">
        <v>2117</v>
      </c>
      <c r="L392" s="35"/>
      <c r="M392" s="168" t="s">
        <v>2117</v>
      </c>
      <c r="N392" s="169" t="s">
        <v>2137</v>
      </c>
      <c r="O392" s="36"/>
      <c r="P392" s="170">
        <f t="shared" si="121"/>
        <v>0</v>
      </c>
      <c r="Q392" s="170">
        <v>0</v>
      </c>
      <c r="R392" s="170">
        <f t="shared" si="122"/>
        <v>0</v>
      </c>
      <c r="S392" s="170">
        <v>0</v>
      </c>
      <c r="T392" s="171">
        <f t="shared" si="123"/>
        <v>0</v>
      </c>
      <c r="AR392" s="18" t="s">
        <v>2385</v>
      </c>
      <c r="AT392" s="18" t="s">
        <v>2219</v>
      </c>
      <c r="AU392" s="18" t="s">
        <v>2175</v>
      </c>
      <c r="AY392" s="18" t="s">
        <v>2216</v>
      </c>
      <c r="BE392" s="172">
        <f t="shared" si="124"/>
        <v>0</v>
      </c>
      <c r="BF392" s="172">
        <f t="shared" si="125"/>
        <v>0</v>
      </c>
      <c r="BG392" s="172">
        <f t="shared" si="126"/>
        <v>0</v>
      </c>
      <c r="BH392" s="172">
        <f t="shared" si="127"/>
        <v>0</v>
      </c>
      <c r="BI392" s="172">
        <f t="shared" si="128"/>
        <v>0</v>
      </c>
      <c r="BJ392" s="18" t="s">
        <v>2173</v>
      </c>
      <c r="BK392" s="172">
        <f t="shared" si="129"/>
        <v>0</v>
      </c>
      <c r="BL392" s="18" t="s">
        <v>2385</v>
      </c>
      <c r="BM392" s="18" t="s">
        <v>170</v>
      </c>
    </row>
    <row r="393" spans="2:65" s="1" customFormat="1" ht="22.5" customHeight="1">
      <c r="B393" s="160"/>
      <c r="C393" s="161" t="s">
        <v>1391</v>
      </c>
      <c r="D393" s="161" t="s">
        <v>2219</v>
      </c>
      <c r="E393" s="162" t="s">
        <v>171</v>
      </c>
      <c r="F393" s="163" t="s">
        <v>172</v>
      </c>
      <c r="G393" s="164" t="s">
        <v>69</v>
      </c>
      <c r="H393" s="165">
        <v>1</v>
      </c>
      <c r="I393" s="166"/>
      <c r="J393" s="167">
        <f t="shared" si="120"/>
        <v>0</v>
      </c>
      <c r="K393" s="163" t="s">
        <v>2117</v>
      </c>
      <c r="L393" s="35"/>
      <c r="M393" s="168" t="s">
        <v>2117</v>
      </c>
      <c r="N393" s="169" t="s">
        <v>2137</v>
      </c>
      <c r="O393" s="36"/>
      <c r="P393" s="170">
        <f t="shared" si="121"/>
        <v>0</v>
      </c>
      <c r="Q393" s="170">
        <v>0</v>
      </c>
      <c r="R393" s="170">
        <f t="shared" si="122"/>
        <v>0</v>
      </c>
      <c r="S393" s="170">
        <v>0</v>
      </c>
      <c r="T393" s="171">
        <f t="shared" si="123"/>
        <v>0</v>
      </c>
      <c r="AR393" s="18" t="s">
        <v>2385</v>
      </c>
      <c r="AT393" s="18" t="s">
        <v>2219</v>
      </c>
      <c r="AU393" s="18" t="s">
        <v>2175</v>
      </c>
      <c r="AY393" s="18" t="s">
        <v>2216</v>
      </c>
      <c r="BE393" s="172">
        <f t="shared" si="124"/>
        <v>0</v>
      </c>
      <c r="BF393" s="172">
        <f t="shared" si="125"/>
        <v>0</v>
      </c>
      <c r="BG393" s="172">
        <f t="shared" si="126"/>
        <v>0</v>
      </c>
      <c r="BH393" s="172">
        <f t="shared" si="127"/>
        <v>0</v>
      </c>
      <c r="BI393" s="172">
        <f t="shared" si="128"/>
        <v>0</v>
      </c>
      <c r="BJ393" s="18" t="s">
        <v>2173</v>
      </c>
      <c r="BK393" s="172">
        <f t="shared" si="129"/>
        <v>0</v>
      </c>
      <c r="BL393" s="18" t="s">
        <v>2385</v>
      </c>
      <c r="BM393" s="18" t="s">
        <v>173</v>
      </c>
    </row>
    <row r="394" spans="2:65" s="1" customFormat="1" ht="22.5" customHeight="1">
      <c r="B394" s="160"/>
      <c r="C394" s="161" t="s">
        <v>1395</v>
      </c>
      <c r="D394" s="161" t="s">
        <v>2219</v>
      </c>
      <c r="E394" s="162" t="s">
        <v>174</v>
      </c>
      <c r="F394" s="163" t="s">
        <v>175</v>
      </c>
      <c r="G394" s="164" t="s">
        <v>69</v>
      </c>
      <c r="H394" s="165">
        <v>7</v>
      </c>
      <c r="I394" s="166"/>
      <c r="J394" s="167">
        <f t="shared" si="120"/>
        <v>0</v>
      </c>
      <c r="K394" s="163" t="s">
        <v>2117</v>
      </c>
      <c r="L394" s="35"/>
      <c r="M394" s="168" t="s">
        <v>2117</v>
      </c>
      <c r="N394" s="169" t="s">
        <v>2137</v>
      </c>
      <c r="O394" s="36"/>
      <c r="P394" s="170">
        <f t="shared" si="121"/>
        <v>0</v>
      </c>
      <c r="Q394" s="170">
        <v>0</v>
      </c>
      <c r="R394" s="170">
        <f t="shared" si="122"/>
        <v>0</v>
      </c>
      <c r="S394" s="170">
        <v>0</v>
      </c>
      <c r="T394" s="171">
        <f t="shared" si="123"/>
        <v>0</v>
      </c>
      <c r="AR394" s="18" t="s">
        <v>2385</v>
      </c>
      <c r="AT394" s="18" t="s">
        <v>2219</v>
      </c>
      <c r="AU394" s="18" t="s">
        <v>2175</v>
      </c>
      <c r="AY394" s="18" t="s">
        <v>2216</v>
      </c>
      <c r="BE394" s="172">
        <f t="shared" si="124"/>
        <v>0</v>
      </c>
      <c r="BF394" s="172">
        <f t="shared" si="125"/>
        <v>0</v>
      </c>
      <c r="BG394" s="172">
        <f t="shared" si="126"/>
        <v>0</v>
      </c>
      <c r="BH394" s="172">
        <f t="shared" si="127"/>
        <v>0</v>
      </c>
      <c r="BI394" s="172">
        <f t="shared" si="128"/>
        <v>0</v>
      </c>
      <c r="BJ394" s="18" t="s">
        <v>2173</v>
      </c>
      <c r="BK394" s="172">
        <f t="shared" si="129"/>
        <v>0</v>
      </c>
      <c r="BL394" s="18" t="s">
        <v>2385</v>
      </c>
      <c r="BM394" s="18" t="s">
        <v>176</v>
      </c>
    </row>
    <row r="395" spans="2:65" s="1" customFormat="1" ht="22.5" customHeight="1">
      <c r="B395" s="160"/>
      <c r="C395" s="161" t="s">
        <v>1399</v>
      </c>
      <c r="D395" s="161" t="s">
        <v>2219</v>
      </c>
      <c r="E395" s="162" t="s">
        <v>177</v>
      </c>
      <c r="F395" s="163" t="s">
        <v>178</v>
      </c>
      <c r="G395" s="164" t="s">
        <v>69</v>
      </c>
      <c r="H395" s="165">
        <v>9</v>
      </c>
      <c r="I395" s="166"/>
      <c r="J395" s="167">
        <f t="shared" si="120"/>
        <v>0</v>
      </c>
      <c r="K395" s="163" t="s">
        <v>2117</v>
      </c>
      <c r="L395" s="35"/>
      <c r="M395" s="168" t="s">
        <v>2117</v>
      </c>
      <c r="N395" s="169" t="s">
        <v>2137</v>
      </c>
      <c r="O395" s="36"/>
      <c r="P395" s="170">
        <f t="shared" si="121"/>
        <v>0</v>
      </c>
      <c r="Q395" s="170">
        <v>0</v>
      </c>
      <c r="R395" s="170">
        <f t="shared" si="122"/>
        <v>0</v>
      </c>
      <c r="S395" s="170">
        <v>0</v>
      </c>
      <c r="T395" s="171">
        <f t="shared" si="123"/>
        <v>0</v>
      </c>
      <c r="AR395" s="18" t="s">
        <v>2385</v>
      </c>
      <c r="AT395" s="18" t="s">
        <v>2219</v>
      </c>
      <c r="AU395" s="18" t="s">
        <v>2175</v>
      </c>
      <c r="AY395" s="18" t="s">
        <v>2216</v>
      </c>
      <c r="BE395" s="172">
        <f t="shared" si="124"/>
        <v>0</v>
      </c>
      <c r="BF395" s="172">
        <f t="shared" si="125"/>
        <v>0</v>
      </c>
      <c r="BG395" s="172">
        <f t="shared" si="126"/>
        <v>0</v>
      </c>
      <c r="BH395" s="172">
        <f t="shared" si="127"/>
        <v>0</v>
      </c>
      <c r="BI395" s="172">
        <f t="shared" si="128"/>
        <v>0</v>
      </c>
      <c r="BJ395" s="18" t="s">
        <v>2173</v>
      </c>
      <c r="BK395" s="172">
        <f t="shared" si="129"/>
        <v>0</v>
      </c>
      <c r="BL395" s="18" t="s">
        <v>2385</v>
      </c>
      <c r="BM395" s="18" t="s">
        <v>179</v>
      </c>
    </row>
    <row r="396" spans="2:65" s="1" customFormat="1" ht="22.5" customHeight="1">
      <c r="B396" s="160"/>
      <c r="C396" s="161" t="s">
        <v>1403</v>
      </c>
      <c r="D396" s="161" t="s">
        <v>2219</v>
      </c>
      <c r="E396" s="162" t="s">
        <v>180</v>
      </c>
      <c r="F396" s="163" t="s">
        <v>181</v>
      </c>
      <c r="G396" s="164" t="s">
        <v>69</v>
      </c>
      <c r="H396" s="165">
        <v>12</v>
      </c>
      <c r="I396" s="166"/>
      <c r="J396" s="167">
        <f t="shared" si="120"/>
        <v>0</v>
      </c>
      <c r="K396" s="163" t="s">
        <v>2117</v>
      </c>
      <c r="L396" s="35"/>
      <c r="M396" s="168" t="s">
        <v>2117</v>
      </c>
      <c r="N396" s="169" t="s">
        <v>2137</v>
      </c>
      <c r="O396" s="36"/>
      <c r="P396" s="170">
        <f t="shared" si="121"/>
        <v>0</v>
      </c>
      <c r="Q396" s="170">
        <v>0</v>
      </c>
      <c r="R396" s="170">
        <f t="shared" si="122"/>
        <v>0</v>
      </c>
      <c r="S396" s="170">
        <v>0</v>
      </c>
      <c r="T396" s="171">
        <f t="shared" si="123"/>
        <v>0</v>
      </c>
      <c r="AR396" s="18" t="s">
        <v>2385</v>
      </c>
      <c r="AT396" s="18" t="s">
        <v>2219</v>
      </c>
      <c r="AU396" s="18" t="s">
        <v>2175</v>
      </c>
      <c r="AY396" s="18" t="s">
        <v>2216</v>
      </c>
      <c r="BE396" s="172">
        <f t="shared" si="124"/>
        <v>0</v>
      </c>
      <c r="BF396" s="172">
        <f t="shared" si="125"/>
        <v>0</v>
      </c>
      <c r="BG396" s="172">
        <f t="shared" si="126"/>
        <v>0</v>
      </c>
      <c r="BH396" s="172">
        <f t="shared" si="127"/>
        <v>0</v>
      </c>
      <c r="BI396" s="172">
        <f t="shared" si="128"/>
        <v>0</v>
      </c>
      <c r="BJ396" s="18" t="s">
        <v>2173</v>
      </c>
      <c r="BK396" s="172">
        <f t="shared" si="129"/>
        <v>0</v>
      </c>
      <c r="BL396" s="18" t="s">
        <v>2385</v>
      </c>
      <c r="BM396" s="18" t="s">
        <v>182</v>
      </c>
    </row>
    <row r="397" spans="2:65" s="1" customFormat="1" ht="22.5" customHeight="1">
      <c r="B397" s="160"/>
      <c r="C397" s="161" t="s">
        <v>1407</v>
      </c>
      <c r="D397" s="161" t="s">
        <v>2219</v>
      </c>
      <c r="E397" s="162" t="s">
        <v>183</v>
      </c>
      <c r="F397" s="163" t="s">
        <v>184</v>
      </c>
      <c r="G397" s="164" t="s">
        <v>2352</v>
      </c>
      <c r="H397" s="165">
        <v>290</v>
      </c>
      <c r="I397" s="166"/>
      <c r="J397" s="167">
        <f t="shared" si="120"/>
        <v>0</v>
      </c>
      <c r="K397" s="163" t="s">
        <v>2117</v>
      </c>
      <c r="L397" s="35"/>
      <c r="M397" s="168" t="s">
        <v>2117</v>
      </c>
      <c r="N397" s="169" t="s">
        <v>2137</v>
      </c>
      <c r="O397" s="36"/>
      <c r="P397" s="170">
        <f t="shared" si="121"/>
        <v>0</v>
      </c>
      <c r="Q397" s="170">
        <v>0</v>
      </c>
      <c r="R397" s="170">
        <f t="shared" si="122"/>
        <v>0</v>
      </c>
      <c r="S397" s="170">
        <v>0</v>
      </c>
      <c r="T397" s="171">
        <f t="shared" si="123"/>
        <v>0</v>
      </c>
      <c r="AR397" s="18" t="s">
        <v>2385</v>
      </c>
      <c r="AT397" s="18" t="s">
        <v>2219</v>
      </c>
      <c r="AU397" s="18" t="s">
        <v>2175</v>
      </c>
      <c r="AY397" s="18" t="s">
        <v>2216</v>
      </c>
      <c r="BE397" s="172">
        <f t="shared" si="124"/>
        <v>0</v>
      </c>
      <c r="BF397" s="172">
        <f t="shared" si="125"/>
        <v>0</v>
      </c>
      <c r="BG397" s="172">
        <f t="shared" si="126"/>
        <v>0</v>
      </c>
      <c r="BH397" s="172">
        <f t="shared" si="127"/>
        <v>0</v>
      </c>
      <c r="BI397" s="172">
        <f t="shared" si="128"/>
        <v>0</v>
      </c>
      <c r="BJ397" s="18" t="s">
        <v>2173</v>
      </c>
      <c r="BK397" s="172">
        <f t="shared" si="129"/>
        <v>0</v>
      </c>
      <c r="BL397" s="18" t="s">
        <v>2385</v>
      </c>
      <c r="BM397" s="18" t="s">
        <v>185</v>
      </c>
    </row>
    <row r="398" spans="2:65" s="1" customFormat="1" ht="22.5" customHeight="1">
      <c r="B398" s="160"/>
      <c r="C398" s="161" t="s">
        <v>1412</v>
      </c>
      <c r="D398" s="161" t="s">
        <v>2219</v>
      </c>
      <c r="E398" s="162" t="s">
        <v>186</v>
      </c>
      <c r="F398" s="163" t="s">
        <v>187</v>
      </c>
      <c r="G398" s="164" t="s">
        <v>2352</v>
      </c>
      <c r="H398" s="165">
        <v>320</v>
      </c>
      <c r="I398" s="166"/>
      <c r="J398" s="167">
        <f t="shared" si="120"/>
        <v>0</v>
      </c>
      <c r="K398" s="163" t="s">
        <v>2117</v>
      </c>
      <c r="L398" s="35"/>
      <c r="M398" s="168" t="s">
        <v>2117</v>
      </c>
      <c r="N398" s="169" t="s">
        <v>2137</v>
      </c>
      <c r="O398" s="36"/>
      <c r="P398" s="170">
        <f t="shared" si="121"/>
        <v>0</v>
      </c>
      <c r="Q398" s="170">
        <v>0</v>
      </c>
      <c r="R398" s="170">
        <f t="shared" si="122"/>
        <v>0</v>
      </c>
      <c r="S398" s="170">
        <v>0</v>
      </c>
      <c r="T398" s="171">
        <f t="shared" si="123"/>
        <v>0</v>
      </c>
      <c r="AR398" s="18" t="s">
        <v>2385</v>
      </c>
      <c r="AT398" s="18" t="s">
        <v>2219</v>
      </c>
      <c r="AU398" s="18" t="s">
        <v>2175</v>
      </c>
      <c r="AY398" s="18" t="s">
        <v>2216</v>
      </c>
      <c r="BE398" s="172">
        <f t="shared" si="124"/>
        <v>0</v>
      </c>
      <c r="BF398" s="172">
        <f t="shared" si="125"/>
        <v>0</v>
      </c>
      <c r="BG398" s="172">
        <f t="shared" si="126"/>
        <v>0</v>
      </c>
      <c r="BH398" s="172">
        <f t="shared" si="127"/>
        <v>0</v>
      </c>
      <c r="BI398" s="172">
        <f t="shared" si="128"/>
        <v>0</v>
      </c>
      <c r="BJ398" s="18" t="s">
        <v>2173</v>
      </c>
      <c r="BK398" s="172">
        <f t="shared" si="129"/>
        <v>0</v>
      </c>
      <c r="BL398" s="18" t="s">
        <v>2385</v>
      </c>
      <c r="BM398" s="18" t="s">
        <v>188</v>
      </c>
    </row>
    <row r="399" spans="2:65" s="1" customFormat="1" ht="22.5" customHeight="1">
      <c r="B399" s="160"/>
      <c r="C399" s="161" t="s">
        <v>1416</v>
      </c>
      <c r="D399" s="161" t="s">
        <v>2219</v>
      </c>
      <c r="E399" s="162" t="s">
        <v>189</v>
      </c>
      <c r="F399" s="163" t="s">
        <v>190</v>
      </c>
      <c r="G399" s="164" t="s">
        <v>69</v>
      </c>
      <c r="H399" s="165">
        <v>1</v>
      </c>
      <c r="I399" s="166"/>
      <c r="J399" s="167">
        <f t="shared" si="120"/>
        <v>0</v>
      </c>
      <c r="K399" s="163" t="s">
        <v>2117</v>
      </c>
      <c r="L399" s="35"/>
      <c r="M399" s="168" t="s">
        <v>2117</v>
      </c>
      <c r="N399" s="169" t="s">
        <v>2137</v>
      </c>
      <c r="O399" s="36"/>
      <c r="P399" s="170">
        <f t="shared" si="121"/>
        <v>0</v>
      </c>
      <c r="Q399" s="170">
        <v>0</v>
      </c>
      <c r="R399" s="170">
        <f t="shared" si="122"/>
        <v>0</v>
      </c>
      <c r="S399" s="170">
        <v>0</v>
      </c>
      <c r="T399" s="171">
        <f t="shared" si="123"/>
        <v>0</v>
      </c>
      <c r="AR399" s="18" t="s">
        <v>2385</v>
      </c>
      <c r="AT399" s="18" t="s">
        <v>2219</v>
      </c>
      <c r="AU399" s="18" t="s">
        <v>2175</v>
      </c>
      <c r="AY399" s="18" t="s">
        <v>2216</v>
      </c>
      <c r="BE399" s="172">
        <f t="shared" si="124"/>
        <v>0</v>
      </c>
      <c r="BF399" s="172">
        <f t="shared" si="125"/>
        <v>0</v>
      </c>
      <c r="BG399" s="172">
        <f t="shared" si="126"/>
        <v>0</v>
      </c>
      <c r="BH399" s="172">
        <f t="shared" si="127"/>
        <v>0</v>
      </c>
      <c r="BI399" s="172">
        <f t="shared" si="128"/>
        <v>0</v>
      </c>
      <c r="BJ399" s="18" t="s">
        <v>2173</v>
      </c>
      <c r="BK399" s="172">
        <f t="shared" si="129"/>
        <v>0</v>
      </c>
      <c r="BL399" s="18" t="s">
        <v>2385</v>
      </c>
      <c r="BM399" s="18" t="s">
        <v>191</v>
      </c>
    </row>
    <row r="400" spans="2:65" s="1" customFormat="1" ht="22.5" customHeight="1">
      <c r="B400" s="160"/>
      <c r="C400" s="161" t="s">
        <v>1420</v>
      </c>
      <c r="D400" s="161" t="s">
        <v>2219</v>
      </c>
      <c r="E400" s="162" t="s">
        <v>192</v>
      </c>
      <c r="F400" s="163" t="s">
        <v>193</v>
      </c>
      <c r="G400" s="164" t="s">
        <v>2352</v>
      </c>
      <c r="H400" s="165">
        <v>200</v>
      </c>
      <c r="I400" s="166"/>
      <c r="J400" s="167">
        <f t="shared" si="120"/>
        <v>0</v>
      </c>
      <c r="K400" s="163" t="s">
        <v>2117</v>
      </c>
      <c r="L400" s="35"/>
      <c r="M400" s="168" t="s">
        <v>2117</v>
      </c>
      <c r="N400" s="169" t="s">
        <v>2137</v>
      </c>
      <c r="O400" s="36"/>
      <c r="P400" s="170">
        <f t="shared" si="121"/>
        <v>0</v>
      </c>
      <c r="Q400" s="170">
        <v>0</v>
      </c>
      <c r="R400" s="170">
        <f t="shared" si="122"/>
        <v>0</v>
      </c>
      <c r="S400" s="170">
        <v>0</v>
      </c>
      <c r="T400" s="171">
        <f t="shared" si="123"/>
        <v>0</v>
      </c>
      <c r="AR400" s="18" t="s">
        <v>2385</v>
      </c>
      <c r="AT400" s="18" t="s">
        <v>2219</v>
      </c>
      <c r="AU400" s="18" t="s">
        <v>2175</v>
      </c>
      <c r="AY400" s="18" t="s">
        <v>2216</v>
      </c>
      <c r="BE400" s="172">
        <f t="shared" si="124"/>
        <v>0</v>
      </c>
      <c r="BF400" s="172">
        <f t="shared" si="125"/>
        <v>0</v>
      </c>
      <c r="BG400" s="172">
        <f t="shared" si="126"/>
        <v>0</v>
      </c>
      <c r="BH400" s="172">
        <f t="shared" si="127"/>
        <v>0</v>
      </c>
      <c r="BI400" s="172">
        <f t="shared" si="128"/>
        <v>0</v>
      </c>
      <c r="BJ400" s="18" t="s">
        <v>2173</v>
      </c>
      <c r="BK400" s="172">
        <f t="shared" si="129"/>
        <v>0</v>
      </c>
      <c r="BL400" s="18" t="s">
        <v>2385</v>
      </c>
      <c r="BM400" s="18" t="s">
        <v>194</v>
      </c>
    </row>
    <row r="401" spans="2:65" s="1" customFormat="1" ht="22.5" customHeight="1">
      <c r="B401" s="160"/>
      <c r="C401" s="161" t="s">
        <v>1424</v>
      </c>
      <c r="D401" s="161" t="s">
        <v>2219</v>
      </c>
      <c r="E401" s="162" t="s">
        <v>195</v>
      </c>
      <c r="F401" s="163" t="s">
        <v>196</v>
      </c>
      <c r="G401" s="164" t="s">
        <v>69</v>
      </c>
      <c r="H401" s="165">
        <v>50</v>
      </c>
      <c r="I401" s="166"/>
      <c r="J401" s="167">
        <f t="shared" si="120"/>
        <v>0</v>
      </c>
      <c r="K401" s="163" t="s">
        <v>2117</v>
      </c>
      <c r="L401" s="35"/>
      <c r="M401" s="168" t="s">
        <v>2117</v>
      </c>
      <c r="N401" s="169" t="s">
        <v>2137</v>
      </c>
      <c r="O401" s="36"/>
      <c r="P401" s="170">
        <f t="shared" si="121"/>
        <v>0</v>
      </c>
      <c r="Q401" s="170">
        <v>0</v>
      </c>
      <c r="R401" s="170">
        <f t="shared" si="122"/>
        <v>0</v>
      </c>
      <c r="S401" s="170">
        <v>0</v>
      </c>
      <c r="T401" s="171">
        <f t="shared" si="123"/>
        <v>0</v>
      </c>
      <c r="AR401" s="18" t="s">
        <v>2385</v>
      </c>
      <c r="AT401" s="18" t="s">
        <v>2219</v>
      </c>
      <c r="AU401" s="18" t="s">
        <v>2175</v>
      </c>
      <c r="AY401" s="18" t="s">
        <v>2216</v>
      </c>
      <c r="BE401" s="172">
        <f t="shared" si="124"/>
        <v>0</v>
      </c>
      <c r="BF401" s="172">
        <f t="shared" si="125"/>
        <v>0</v>
      </c>
      <c r="BG401" s="172">
        <f t="shared" si="126"/>
        <v>0</v>
      </c>
      <c r="BH401" s="172">
        <f t="shared" si="127"/>
        <v>0</v>
      </c>
      <c r="BI401" s="172">
        <f t="shared" si="128"/>
        <v>0</v>
      </c>
      <c r="BJ401" s="18" t="s">
        <v>2173</v>
      </c>
      <c r="BK401" s="172">
        <f t="shared" si="129"/>
        <v>0</v>
      </c>
      <c r="BL401" s="18" t="s">
        <v>2385</v>
      </c>
      <c r="BM401" s="18" t="s">
        <v>197</v>
      </c>
    </row>
    <row r="402" spans="2:65" s="1" customFormat="1" ht="31.5" customHeight="1">
      <c r="B402" s="160"/>
      <c r="C402" s="161" t="s">
        <v>1428</v>
      </c>
      <c r="D402" s="161" t="s">
        <v>2219</v>
      </c>
      <c r="E402" s="162" t="s">
        <v>198</v>
      </c>
      <c r="F402" s="163" t="s">
        <v>199</v>
      </c>
      <c r="G402" s="164" t="s">
        <v>69</v>
      </c>
      <c r="H402" s="165">
        <v>7</v>
      </c>
      <c r="I402" s="166"/>
      <c r="J402" s="167">
        <f t="shared" si="120"/>
        <v>0</v>
      </c>
      <c r="K402" s="163" t="s">
        <v>2117</v>
      </c>
      <c r="L402" s="35"/>
      <c r="M402" s="168" t="s">
        <v>2117</v>
      </c>
      <c r="N402" s="169" t="s">
        <v>2137</v>
      </c>
      <c r="O402" s="36"/>
      <c r="P402" s="170">
        <f t="shared" si="121"/>
        <v>0</v>
      </c>
      <c r="Q402" s="170">
        <v>0</v>
      </c>
      <c r="R402" s="170">
        <f t="shared" si="122"/>
        <v>0</v>
      </c>
      <c r="S402" s="170">
        <v>0</v>
      </c>
      <c r="T402" s="171">
        <f t="shared" si="123"/>
        <v>0</v>
      </c>
      <c r="AR402" s="18" t="s">
        <v>2385</v>
      </c>
      <c r="AT402" s="18" t="s">
        <v>2219</v>
      </c>
      <c r="AU402" s="18" t="s">
        <v>2175</v>
      </c>
      <c r="AY402" s="18" t="s">
        <v>2216</v>
      </c>
      <c r="BE402" s="172">
        <f t="shared" si="124"/>
        <v>0</v>
      </c>
      <c r="BF402" s="172">
        <f t="shared" si="125"/>
        <v>0</v>
      </c>
      <c r="BG402" s="172">
        <f t="shared" si="126"/>
        <v>0</v>
      </c>
      <c r="BH402" s="172">
        <f t="shared" si="127"/>
        <v>0</v>
      </c>
      <c r="BI402" s="172">
        <f t="shared" si="128"/>
        <v>0</v>
      </c>
      <c r="BJ402" s="18" t="s">
        <v>2173</v>
      </c>
      <c r="BK402" s="172">
        <f t="shared" si="129"/>
        <v>0</v>
      </c>
      <c r="BL402" s="18" t="s">
        <v>2385</v>
      </c>
      <c r="BM402" s="18" t="s">
        <v>200</v>
      </c>
    </row>
    <row r="403" spans="2:65" s="1" customFormat="1" ht="31.5" customHeight="1">
      <c r="B403" s="160"/>
      <c r="C403" s="161" t="s">
        <v>1432</v>
      </c>
      <c r="D403" s="161" t="s">
        <v>2219</v>
      </c>
      <c r="E403" s="162" t="s">
        <v>201</v>
      </c>
      <c r="F403" s="163" t="s">
        <v>202</v>
      </c>
      <c r="G403" s="164" t="s">
        <v>69</v>
      </c>
      <c r="H403" s="165">
        <v>3</v>
      </c>
      <c r="I403" s="166"/>
      <c r="J403" s="167">
        <f t="shared" si="120"/>
        <v>0</v>
      </c>
      <c r="K403" s="163" t="s">
        <v>2117</v>
      </c>
      <c r="L403" s="35"/>
      <c r="M403" s="168" t="s">
        <v>2117</v>
      </c>
      <c r="N403" s="169" t="s">
        <v>2137</v>
      </c>
      <c r="O403" s="36"/>
      <c r="P403" s="170">
        <f t="shared" si="121"/>
        <v>0</v>
      </c>
      <c r="Q403" s="170">
        <v>0</v>
      </c>
      <c r="R403" s="170">
        <f t="shared" si="122"/>
        <v>0</v>
      </c>
      <c r="S403" s="170">
        <v>0</v>
      </c>
      <c r="T403" s="171">
        <f t="shared" si="123"/>
        <v>0</v>
      </c>
      <c r="AR403" s="18" t="s">
        <v>2385</v>
      </c>
      <c r="AT403" s="18" t="s">
        <v>2219</v>
      </c>
      <c r="AU403" s="18" t="s">
        <v>2175</v>
      </c>
      <c r="AY403" s="18" t="s">
        <v>2216</v>
      </c>
      <c r="BE403" s="172">
        <f t="shared" si="124"/>
        <v>0</v>
      </c>
      <c r="BF403" s="172">
        <f t="shared" si="125"/>
        <v>0</v>
      </c>
      <c r="BG403" s="172">
        <f t="shared" si="126"/>
        <v>0</v>
      </c>
      <c r="BH403" s="172">
        <f t="shared" si="127"/>
        <v>0</v>
      </c>
      <c r="BI403" s="172">
        <f t="shared" si="128"/>
        <v>0</v>
      </c>
      <c r="BJ403" s="18" t="s">
        <v>2173</v>
      </c>
      <c r="BK403" s="172">
        <f t="shared" si="129"/>
        <v>0</v>
      </c>
      <c r="BL403" s="18" t="s">
        <v>2385</v>
      </c>
      <c r="BM403" s="18" t="s">
        <v>203</v>
      </c>
    </row>
    <row r="404" spans="2:65" s="1" customFormat="1" ht="31.5" customHeight="1">
      <c r="B404" s="160"/>
      <c r="C404" s="161" t="s">
        <v>1436</v>
      </c>
      <c r="D404" s="161" t="s">
        <v>2219</v>
      </c>
      <c r="E404" s="162" t="s">
        <v>204</v>
      </c>
      <c r="F404" s="163" t="s">
        <v>205</v>
      </c>
      <c r="G404" s="164" t="s">
        <v>69</v>
      </c>
      <c r="H404" s="165">
        <v>2</v>
      </c>
      <c r="I404" s="166"/>
      <c r="J404" s="167">
        <f t="shared" si="120"/>
        <v>0</v>
      </c>
      <c r="K404" s="163" t="s">
        <v>2117</v>
      </c>
      <c r="L404" s="35"/>
      <c r="M404" s="168" t="s">
        <v>2117</v>
      </c>
      <c r="N404" s="169" t="s">
        <v>2137</v>
      </c>
      <c r="O404" s="36"/>
      <c r="P404" s="170">
        <f t="shared" si="121"/>
        <v>0</v>
      </c>
      <c r="Q404" s="170">
        <v>0</v>
      </c>
      <c r="R404" s="170">
        <f t="shared" si="122"/>
        <v>0</v>
      </c>
      <c r="S404" s="170">
        <v>0</v>
      </c>
      <c r="T404" s="171">
        <f t="shared" si="123"/>
        <v>0</v>
      </c>
      <c r="AR404" s="18" t="s">
        <v>2385</v>
      </c>
      <c r="AT404" s="18" t="s">
        <v>2219</v>
      </c>
      <c r="AU404" s="18" t="s">
        <v>2175</v>
      </c>
      <c r="AY404" s="18" t="s">
        <v>2216</v>
      </c>
      <c r="BE404" s="172">
        <f t="shared" si="124"/>
        <v>0</v>
      </c>
      <c r="BF404" s="172">
        <f t="shared" si="125"/>
        <v>0</v>
      </c>
      <c r="BG404" s="172">
        <f t="shared" si="126"/>
        <v>0</v>
      </c>
      <c r="BH404" s="172">
        <f t="shared" si="127"/>
        <v>0</v>
      </c>
      <c r="BI404" s="172">
        <f t="shared" si="128"/>
        <v>0</v>
      </c>
      <c r="BJ404" s="18" t="s">
        <v>2173</v>
      </c>
      <c r="BK404" s="172">
        <f t="shared" si="129"/>
        <v>0</v>
      </c>
      <c r="BL404" s="18" t="s">
        <v>2385</v>
      </c>
      <c r="BM404" s="18" t="s">
        <v>206</v>
      </c>
    </row>
    <row r="405" spans="2:65" s="1" customFormat="1" ht="22.5" customHeight="1">
      <c r="B405" s="160"/>
      <c r="C405" s="161" t="s">
        <v>1441</v>
      </c>
      <c r="D405" s="161" t="s">
        <v>2219</v>
      </c>
      <c r="E405" s="162" t="s">
        <v>207</v>
      </c>
      <c r="F405" s="163" t="s">
        <v>208</v>
      </c>
      <c r="G405" s="164" t="s">
        <v>69</v>
      </c>
      <c r="H405" s="165">
        <v>12</v>
      </c>
      <c r="I405" s="166"/>
      <c r="J405" s="167">
        <f t="shared" si="120"/>
        <v>0</v>
      </c>
      <c r="K405" s="163" t="s">
        <v>2117</v>
      </c>
      <c r="L405" s="35"/>
      <c r="M405" s="168" t="s">
        <v>2117</v>
      </c>
      <c r="N405" s="169" t="s">
        <v>2137</v>
      </c>
      <c r="O405" s="36"/>
      <c r="P405" s="170">
        <f t="shared" si="121"/>
        <v>0</v>
      </c>
      <c r="Q405" s="170">
        <v>0</v>
      </c>
      <c r="R405" s="170">
        <f t="shared" si="122"/>
        <v>0</v>
      </c>
      <c r="S405" s="170">
        <v>0</v>
      </c>
      <c r="T405" s="171">
        <f t="shared" si="123"/>
        <v>0</v>
      </c>
      <c r="AR405" s="18" t="s">
        <v>2385</v>
      </c>
      <c r="AT405" s="18" t="s">
        <v>2219</v>
      </c>
      <c r="AU405" s="18" t="s">
        <v>2175</v>
      </c>
      <c r="AY405" s="18" t="s">
        <v>2216</v>
      </c>
      <c r="BE405" s="172">
        <f t="shared" si="124"/>
        <v>0</v>
      </c>
      <c r="BF405" s="172">
        <f t="shared" si="125"/>
        <v>0</v>
      </c>
      <c r="BG405" s="172">
        <f t="shared" si="126"/>
        <v>0</v>
      </c>
      <c r="BH405" s="172">
        <f t="shared" si="127"/>
        <v>0</v>
      </c>
      <c r="BI405" s="172">
        <f t="shared" si="128"/>
        <v>0</v>
      </c>
      <c r="BJ405" s="18" t="s">
        <v>2173</v>
      </c>
      <c r="BK405" s="172">
        <f t="shared" si="129"/>
        <v>0</v>
      </c>
      <c r="BL405" s="18" t="s">
        <v>2385</v>
      </c>
      <c r="BM405" s="18" t="s">
        <v>209</v>
      </c>
    </row>
    <row r="406" spans="2:65" s="1" customFormat="1" ht="22.5" customHeight="1">
      <c r="B406" s="160"/>
      <c r="C406" s="161" t="s">
        <v>1446</v>
      </c>
      <c r="D406" s="161" t="s">
        <v>2219</v>
      </c>
      <c r="E406" s="162" t="s">
        <v>210</v>
      </c>
      <c r="F406" s="163" t="s">
        <v>211</v>
      </c>
      <c r="G406" s="164" t="s">
        <v>69</v>
      </c>
      <c r="H406" s="165">
        <v>220</v>
      </c>
      <c r="I406" s="166"/>
      <c r="J406" s="167">
        <f t="shared" si="120"/>
        <v>0</v>
      </c>
      <c r="K406" s="163" t="s">
        <v>2117</v>
      </c>
      <c r="L406" s="35"/>
      <c r="M406" s="168" t="s">
        <v>2117</v>
      </c>
      <c r="N406" s="169" t="s">
        <v>2137</v>
      </c>
      <c r="O406" s="36"/>
      <c r="P406" s="170">
        <f t="shared" si="121"/>
        <v>0</v>
      </c>
      <c r="Q406" s="170">
        <v>0</v>
      </c>
      <c r="R406" s="170">
        <f t="shared" si="122"/>
        <v>0</v>
      </c>
      <c r="S406" s="170">
        <v>0</v>
      </c>
      <c r="T406" s="171">
        <f t="shared" si="123"/>
        <v>0</v>
      </c>
      <c r="AR406" s="18" t="s">
        <v>2385</v>
      </c>
      <c r="AT406" s="18" t="s">
        <v>2219</v>
      </c>
      <c r="AU406" s="18" t="s">
        <v>2175</v>
      </c>
      <c r="AY406" s="18" t="s">
        <v>2216</v>
      </c>
      <c r="BE406" s="172">
        <f t="shared" si="124"/>
        <v>0</v>
      </c>
      <c r="BF406" s="172">
        <f t="shared" si="125"/>
        <v>0</v>
      </c>
      <c r="BG406" s="172">
        <f t="shared" si="126"/>
        <v>0</v>
      </c>
      <c r="BH406" s="172">
        <f t="shared" si="127"/>
        <v>0</v>
      </c>
      <c r="BI406" s="172">
        <f t="shared" si="128"/>
        <v>0</v>
      </c>
      <c r="BJ406" s="18" t="s">
        <v>2173</v>
      </c>
      <c r="BK406" s="172">
        <f t="shared" si="129"/>
        <v>0</v>
      </c>
      <c r="BL406" s="18" t="s">
        <v>2385</v>
      </c>
      <c r="BM406" s="18" t="s">
        <v>212</v>
      </c>
    </row>
    <row r="407" spans="2:65" s="1" customFormat="1" ht="22.5" customHeight="1">
      <c r="B407" s="160"/>
      <c r="C407" s="161" t="s">
        <v>1451</v>
      </c>
      <c r="D407" s="161" t="s">
        <v>2219</v>
      </c>
      <c r="E407" s="162" t="s">
        <v>213</v>
      </c>
      <c r="F407" s="163" t="s">
        <v>214</v>
      </c>
      <c r="G407" s="164" t="s">
        <v>69</v>
      </c>
      <c r="H407" s="165">
        <v>6</v>
      </c>
      <c r="I407" s="166"/>
      <c r="J407" s="167">
        <f t="shared" si="120"/>
        <v>0</v>
      </c>
      <c r="K407" s="163" t="s">
        <v>2117</v>
      </c>
      <c r="L407" s="35"/>
      <c r="M407" s="168" t="s">
        <v>2117</v>
      </c>
      <c r="N407" s="169" t="s">
        <v>2137</v>
      </c>
      <c r="O407" s="36"/>
      <c r="P407" s="170">
        <f t="shared" si="121"/>
        <v>0</v>
      </c>
      <c r="Q407" s="170">
        <v>0</v>
      </c>
      <c r="R407" s="170">
        <f t="shared" si="122"/>
        <v>0</v>
      </c>
      <c r="S407" s="170">
        <v>0</v>
      </c>
      <c r="T407" s="171">
        <f t="shared" si="123"/>
        <v>0</v>
      </c>
      <c r="AR407" s="18" t="s">
        <v>2385</v>
      </c>
      <c r="AT407" s="18" t="s">
        <v>2219</v>
      </c>
      <c r="AU407" s="18" t="s">
        <v>2175</v>
      </c>
      <c r="AY407" s="18" t="s">
        <v>2216</v>
      </c>
      <c r="BE407" s="172">
        <f t="shared" si="124"/>
        <v>0</v>
      </c>
      <c r="BF407" s="172">
        <f t="shared" si="125"/>
        <v>0</v>
      </c>
      <c r="BG407" s="172">
        <f t="shared" si="126"/>
        <v>0</v>
      </c>
      <c r="BH407" s="172">
        <f t="shared" si="127"/>
        <v>0</v>
      </c>
      <c r="BI407" s="172">
        <f t="shared" si="128"/>
        <v>0</v>
      </c>
      <c r="BJ407" s="18" t="s">
        <v>2173</v>
      </c>
      <c r="BK407" s="172">
        <f t="shared" si="129"/>
        <v>0</v>
      </c>
      <c r="BL407" s="18" t="s">
        <v>2385</v>
      </c>
      <c r="BM407" s="18" t="s">
        <v>215</v>
      </c>
    </row>
    <row r="408" spans="2:65" s="1" customFormat="1" ht="22.5" customHeight="1">
      <c r="B408" s="160"/>
      <c r="C408" s="161" t="s">
        <v>1456</v>
      </c>
      <c r="D408" s="161" t="s">
        <v>2219</v>
      </c>
      <c r="E408" s="162" t="s">
        <v>216</v>
      </c>
      <c r="F408" s="163" t="s">
        <v>217</v>
      </c>
      <c r="G408" s="164" t="s">
        <v>69</v>
      </c>
      <c r="H408" s="165">
        <v>10</v>
      </c>
      <c r="I408" s="166"/>
      <c r="J408" s="167">
        <f t="shared" si="120"/>
        <v>0</v>
      </c>
      <c r="K408" s="163" t="s">
        <v>2117</v>
      </c>
      <c r="L408" s="35"/>
      <c r="M408" s="168" t="s">
        <v>2117</v>
      </c>
      <c r="N408" s="169" t="s">
        <v>2137</v>
      </c>
      <c r="O408" s="36"/>
      <c r="P408" s="170">
        <f t="shared" si="121"/>
        <v>0</v>
      </c>
      <c r="Q408" s="170">
        <v>0</v>
      </c>
      <c r="R408" s="170">
        <f t="shared" si="122"/>
        <v>0</v>
      </c>
      <c r="S408" s="170">
        <v>0</v>
      </c>
      <c r="T408" s="171">
        <f t="shared" si="123"/>
        <v>0</v>
      </c>
      <c r="AR408" s="18" t="s">
        <v>2385</v>
      </c>
      <c r="AT408" s="18" t="s">
        <v>2219</v>
      </c>
      <c r="AU408" s="18" t="s">
        <v>2175</v>
      </c>
      <c r="AY408" s="18" t="s">
        <v>2216</v>
      </c>
      <c r="BE408" s="172">
        <f t="shared" si="124"/>
        <v>0</v>
      </c>
      <c r="BF408" s="172">
        <f t="shared" si="125"/>
        <v>0</v>
      </c>
      <c r="BG408" s="172">
        <f t="shared" si="126"/>
        <v>0</v>
      </c>
      <c r="BH408" s="172">
        <f t="shared" si="127"/>
        <v>0</v>
      </c>
      <c r="BI408" s="172">
        <f t="shared" si="128"/>
        <v>0</v>
      </c>
      <c r="BJ408" s="18" t="s">
        <v>2173</v>
      </c>
      <c r="BK408" s="172">
        <f t="shared" si="129"/>
        <v>0</v>
      </c>
      <c r="BL408" s="18" t="s">
        <v>2385</v>
      </c>
      <c r="BM408" s="18" t="s">
        <v>218</v>
      </c>
    </row>
    <row r="409" spans="2:65" s="1" customFormat="1" ht="31.5" customHeight="1">
      <c r="B409" s="160"/>
      <c r="C409" s="161" t="s">
        <v>1460</v>
      </c>
      <c r="D409" s="161" t="s">
        <v>2219</v>
      </c>
      <c r="E409" s="162" t="s">
        <v>219</v>
      </c>
      <c r="F409" s="163" t="s">
        <v>220</v>
      </c>
      <c r="G409" s="164" t="s">
        <v>69</v>
      </c>
      <c r="H409" s="165">
        <v>17</v>
      </c>
      <c r="I409" s="166"/>
      <c r="J409" s="167">
        <f t="shared" si="120"/>
        <v>0</v>
      </c>
      <c r="K409" s="163" t="s">
        <v>2117</v>
      </c>
      <c r="L409" s="35"/>
      <c r="M409" s="168" t="s">
        <v>2117</v>
      </c>
      <c r="N409" s="169" t="s">
        <v>2137</v>
      </c>
      <c r="O409" s="36"/>
      <c r="P409" s="170">
        <f t="shared" si="121"/>
        <v>0</v>
      </c>
      <c r="Q409" s="170">
        <v>0</v>
      </c>
      <c r="R409" s="170">
        <f t="shared" si="122"/>
        <v>0</v>
      </c>
      <c r="S409" s="170">
        <v>0</v>
      </c>
      <c r="T409" s="171">
        <f t="shared" si="123"/>
        <v>0</v>
      </c>
      <c r="AR409" s="18" t="s">
        <v>2385</v>
      </c>
      <c r="AT409" s="18" t="s">
        <v>2219</v>
      </c>
      <c r="AU409" s="18" t="s">
        <v>2175</v>
      </c>
      <c r="AY409" s="18" t="s">
        <v>2216</v>
      </c>
      <c r="BE409" s="172">
        <f t="shared" si="124"/>
        <v>0</v>
      </c>
      <c r="BF409" s="172">
        <f t="shared" si="125"/>
        <v>0</v>
      </c>
      <c r="BG409" s="172">
        <f t="shared" si="126"/>
        <v>0</v>
      </c>
      <c r="BH409" s="172">
        <f t="shared" si="127"/>
        <v>0</v>
      </c>
      <c r="BI409" s="172">
        <f t="shared" si="128"/>
        <v>0</v>
      </c>
      <c r="BJ409" s="18" t="s">
        <v>2173</v>
      </c>
      <c r="BK409" s="172">
        <f t="shared" si="129"/>
        <v>0</v>
      </c>
      <c r="BL409" s="18" t="s">
        <v>2385</v>
      </c>
      <c r="BM409" s="18" t="s">
        <v>221</v>
      </c>
    </row>
    <row r="410" spans="2:65" s="1" customFormat="1" ht="31.5" customHeight="1">
      <c r="B410" s="160"/>
      <c r="C410" s="161" t="s">
        <v>1464</v>
      </c>
      <c r="D410" s="161" t="s">
        <v>2219</v>
      </c>
      <c r="E410" s="162" t="s">
        <v>222</v>
      </c>
      <c r="F410" s="163" t="s">
        <v>223</v>
      </c>
      <c r="G410" s="164" t="s">
        <v>69</v>
      </c>
      <c r="H410" s="165">
        <v>1</v>
      </c>
      <c r="I410" s="166"/>
      <c r="J410" s="167">
        <f t="shared" si="120"/>
        <v>0</v>
      </c>
      <c r="K410" s="163" t="s">
        <v>2117</v>
      </c>
      <c r="L410" s="35"/>
      <c r="M410" s="168" t="s">
        <v>2117</v>
      </c>
      <c r="N410" s="169" t="s">
        <v>2137</v>
      </c>
      <c r="O410" s="36"/>
      <c r="P410" s="170">
        <f t="shared" si="121"/>
        <v>0</v>
      </c>
      <c r="Q410" s="170">
        <v>0</v>
      </c>
      <c r="R410" s="170">
        <f t="shared" si="122"/>
        <v>0</v>
      </c>
      <c r="S410" s="170">
        <v>0</v>
      </c>
      <c r="T410" s="171">
        <f t="shared" si="123"/>
        <v>0</v>
      </c>
      <c r="AR410" s="18" t="s">
        <v>2385</v>
      </c>
      <c r="AT410" s="18" t="s">
        <v>2219</v>
      </c>
      <c r="AU410" s="18" t="s">
        <v>2175</v>
      </c>
      <c r="AY410" s="18" t="s">
        <v>2216</v>
      </c>
      <c r="BE410" s="172">
        <f t="shared" si="124"/>
        <v>0</v>
      </c>
      <c r="BF410" s="172">
        <f t="shared" si="125"/>
        <v>0</v>
      </c>
      <c r="BG410" s="172">
        <f t="shared" si="126"/>
        <v>0</v>
      </c>
      <c r="BH410" s="172">
        <f t="shared" si="127"/>
        <v>0</v>
      </c>
      <c r="BI410" s="172">
        <f t="shared" si="128"/>
        <v>0</v>
      </c>
      <c r="BJ410" s="18" t="s">
        <v>2173</v>
      </c>
      <c r="BK410" s="172">
        <f t="shared" si="129"/>
        <v>0</v>
      </c>
      <c r="BL410" s="18" t="s">
        <v>2385</v>
      </c>
      <c r="BM410" s="18" t="s">
        <v>224</v>
      </c>
    </row>
    <row r="411" spans="2:65" s="1" customFormat="1" ht="22.5" customHeight="1">
      <c r="B411" s="160"/>
      <c r="C411" s="161" t="s">
        <v>1470</v>
      </c>
      <c r="D411" s="161" t="s">
        <v>2219</v>
      </c>
      <c r="E411" s="162" t="s">
        <v>225</v>
      </c>
      <c r="F411" s="163" t="s">
        <v>226</v>
      </c>
      <c r="G411" s="164" t="s">
        <v>69</v>
      </c>
      <c r="H411" s="165">
        <v>6</v>
      </c>
      <c r="I411" s="166"/>
      <c r="J411" s="167">
        <f t="shared" si="120"/>
        <v>0</v>
      </c>
      <c r="K411" s="163" t="s">
        <v>2117</v>
      </c>
      <c r="L411" s="35"/>
      <c r="M411" s="168" t="s">
        <v>2117</v>
      </c>
      <c r="N411" s="169" t="s">
        <v>2137</v>
      </c>
      <c r="O411" s="36"/>
      <c r="P411" s="170">
        <f t="shared" si="121"/>
        <v>0</v>
      </c>
      <c r="Q411" s="170">
        <v>0</v>
      </c>
      <c r="R411" s="170">
        <f t="shared" si="122"/>
        <v>0</v>
      </c>
      <c r="S411" s="170">
        <v>0</v>
      </c>
      <c r="T411" s="171">
        <f t="shared" si="123"/>
        <v>0</v>
      </c>
      <c r="AR411" s="18" t="s">
        <v>2385</v>
      </c>
      <c r="AT411" s="18" t="s">
        <v>2219</v>
      </c>
      <c r="AU411" s="18" t="s">
        <v>2175</v>
      </c>
      <c r="AY411" s="18" t="s">
        <v>2216</v>
      </c>
      <c r="BE411" s="172">
        <f t="shared" si="124"/>
        <v>0</v>
      </c>
      <c r="BF411" s="172">
        <f t="shared" si="125"/>
        <v>0</v>
      </c>
      <c r="BG411" s="172">
        <f t="shared" si="126"/>
        <v>0</v>
      </c>
      <c r="BH411" s="172">
        <f t="shared" si="127"/>
        <v>0</v>
      </c>
      <c r="BI411" s="172">
        <f t="shared" si="128"/>
        <v>0</v>
      </c>
      <c r="BJ411" s="18" t="s">
        <v>2173</v>
      </c>
      <c r="BK411" s="172">
        <f t="shared" si="129"/>
        <v>0</v>
      </c>
      <c r="BL411" s="18" t="s">
        <v>2385</v>
      </c>
      <c r="BM411" s="18" t="s">
        <v>227</v>
      </c>
    </row>
    <row r="412" spans="2:65" s="1" customFormat="1" ht="22.5" customHeight="1">
      <c r="B412" s="160"/>
      <c r="C412" s="161" t="s">
        <v>1475</v>
      </c>
      <c r="D412" s="161" t="s">
        <v>2219</v>
      </c>
      <c r="E412" s="162" t="s">
        <v>228</v>
      </c>
      <c r="F412" s="163" t="s">
        <v>229</v>
      </c>
      <c r="G412" s="164" t="s">
        <v>69</v>
      </c>
      <c r="H412" s="165">
        <v>1</v>
      </c>
      <c r="I412" s="166"/>
      <c r="J412" s="167">
        <f t="shared" si="120"/>
        <v>0</v>
      </c>
      <c r="K412" s="163" t="s">
        <v>2117</v>
      </c>
      <c r="L412" s="35"/>
      <c r="M412" s="168" t="s">
        <v>2117</v>
      </c>
      <c r="N412" s="169" t="s">
        <v>2137</v>
      </c>
      <c r="O412" s="36"/>
      <c r="P412" s="170">
        <f t="shared" si="121"/>
        <v>0</v>
      </c>
      <c r="Q412" s="170">
        <v>0</v>
      </c>
      <c r="R412" s="170">
        <f t="shared" si="122"/>
        <v>0</v>
      </c>
      <c r="S412" s="170">
        <v>0</v>
      </c>
      <c r="T412" s="171">
        <f t="shared" si="123"/>
        <v>0</v>
      </c>
      <c r="AR412" s="18" t="s">
        <v>2385</v>
      </c>
      <c r="AT412" s="18" t="s">
        <v>2219</v>
      </c>
      <c r="AU412" s="18" t="s">
        <v>2175</v>
      </c>
      <c r="AY412" s="18" t="s">
        <v>2216</v>
      </c>
      <c r="BE412" s="172">
        <f t="shared" si="124"/>
        <v>0</v>
      </c>
      <c r="BF412" s="172">
        <f t="shared" si="125"/>
        <v>0</v>
      </c>
      <c r="BG412" s="172">
        <f t="shared" si="126"/>
        <v>0</v>
      </c>
      <c r="BH412" s="172">
        <f t="shared" si="127"/>
        <v>0</v>
      </c>
      <c r="BI412" s="172">
        <f t="shared" si="128"/>
        <v>0</v>
      </c>
      <c r="BJ412" s="18" t="s">
        <v>2173</v>
      </c>
      <c r="BK412" s="172">
        <f t="shared" si="129"/>
        <v>0</v>
      </c>
      <c r="BL412" s="18" t="s">
        <v>2385</v>
      </c>
      <c r="BM412" s="18" t="s">
        <v>230</v>
      </c>
    </row>
    <row r="413" spans="2:65" s="1" customFormat="1" ht="22.5" customHeight="1">
      <c r="B413" s="160"/>
      <c r="C413" s="161" t="s">
        <v>1479</v>
      </c>
      <c r="D413" s="161" t="s">
        <v>2219</v>
      </c>
      <c r="E413" s="162" t="s">
        <v>231</v>
      </c>
      <c r="F413" s="163" t="s">
        <v>232</v>
      </c>
      <c r="G413" s="164" t="s">
        <v>69</v>
      </c>
      <c r="H413" s="165">
        <v>2</v>
      </c>
      <c r="I413" s="166"/>
      <c r="J413" s="167">
        <f t="shared" si="120"/>
        <v>0</v>
      </c>
      <c r="K413" s="163" t="s">
        <v>2117</v>
      </c>
      <c r="L413" s="35"/>
      <c r="M413" s="168" t="s">
        <v>2117</v>
      </c>
      <c r="N413" s="169" t="s">
        <v>2137</v>
      </c>
      <c r="O413" s="36"/>
      <c r="P413" s="170">
        <f t="shared" si="121"/>
        <v>0</v>
      </c>
      <c r="Q413" s="170">
        <v>0</v>
      </c>
      <c r="R413" s="170">
        <f t="shared" si="122"/>
        <v>0</v>
      </c>
      <c r="S413" s="170">
        <v>0</v>
      </c>
      <c r="T413" s="171">
        <f t="shared" si="123"/>
        <v>0</v>
      </c>
      <c r="AR413" s="18" t="s">
        <v>2385</v>
      </c>
      <c r="AT413" s="18" t="s">
        <v>2219</v>
      </c>
      <c r="AU413" s="18" t="s">
        <v>2175</v>
      </c>
      <c r="AY413" s="18" t="s">
        <v>2216</v>
      </c>
      <c r="BE413" s="172">
        <f t="shared" si="124"/>
        <v>0</v>
      </c>
      <c r="BF413" s="172">
        <f t="shared" si="125"/>
        <v>0</v>
      </c>
      <c r="BG413" s="172">
        <f t="shared" si="126"/>
        <v>0</v>
      </c>
      <c r="BH413" s="172">
        <f t="shared" si="127"/>
        <v>0</v>
      </c>
      <c r="BI413" s="172">
        <f t="shared" si="128"/>
        <v>0</v>
      </c>
      <c r="BJ413" s="18" t="s">
        <v>2173</v>
      </c>
      <c r="BK413" s="172">
        <f t="shared" si="129"/>
        <v>0</v>
      </c>
      <c r="BL413" s="18" t="s">
        <v>2385</v>
      </c>
      <c r="BM413" s="18" t="s">
        <v>233</v>
      </c>
    </row>
    <row r="414" spans="2:65" s="1" customFormat="1" ht="22.5" customHeight="1">
      <c r="B414" s="160"/>
      <c r="C414" s="161" t="s">
        <v>1488</v>
      </c>
      <c r="D414" s="161" t="s">
        <v>2219</v>
      </c>
      <c r="E414" s="162" t="s">
        <v>234</v>
      </c>
      <c r="F414" s="163" t="s">
        <v>235</v>
      </c>
      <c r="G414" s="164" t="s">
        <v>69</v>
      </c>
      <c r="H414" s="165">
        <v>1</v>
      </c>
      <c r="I414" s="166"/>
      <c r="J414" s="167">
        <f t="shared" si="120"/>
        <v>0</v>
      </c>
      <c r="K414" s="163" t="s">
        <v>2117</v>
      </c>
      <c r="L414" s="35"/>
      <c r="M414" s="168" t="s">
        <v>2117</v>
      </c>
      <c r="N414" s="169" t="s">
        <v>2137</v>
      </c>
      <c r="O414" s="36"/>
      <c r="P414" s="170">
        <f t="shared" si="121"/>
        <v>0</v>
      </c>
      <c r="Q414" s="170">
        <v>0</v>
      </c>
      <c r="R414" s="170">
        <f t="shared" si="122"/>
        <v>0</v>
      </c>
      <c r="S414" s="170">
        <v>0</v>
      </c>
      <c r="T414" s="171">
        <f t="shared" si="123"/>
        <v>0</v>
      </c>
      <c r="AR414" s="18" t="s">
        <v>2385</v>
      </c>
      <c r="AT414" s="18" t="s">
        <v>2219</v>
      </c>
      <c r="AU414" s="18" t="s">
        <v>2175</v>
      </c>
      <c r="AY414" s="18" t="s">
        <v>2216</v>
      </c>
      <c r="BE414" s="172">
        <f t="shared" si="124"/>
        <v>0</v>
      </c>
      <c r="BF414" s="172">
        <f t="shared" si="125"/>
        <v>0</v>
      </c>
      <c r="BG414" s="172">
        <f t="shared" si="126"/>
        <v>0</v>
      </c>
      <c r="BH414" s="172">
        <f t="shared" si="127"/>
        <v>0</v>
      </c>
      <c r="BI414" s="172">
        <f t="shared" si="128"/>
        <v>0</v>
      </c>
      <c r="BJ414" s="18" t="s">
        <v>2173</v>
      </c>
      <c r="BK414" s="172">
        <f t="shared" si="129"/>
        <v>0</v>
      </c>
      <c r="BL414" s="18" t="s">
        <v>2385</v>
      </c>
      <c r="BM414" s="18" t="s">
        <v>236</v>
      </c>
    </row>
    <row r="415" spans="2:65" s="1" customFormat="1" ht="22.5" customHeight="1">
      <c r="B415" s="160"/>
      <c r="C415" s="161" t="s">
        <v>1494</v>
      </c>
      <c r="D415" s="161" t="s">
        <v>2219</v>
      </c>
      <c r="E415" s="162" t="s">
        <v>237</v>
      </c>
      <c r="F415" s="163" t="s">
        <v>238</v>
      </c>
      <c r="G415" s="164" t="s">
        <v>69</v>
      </c>
      <c r="H415" s="165">
        <v>1</v>
      </c>
      <c r="I415" s="166"/>
      <c r="J415" s="167">
        <f t="shared" si="120"/>
        <v>0</v>
      </c>
      <c r="K415" s="163" t="s">
        <v>2117</v>
      </c>
      <c r="L415" s="35"/>
      <c r="M415" s="168" t="s">
        <v>2117</v>
      </c>
      <c r="N415" s="169" t="s">
        <v>2137</v>
      </c>
      <c r="O415" s="36"/>
      <c r="P415" s="170">
        <f t="shared" si="121"/>
        <v>0</v>
      </c>
      <c r="Q415" s="170">
        <v>0</v>
      </c>
      <c r="R415" s="170">
        <f t="shared" si="122"/>
        <v>0</v>
      </c>
      <c r="S415" s="170">
        <v>0</v>
      </c>
      <c r="T415" s="171">
        <f t="shared" si="123"/>
        <v>0</v>
      </c>
      <c r="AR415" s="18" t="s">
        <v>2385</v>
      </c>
      <c r="AT415" s="18" t="s">
        <v>2219</v>
      </c>
      <c r="AU415" s="18" t="s">
        <v>2175</v>
      </c>
      <c r="AY415" s="18" t="s">
        <v>2216</v>
      </c>
      <c r="BE415" s="172">
        <f t="shared" si="124"/>
        <v>0</v>
      </c>
      <c r="BF415" s="172">
        <f t="shared" si="125"/>
        <v>0</v>
      </c>
      <c r="BG415" s="172">
        <f t="shared" si="126"/>
        <v>0</v>
      </c>
      <c r="BH415" s="172">
        <f t="shared" si="127"/>
        <v>0</v>
      </c>
      <c r="BI415" s="172">
        <f t="shared" si="128"/>
        <v>0</v>
      </c>
      <c r="BJ415" s="18" t="s">
        <v>2173</v>
      </c>
      <c r="BK415" s="172">
        <f t="shared" si="129"/>
        <v>0</v>
      </c>
      <c r="BL415" s="18" t="s">
        <v>2385</v>
      </c>
      <c r="BM415" s="18" t="s">
        <v>239</v>
      </c>
    </row>
    <row r="416" spans="2:65" s="1" customFormat="1" ht="22.5" customHeight="1">
      <c r="B416" s="160"/>
      <c r="C416" s="161" t="s">
        <v>240</v>
      </c>
      <c r="D416" s="161" t="s">
        <v>2219</v>
      </c>
      <c r="E416" s="162" t="s">
        <v>241</v>
      </c>
      <c r="F416" s="163" t="s">
        <v>242</v>
      </c>
      <c r="G416" s="164" t="s">
        <v>69</v>
      </c>
      <c r="H416" s="165">
        <v>1</v>
      </c>
      <c r="I416" s="166"/>
      <c r="J416" s="167">
        <f t="shared" si="120"/>
        <v>0</v>
      </c>
      <c r="K416" s="163" t="s">
        <v>2117</v>
      </c>
      <c r="L416" s="35"/>
      <c r="M416" s="168" t="s">
        <v>2117</v>
      </c>
      <c r="N416" s="169" t="s">
        <v>2137</v>
      </c>
      <c r="O416" s="36"/>
      <c r="P416" s="170">
        <f t="shared" si="121"/>
        <v>0</v>
      </c>
      <c r="Q416" s="170">
        <v>0</v>
      </c>
      <c r="R416" s="170">
        <f t="shared" si="122"/>
        <v>0</v>
      </c>
      <c r="S416" s="170">
        <v>0</v>
      </c>
      <c r="T416" s="171">
        <f t="shared" si="123"/>
        <v>0</v>
      </c>
      <c r="AR416" s="18" t="s">
        <v>2385</v>
      </c>
      <c r="AT416" s="18" t="s">
        <v>2219</v>
      </c>
      <c r="AU416" s="18" t="s">
        <v>2175</v>
      </c>
      <c r="AY416" s="18" t="s">
        <v>2216</v>
      </c>
      <c r="BE416" s="172">
        <f t="shared" si="124"/>
        <v>0</v>
      </c>
      <c r="BF416" s="172">
        <f t="shared" si="125"/>
        <v>0</v>
      </c>
      <c r="BG416" s="172">
        <f t="shared" si="126"/>
        <v>0</v>
      </c>
      <c r="BH416" s="172">
        <f t="shared" si="127"/>
        <v>0</v>
      </c>
      <c r="BI416" s="172">
        <f t="shared" si="128"/>
        <v>0</v>
      </c>
      <c r="BJ416" s="18" t="s">
        <v>2173</v>
      </c>
      <c r="BK416" s="172">
        <f t="shared" si="129"/>
        <v>0</v>
      </c>
      <c r="BL416" s="18" t="s">
        <v>2385</v>
      </c>
      <c r="BM416" s="18" t="s">
        <v>243</v>
      </c>
    </row>
    <row r="417" spans="2:65" s="1" customFormat="1" ht="22.5" customHeight="1">
      <c r="B417" s="160"/>
      <c r="C417" s="161" t="s">
        <v>244</v>
      </c>
      <c r="D417" s="161" t="s">
        <v>2219</v>
      </c>
      <c r="E417" s="162" t="s">
        <v>245</v>
      </c>
      <c r="F417" s="163" t="s">
        <v>246</v>
      </c>
      <c r="G417" s="164" t="s">
        <v>69</v>
      </c>
      <c r="H417" s="165">
        <v>8</v>
      </c>
      <c r="I417" s="166"/>
      <c r="J417" s="167">
        <f t="shared" si="120"/>
        <v>0</v>
      </c>
      <c r="K417" s="163" t="s">
        <v>2117</v>
      </c>
      <c r="L417" s="35"/>
      <c r="M417" s="168" t="s">
        <v>2117</v>
      </c>
      <c r="N417" s="169" t="s">
        <v>2137</v>
      </c>
      <c r="O417" s="36"/>
      <c r="P417" s="170">
        <f t="shared" si="121"/>
        <v>0</v>
      </c>
      <c r="Q417" s="170">
        <v>0</v>
      </c>
      <c r="R417" s="170">
        <f t="shared" si="122"/>
        <v>0</v>
      </c>
      <c r="S417" s="170">
        <v>0</v>
      </c>
      <c r="T417" s="171">
        <f t="shared" si="123"/>
        <v>0</v>
      </c>
      <c r="AR417" s="18" t="s">
        <v>2385</v>
      </c>
      <c r="AT417" s="18" t="s">
        <v>2219</v>
      </c>
      <c r="AU417" s="18" t="s">
        <v>2175</v>
      </c>
      <c r="AY417" s="18" t="s">
        <v>2216</v>
      </c>
      <c r="BE417" s="172">
        <f t="shared" si="124"/>
        <v>0</v>
      </c>
      <c r="BF417" s="172">
        <f t="shared" si="125"/>
        <v>0</v>
      </c>
      <c r="BG417" s="172">
        <f t="shared" si="126"/>
        <v>0</v>
      </c>
      <c r="BH417" s="172">
        <f t="shared" si="127"/>
        <v>0</v>
      </c>
      <c r="BI417" s="172">
        <f t="shared" si="128"/>
        <v>0</v>
      </c>
      <c r="BJ417" s="18" t="s">
        <v>2173</v>
      </c>
      <c r="BK417" s="172">
        <f t="shared" si="129"/>
        <v>0</v>
      </c>
      <c r="BL417" s="18" t="s">
        <v>2385</v>
      </c>
      <c r="BM417" s="18" t="s">
        <v>247</v>
      </c>
    </row>
    <row r="418" spans="2:65" s="1" customFormat="1" ht="22.5" customHeight="1">
      <c r="B418" s="160"/>
      <c r="C418" s="161" t="s">
        <v>248</v>
      </c>
      <c r="D418" s="161" t="s">
        <v>2219</v>
      </c>
      <c r="E418" s="162" t="s">
        <v>249</v>
      </c>
      <c r="F418" s="163" t="s">
        <v>250</v>
      </c>
      <c r="G418" s="164" t="s">
        <v>2352</v>
      </c>
      <c r="H418" s="165">
        <v>100</v>
      </c>
      <c r="I418" s="166"/>
      <c r="J418" s="167">
        <f t="shared" si="120"/>
        <v>0</v>
      </c>
      <c r="K418" s="163" t="s">
        <v>2117</v>
      </c>
      <c r="L418" s="35"/>
      <c r="M418" s="168" t="s">
        <v>2117</v>
      </c>
      <c r="N418" s="169" t="s">
        <v>2137</v>
      </c>
      <c r="O418" s="36"/>
      <c r="P418" s="170">
        <f t="shared" si="121"/>
        <v>0</v>
      </c>
      <c r="Q418" s="170">
        <v>0</v>
      </c>
      <c r="R418" s="170">
        <f t="shared" si="122"/>
        <v>0</v>
      </c>
      <c r="S418" s="170">
        <v>0</v>
      </c>
      <c r="T418" s="171">
        <f t="shared" si="123"/>
        <v>0</v>
      </c>
      <c r="AR418" s="18" t="s">
        <v>2385</v>
      </c>
      <c r="AT418" s="18" t="s">
        <v>2219</v>
      </c>
      <c r="AU418" s="18" t="s">
        <v>2175</v>
      </c>
      <c r="AY418" s="18" t="s">
        <v>2216</v>
      </c>
      <c r="BE418" s="172">
        <f t="shared" si="124"/>
        <v>0</v>
      </c>
      <c r="BF418" s="172">
        <f t="shared" si="125"/>
        <v>0</v>
      </c>
      <c r="BG418" s="172">
        <f t="shared" si="126"/>
        <v>0</v>
      </c>
      <c r="BH418" s="172">
        <f t="shared" si="127"/>
        <v>0</v>
      </c>
      <c r="BI418" s="172">
        <f t="shared" si="128"/>
        <v>0</v>
      </c>
      <c r="BJ418" s="18" t="s">
        <v>2173</v>
      </c>
      <c r="BK418" s="172">
        <f t="shared" si="129"/>
        <v>0</v>
      </c>
      <c r="BL418" s="18" t="s">
        <v>2385</v>
      </c>
      <c r="BM418" s="18" t="s">
        <v>251</v>
      </c>
    </row>
    <row r="419" spans="2:65" s="1" customFormat="1" ht="22.5" customHeight="1">
      <c r="B419" s="160"/>
      <c r="C419" s="161" t="s">
        <v>252</v>
      </c>
      <c r="D419" s="161" t="s">
        <v>2219</v>
      </c>
      <c r="E419" s="162" t="s">
        <v>253</v>
      </c>
      <c r="F419" s="163" t="s">
        <v>254</v>
      </c>
      <c r="G419" s="164" t="s">
        <v>2352</v>
      </c>
      <c r="H419" s="165">
        <v>100</v>
      </c>
      <c r="I419" s="166"/>
      <c r="J419" s="167">
        <f t="shared" si="120"/>
        <v>0</v>
      </c>
      <c r="K419" s="163" t="s">
        <v>2117</v>
      </c>
      <c r="L419" s="35"/>
      <c r="M419" s="168" t="s">
        <v>2117</v>
      </c>
      <c r="N419" s="169" t="s">
        <v>2137</v>
      </c>
      <c r="O419" s="36"/>
      <c r="P419" s="170">
        <f t="shared" si="121"/>
        <v>0</v>
      </c>
      <c r="Q419" s="170">
        <v>0</v>
      </c>
      <c r="R419" s="170">
        <f t="shared" si="122"/>
        <v>0</v>
      </c>
      <c r="S419" s="170">
        <v>0</v>
      </c>
      <c r="T419" s="171">
        <f t="shared" si="123"/>
        <v>0</v>
      </c>
      <c r="AR419" s="18" t="s">
        <v>2385</v>
      </c>
      <c r="AT419" s="18" t="s">
        <v>2219</v>
      </c>
      <c r="AU419" s="18" t="s">
        <v>2175</v>
      </c>
      <c r="AY419" s="18" t="s">
        <v>2216</v>
      </c>
      <c r="BE419" s="172">
        <f t="shared" si="124"/>
        <v>0</v>
      </c>
      <c r="BF419" s="172">
        <f t="shared" si="125"/>
        <v>0</v>
      </c>
      <c r="BG419" s="172">
        <f t="shared" si="126"/>
        <v>0</v>
      </c>
      <c r="BH419" s="172">
        <f t="shared" si="127"/>
        <v>0</v>
      </c>
      <c r="BI419" s="172">
        <f t="shared" si="128"/>
        <v>0</v>
      </c>
      <c r="BJ419" s="18" t="s">
        <v>2173</v>
      </c>
      <c r="BK419" s="172">
        <f t="shared" si="129"/>
        <v>0</v>
      </c>
      <c r="BL419" s="18" t="s">
        <v>2385</v>
      </c>
      <c r="BM419" s="18" t="s">
        <v>255</v>
      </c>
    </row>
    <row r="420" spans="2:65" s="1" customFormat="1" ht="22.5" customHeight="1">
      <c r="B420" s="160"/>
      <c r="C420" s="161" t="s">
        <v>256</v>
      </c>
      <c r="D420" s="161" t="s">
        <v>2219</v>
      </c>
      <c r="E420" s="162" t="s">
        <v>257</v>
      </c>
      <c r="F420" s="163" t="s">
        <v>258</v>
      </c>
      <c r="G420" s="164" t="s">
        <v>2352</v>
      </c>
      <c r="H420" s="165">
        <v>100</v>
      </c>
      <c r="I420" s="166"/>
      <c r="J420" s="167">
        <f t="shared" ref="J420:J451" si="130">ROUND(I420*H420,2)</f>
        <v>0</v>
      </c>
      <c r="K420" s="163" t="s">
        <v>2117</v>
      </c>
      <c r="L420" s="35"/>
      <c r="M420" s="168" t="s">
        <v>2117</v>
      </c>
      <c r="N420" s="169" t="s">
        <v>2137</v>
      </c>
      <c r="O420" s="36"/>
      <c r="P420" s="170">
        <f t="shared" ref="P420:P451" si="131">O420*H420</f>
        <v>0</v>
      </c>
      <c r="Q420" s="170">
        <v>0</v>
      </c>
      <c r="R420" s="170">
        <f t="shared" ref="R420:R451" si="132">Q420*H420</f>
        <v>0</v>
      </c>
      <c r="S420" s="170">
        <v>0</v>
      </c>
      <c r="T420" s="171">
        <f t="shared" ref="T420:T451" si="133">S420*H420</f>
        <v>0</v>
      </c>
      <c r="AR420" s="18" t="s">
        <v>2385</v>
      </c>
      <c r="AT420" s="18" t="s">
        <v>2219</v>
      </c>
      <c r="AU420" s="18" t="s">
        <v>2175</v>
      </c>
      <c r="AY420" s="18" t="s">
        <v>2216</v>
      </c>
      <c r="BE420" s="172">
        <f t="shared" ref="BE420:BE451" si="134">IF(N420="základní",J420,0)</f>
        <v>0</v>
      </c>
      <c r="BF420" s="172">
        <f t="shared" ref="BF420:BF451" si="135">IF(N420="snížená",J420,0)</f>
        <v>0</v>
      </c>
      <c r="BG420" s="172">
        <f t="shared" ref="BG420:BG451" si="136">IF(N420="zákl. přenesená",J420,0)</f>
        <v>0</v>
      </c>
      <c r="BH420" s="172">
        <f t="shared" ref="BH420:BH451" si="137">IF(N420="sníž. přenesená",J420,0)</f>
        <v>0</v>
      </c>
      <c r="BI420" s="172">
        <f t="shared" ref="BI420:BI451" si="138">IF(N420="nulová",J420,0)</f>
        <v>0</v>
      </c>
      <c r="BJ420" s="18" t="s">
        <v>2173</v>
      </c>
      <c r="BK420" s="172">
        <f t="shared" ref="BK420:BK451" si="139">ROUND(I420*H420,2)</f>
        <v>0</v>
      </c>
      <c r="BL420" s="18" t="s">
        <v>2385</v>
      </c>
      <c r="BM420" s="18" t="s">
        <v>259</v>
      </c>
    </row>
    <row r="421" spans="2:65" s="1" customFormat="1" ht="22.5" customHeight="1">
      <c r="B421" s="160"/>
      <c r="C421" s="161" t="s">
        <v>260</v>
      </c>
      <c r="D421" s="161" t="s">
        <v>2219</v>
      </c>
      <c r="E421" s="162" t="s">
        <v>261</v>
      </c>
      <c r="F421" s="163" t="s">
        <v>262</v>
      </c>
      <c r="G421" s="164" t="s">
        <v>69</v>
      </c>
      <c r="H421" s="165">
        <v>1</v>
      </c>
      <c r="I421" s="166"/>
      <c r="J421" s="167">
        <f t="shared" si="130"/>
        <v>0</v>
      </c>
      <c r="K421" s="163" t="s">
        <v>2117</v>
      </c>
      <c r="L421" s="35"/>
      <c r="M421" s="168" t="s">
        <v>2117</v>
      </c>
      <c r="N421" s="169" t="s">
        <v>2137</v>
      </c>
      <c r="O421" s="36"/>
      <c r="P421" s="170">
        <f t="shared" si="131"/>
        <v>0</v>
      </c>
      <c r="Q421" s="170">
        <v>0</v>
      </c>
      <c r="R421" s="170">
        <f t="shared" si="132"/>
        <v>0</v>
      </c>
      <c r="S421" s="170">
        <v>0</v>
      </c>
      <c r="T421" s="171">
        <f t="shared" si="133"/>
        <v>0</v>
      </c>
      <c r="AR421" s="18" t="s">
        <v>2385</v>
      </c>
      <c r="AT421" s="18" t="s">
        <v>2219</v>
      </c>
      <c r="AU421" s="18" t="s">
        <v>2175</v>
      </c>
      <c r="AY421" s="18" t="s">
        <v>2216</v>
      </c>
      <c r="BE421" s="172">
        <f t="shared" si="134"/>
        <v>0</v>
      </c>
      <c r="BF421" s="172">
        <f t="shared" si="135"/>
        <v>0</v>
      </c>
      <c r="BG421" s="172">
        <f t="shared" si="136"/>
        <v>0</v>
      </c>
      <c r="BH421" s="172">
        <f t="shared" si="137"/>
        <v>0</v>
      </c>
      <c r="BI421" s="172">
        <f t="shared" si="138"/>
        <v>0</v>
      </c>
      <c r="BJ421" s="18" t="s">
        <v>2173</v>
      </c>
      <c r="BK421" s="172">
        <f t="shared" si="139"/>
        <v>0</v>
      </c>
      <c r="BL421" s="18" t="s">
        <v>2385</v>
      </c>
      <c r="BM421" s="18" t="s">
        <v>263</v>
      </c>
    </row>
    <row r="422" spans="2:65" s="1" customFormat="1" ht="22.5" customHeight="1">
      <c r="B422" s="160"/>
      <c r="C422" s="161" t="s">
        <v>264</v>
      </c>
      <c r="D422" s="161" t="s">
        <v>2219</v>
      </c>
      <c r="E422" s="162" t="s">
        <v>265</v>
      </c>
      <c r="F422" s="163" t="s">
        <v>266</v>
      </c>
      <c r="G422" s="164" t="s">
        <v>69</v>
      </c>
      <c r="H422" s="165">
        <v>1</v>
      </c>
      <c r="I422" s="166"/>
      <c r="J422" s="167">
        <f t="shared" si="130"/>
        <v>0</v>
      </c>
      <c r="K422" s="163" t="s">
        <v>2117</v>
      </c>
      <c r="L422" s="35"/>
      <c r="M422" s="168" t="s">
        <v>2117</v>
      </c>
      <c r="N422" s="169" t="s">
        <v>2137</v>
      </c>
      <c r="O422" s="36"/>
      <c r="P422" s="170">
        <f t="shared" si="131"/>
        <v>0</v>
      </c>
      <c r="Q422" s="170">
        <v>0</v>
      </c>
      <c r="R422" s="170">
        <f t="shared" si="132"/>
        <v>0</v>
      </c>
      <c r="S422" s="170">
        <v>0</v>
      </c>
      <c r="T422" s="171">
        <f t="shared" si="133"/>
        <v>0</v>
      </c>
      <c r="AR422" s="18" t="s">
        <v>2385</v>
      </c>
      <c r="AT422" s="18" t="s">
        <v>2219</v>
      </c>
      <c r="AU422" s="18" t="s">
        <v>2175</v>
      </c>
      <c r="AY422" s="18" t="s">
        <v>2216</v>
      </c>
      <c r="BE422" s="172">
        <f t="shared" si="134"/>
        <v>0</v>
      </c>
      <c r="BF422" s="172">
        <f t="shared" si="135"/>
        <v>0</v>
      </c>
      <c r="BG422" s="172">
        <f t="shared" si="136"/>
        <v>0</v>
      </c>
      <c r="BH422" s="172">
        <f t="shared" si="137"/>
        <v>0</v>
      </c>
      <c r="BI422" s="172">
        <f t="shared" si="138"/>
        <v>0</v>
      </c>
      <c r="BJ422" s="18" t="s">
        <v>2173</v>
      </c>
      <c r="BK422" s="172">
        <f t="shared" si="139"/>
        <v>0</v>
      </c>
      <c r="BL422" s="18" t="s">
        <v>2385</v>
      </c>
      <c r="BM422" s="18" t="s">
        <v>267</v>
      </c>
    </row>
    <row r="423" spans="2:65" s="1" customFormat="1" ht="22.5" customHeight="1">
      <c r="B423" s="160"/>
      <c r="C423" s="161" t="s">
        <v>268</v>
      </c>
      <c r="D423" s="161" t="s">
        <v>2219</v>
      </c>
      <c r="E423" s="162" t="s">
        <v>269</v>
      </c>
      <c r="F423" s="163" t="s">
        <v>270</v>
      </c>
      <c r="G423" s="164" t="s">
        <v>2352</v>
      </c>
      <c r="H423" s="165">
        <v>2</v>
      </c>
      <c r="I423" s="166"/>
      <c r="J423" s="167">
        <f t="shared" si="130"/>
        <v>0</v>
      </c>
      <c r="K423" s="163" t="s">
        <v>2117</v>
      </c>
      <c r="L423" s="35"/>
      <c r="M423" s="168" t="s">
        <v>2117</v>
      </c>
      <c r="N423" s="169" t="s">
        <v>2137</v>
      </c>
      <c r="O423" s="36"/>
      <c r="P423" s="170">
        <f t="shared" si="131"/>
        <v>0</v>
      </c>
      <c r="Q423" s="170">
        <v>0</v>
      </c>
      <c r="R423" s="170">
        <f t="shared" si="132"/>
        <v>0</v>
      </c>
      <c r="S423" s="170">
        <v>0</v>
      </c>
      <c r="T423" s="171">
        <f t="shared" si="133"/>
        <v>0</v>
      </c>
      <c r="AR423" s="18" t="s">
        <v>2385</v>
      </c>
      <c r="AT423" s="18" t="s">
        <v>2219</v>
      </c>
      <c r="AU423" s="18" t="s">
        <v>2175</v>
      </c>
      <c r="AY423" s="18" t="s">
        <v>2216</v>
      </c>
      <c r="BE423" s="172">
        <f t="shared" si="134"/>
        <v>0</v>
      </c>
      <c r="BF423" s="172">
        <f t="shared" si="135"/>
        <v>0</v>
      </c>
      <c r="BG423" s="172">
        <f t="shared" si="136"/>
        <v>0</v>
      </c>
      <c r="BH423" s="172">
        <f t="shared" si="137"/>
        <v>0</v>
      </c>
      <c r="BI423" s="172">
        <f t="shared" si="138"/>
        <v>0</v>
      </c>
      <c r="BJ423" s="18" t="s">
        <v>2173</v>
      </c>
      <c r="BK423" s="172">
        <f t="shared" si="139"/>
        <v>0</v>
      </c>
      <c r="BL423" s="18" t="s">
        <v>2385</v>
      </c>
      <c r="BM423" s="18" t="s">
        <v>271</v>
      </c>
    </row>
    <row r="424" spans="2:65" s="1" customFormat="1" ht="22.5" customHeight="1">
      <c r="B424" s="160"/>
      <c r="C424" s="161" t="s">
        <v>272</v>
      </c>
      <c r="D424" s="161" t="s">
        <v>2219</v>
      </c>
      <c r="E424" s="162" t="s">
        <v>273</v>
      </c>
      <c r="F424" s="163" t="s">
        <v>274</v>
      </c>
      <c r="G424" s="164" t="s">
        <v>69</v>
      </c>
      <c r="H424" s="165">
        <v>3</v>
      </c>
      <c r="I424" s="166"/>
      <c r="J424" s="167">
        <f t="shared" si="130"/>
        <v>0</v>
      </c>
      <c r="K424" s="163" t="s">
        <v>2117</v>
      </c>
      <c r="L424" s="35"/>
      <c r="M424" s="168" t="s">
        <v>2117</v>
      </c>
      <c r="N424" s="169" t="s">
        <v>2137</v>
      </c>
      <c r="O424" s="36"/>
      <c r="P424" s="170">
        <f t="shared" si="131"/>
        <v>0</v>
      </c>
      <c r="Q424" s="170">
        <v>0</v>
      </c>
      <c r="R424" s="170">
        <f t="shared" si="132"/>
        <v>0</v>
      </c>
      <c r="S424" s="170">
        <v>0</v>
      </c>
      <c r="T424" s="171">
        <f t="shared" si="133"/>
        <v>0</v>
      </c>
      <c r="AR424" s="18" t="s">
        <v>2385</v>
      </c>
      <c r="AT424" s="18" t="s">
        <v>2219</v>
      </c>
      <c r="AU424" s="18" t="s">
        <v>2175</v>
      </c>
      <c r="AY424" s="18" t="s">
        <v>2216</v>
      </c>
      <c r="BE424" s="172">
        <f t="shared" si="134"/>
        <v>0</v>
      </c>
      <c r="BF424" s="172">
        <f t="shared" si="135"/>
        <v>0</v>
      </c>
      <c r="BG424" s="172">
        <f t="shared" si="136"/>
        <v>0</v>
      </c>
      <c r="BH424" s="172">
        <f t="shared" si="137"/>
        <v>0</v>
      </c>
      <c r="BI424" s="172">
        <f t="shared" si="138"/>
        <v>0</v>
      </c>
      <c r="BJ424" s="18" t="s">
        <v>2173</v>
      </c>
      <c r="BK424" s="172">
        <f t="shared" si="139"/>
        <v>0</v>
      </c>
      <c r="BL424" s="18" t="s">
        <v>2385</v>
      </c>
      <c r="BM424" s="18" t="s">
        <v>275</v>
      </c>
    </row>
    <row r="425" spans="2:65" s="1" customFormat="1" ht="22.5" customHeight="1">
      <c r="B425" s="160"/>
      <c r="C425" s="161" t="s">
        <v>276</v>
      </c>
      <c r="D425" s="161" t="s">
        <v>2219</v>
      </c>
      <c r="E425" s="162" t="s">
        <v>277</v>
      </c>
      <c r="F425" s="163" t="s">
        <v>278</v>
      </c>
      <c r="G425" s="164" t="s">
        <v>69</v>
      </c>
      <c r="H425" s="165">
        <v>10</v>
      </c>
      <c r="I425" s="166"/>
      <c r="J425" s="167">
        <f t="shared" si="130"/>
        <v>0</v>
      </c>
      <c r="K425" s="163" t="s">
        <v>2117</v>
      </c>
      <c r="L425" s="35"/>
      <c r="M425" s="168" t="s">
        <v>2117</v>
      </c>
      <c r="N425" s="169" t="s">
        <v>2137</v>
      </c>
      <c r="O425" s="36"/>
      <c r="P425" s="170">
        <f t="shared" si="131"/>
        <v>0</v>
      </c>
      <c r="Q425" s="170">
        <v>0</v>
      </c>
      <c r="R425" s="170">
        <f t="shared" si="132"/>
        <v>0</v>
      </c>
      <c r="S425" s="170">
        <v>0</v>
      </c>
      <c r="T425" s="171">
        <f t="shared" si="133"/>
        <v>0</v>
      </c>
      <c r="AR425" s="18" t="s">
        <v>2385</v>
      </c>
      <c r="AT425" s="18" t="s">
        <v>2219</v>
      </c>
      <c r="AU425" s="18" t="s">
        <v>2175</v>
      </c>
      <c r="AY425" s="18" t="s">
        <v>2216</v>
      </c>
      <c r="BE425" s="172">
        <f t="shared" si="134"/>
        <v>0</v>
      </c>
      <c r="BF425" s="172">
        <f t="shared" si="135"/>
        <v>0</v>
      </c>
      <c r="BG425" s="172">
        <f t="shared" si="136"/>
        <v>0</v>
      </c>
      <c r="BH425" s="172">
        <f t="shared" si="137"/>
        <v>0</v>
      </c>
      <c r="BI425" s="172">
        <f t="shared" si="138"/>
        <v>0</v>
      </c>
      <c r="BJ425" s="18" t="s">
        <v>2173</v>
      </c>
      <c r="BK425" s="172">
        <f t="shared" si="139"/>
        <v>0</v>
      </c>
      <c r="BL425" s="18" t="s">
        <v>2385</v>
      </c>
      <c r="BM425" s="18" t="s">
        <v>279</v>
      </c>
    </row>
    <row r="426" spans="2:65" s="1" customFormat="1" ht="22.5" customHeight="1">
      <c r="B426" s="160"/>
      <c r="C426" s="161" t="s">
        <v>280</v>
      </c>
      <c r="D426" s="161" t="s">
        <v>2219</v>
      </c>
      <c r="E426" s="162" t="s">
        <v>277</v>
      </c>
      <c r="F426" s="163" t="s">
        <v>278</v>
      </c>
      <c r="G426" s="164" t="s">
        <v>69</v>
      </c>
      <c r="H426" s="165">
        <v>1</v>
      </c>
      <c r="I426" s="166"/>
      <c r="J426" s="167">
        <f t="shared" si="130"/>
        <v>0</v>
      </c>
      <c r="K426" s="163" t="s">
        <v>2117</v>
      </c>
      <c r="L426" s="35"/>
      <c r="M426" s="168" t="s">
        <v>2117</v>
      </c>
      <c r="N426" s="169" t="s">
        <v>2137</v>
      </c>
      <c r="O426" s="36"/>
      <c r="P426" s="170">
        <f t="shared" si="131"/>
        <v>0</v>
      </c>
      <c r="Q426" s="170">
        <v>0</v>
      </c>
      <c r="R426" s="170">
        <f t="shared" si="132"/>
        <v>0</v>
      </c>
      <c r="S426" s="170">
        <v>0</v>
      </c>
      <c r="T426" s="171">
        <f t="shared" si="133"/>
        <v>0</v>
      </c>
      <c r="AR426" s="18" t="s">
        <v>2385</v>
      </c>
      <c r="AT426" s="18" t="s">
        <v>2219</v>
      </c>
      <c r="AU426" s="18" t="s">
        <v>2175</v>
      </c>
      <c r="AY426" s="18" t="s">
        <v>2216</v>
      </c>
      <c r="BE426" s="172">
        <f t="shared" si="134"/>
        <v>0</v>
      </c>
      <c r="BF426" s="172">
        <f t="shared" si="135"/>
        <v>0</v>
      </c>
      <c r="BG426" s="172">
        <f t="shared" si="136"/>
        <v>0</v>
      </c>
      <c r="BH426" s="172">
        <f t="shared" si="137"/>
        <v>0</v>
      </c>
      <c r="BI426" s="172">
        <f t="shared" si="138"/>
        <v>0</v>
      </c>
      <c r="BJ426" s="18" t="s">
        <v>2173</v>
      </c>
      <c r="BK426" s="172">
        <f t="shared" si="139"/>
        <v>0</v>
      </c>
      <c r="BL426" s="18" t="s">
        <v>2385</v>
      </c>
      <c r="BM426" s="18" t="s">
        <v>281</v>
      </c>
    </row>
    <row r="427" spans="2:65" s="1" customFormat="1" ht="22.5" customHeight="1">
      <c r="B427" s="160"/>
      <c r="C427" s="161" t="s">
        <v>282</v>
      </c>
      <c r="D427" s="161" t="s">
        <v>2219</v>
      </c>
      <c r="E427" s="162" t="s">
        <v>283</v>
      </c>
      <c r="F427" s="163" t="s">
        <v>284</v>
      </c>
      <c r="G427" s="164" t="s">
        <v>69</v>
      </c>
      <c r="H427" s="165">
        <v>1</v>
      </c>
      <c r="I427" s="166"/>
      <c r="J427" s="167">
        <f t="shared" si="130"/>
        <v>0</v>
      </c>
      <c r="K427" s="163" t="s">
        <v>2117</v>
      </c>
      <c r="L427" s="35"/>
      <c r="M427" s="168" t="s">
        <v>2117</v>
      </c>
      <c r="N427" s="169" t="s">
        <v>2137</v>
      </c>
      <c r="O427" s="36"/>
      <c r="P427" s="170">
        <f t="shared" si="131"/>
        <v>0</v>
      </c>
      <c r="Q427" s="170">
        <v>0</v>
      </c>
      <c r="R427" s="170">
        <f t="shared" si="132"/>
        <v>0</v>
      </c>
      <c r="S427" s="170">
        <v>0</v>
      </c>
      <c r="T427" s="171">
        <f t="shared" si="133"/>
        <v>0</v>
      </c>
      <c r="AR427" s="18" t="s">
        <v>2385</v>
      </c>
      <c r="AT427" s="18" t="s">
        <v>2219</v>
      </c>
      <c r="AU427" s="18" t="s">
        <v>2175</v>
      </c>
      <c r="AY427" s="18" t="s">
        <v>2216</v>
      </c>
      <c r="BE427" s="172">
        <f t="shared" si="134"/>
        <v>0</v>
      </c>
      <c r="BF427" s="172">
        <f t="shared" si="135"/>
        <v>0</v>
      </c>
      <c r="BG427" s="172">
        <f t="shared" si="136"/>
        <v>0</v>
      </c>
      <c r="BH427" s="172">
        <f t="shared" si="137"/>
        <v>0</v>
      </c>
      <c r="BI427" s="172">
        <f t="shared" si="138"/>
        <v>0</v>
      </c>
      <c r="BJ427" s="18" t="s">
        <v>2173</v>
      </c>
      <c r="BK427" s="172">
        <f t="shared" si="139"/>
        <v>0</v>
      </c>
      <c r="BL427" s="18" t="s">
        <v>2385</v>
      </c>
      <c r="BM427" s="18" t="s">
        <v>285</v>
      </c>
    </row>
    <row r="428" spans="2:65" s="1" customFormat="1" ht="22.5" customHeight="1">
      <c r="B428" s="160"/>
      <c r="C428" s="161" t="s">
        <v>286</v>
      </c>
      <c r="D428" s="161" t="s">
        <v>2219</v>
      </c>
      <c r="E428" s="162" t="s">
        <v>287</v>
      </c>
      <c r="F428" s="163" t="s">
        <v>288</v>
      </c>
      <c r="G428" s="164" t="s">
        <v>69</v>
      </c>
      <c r="H428" s="165">
        <v>3</v>
      </c>
      <c r="I428" s="166"/>
      <c r="J428" s="167">
        <f t="shared" si="130"/>
        <v>0</v>
      </c>
      <c r="K428" s="163" t="s">
        <v>2117</v>
      </c>
      <c r="L428" s="35"/>
      <c r="M428" s="168" t="s">
        <v>2117</v>
      </c>
      <c r="N428" s="169" t="s">
        <v>2137</v>
      </c>
      <c r="O428" s="36"/>
      <c r="P428" s="170">
        <f t="shared" si="131"/>
        <v>0</v>
      </c>
      <c r="Q428" s="170">
        <v>0</v>
      </c>
      <c r="R428" s="170">
        <f t="shared" si="132"/>
        <v>0</v>
      </c>
      <c r="S428" s="170">
        <v>0</v>
      </c>
      <c r="T428" s="171">
        <f t="shared" si="133"/>
        <v>0</v>
      </c>
      <c r="AR428" s="18" t="s">
        <v>2385</v>
      </c>
      <c r="AT428" s="18" t="s">
        <v>2219</v>
      </c>
      <c r="AU428" s="18" t="s">
        <v>2175</v>
      </c>
      <c r="AY428" s="18" t="s">
        <v>2216</v>
      </c>
      <c r="BE428" s="172">
        <f t="shared" si="134"/>
        <v>0</v>
      </c>
      <c r="BF428" s="172">
        <f t="shared" si="135"/>
        <v>0</v>
      </c>
      <c r="BG428" s="172">
        <f t="shared" si="136"/>
        <v>0</v>
      </c>
      <c r="BH428" s="172">
        <f t="shared" si="137"/>
        <v>0</v>
      </c>
      <c r="BI428" s="172">
        <f t="shared" si="138"/>
        <v>0</v>
      </c>
      <c r="BJ428" s="18" t="s">
        <v>2173</v>
      </c>
      <c r="BK428" s="172">
        <f t="shared" si="139"/>
        <v>0</v>
      </c>
      <c r="BL428" s="18" t="s">
        <v>2385</v>
      </c>
      <c r="BM428" s="18" t="s">
        <v>289</v>
      </c>
    </row>
    <row r="429" spans="2:65" s="1" customFormat="1" ht="22.5" customHeight="1">
      <c r="B429" s="160"/>
      <c r="C429" s="161" t="s">
        <v>290</v>
      </c>
      <c r="D429" s="161" t="s">
        <v>2219</v>
      </c>
      <c r="E429" s="162" t="s">
        <v>291</v>
      </c>
      <c r="F429" s="163" t="s">
        <v>292</v>
      </c>
      <c r="G429" s="164" t="s">
        <v>69</v>
      </c>
      <c r="H429" s="165">
        <v>1</v>
      </c>
      <c r="I429" s="166"/>
      <c r="J429" s="167">
        <f t="shared" si="130"/>
        <v>0</v>
      </c>
      <c r="K429" s="163" t="s">
        <v>2117</v>
      </c>
      <c r="L429" s="35"/>
      <c r="M429" s="168" t="s">
        <v>2117</v>
      </c>
      <c r="N429" s="169" t="s">
        <v>2137</v>
      </c>
      <c r="O429" s="36"/>
      <c r="P429" s="170">
        <f t="shared" si="131"/>
        <v>0</v>
      </c>
      <c r="Q429" s="170">
        <v>0</v>
      </c>
      <c r="R429" s="170">
        <f t="shared" si="132"/>
        <v>0</v>
      </c>
      <c r="S429" s="170">
        <v>0</v>
      </c>
      <c r="T429" s="171">
        <f t="shared" si="133"/>
        <v>0</v>
      </c>
      <c r="AR429" s="18" t="s">
        <v>2385</v>
      </c>
      <c r="AT429" s="18" t="s">
        <v>2219</v>
      </c>
      <c r="AU429" s="18" t="s">
        <v>2175</v>
      </c>
      <c r="AY429" s="18" t="s">
        <v>2216</v>
      </c>
      <c r="BE429" s="172">
        <f t="shared" si="134"/>
        <v>0</v>
      </c>
      <c r="BF429" s="172">
        <f t="shared" si="135"/>
        <v>0</v>
      </c>
      <c r="BG429" s="172">
        <f t="shared" si="136"/>
        <v>0</v>
      </c>
      <c r="BH429" s="172">
        <f t="shared" si="137"/>
        <v>0</v>
      </c>
      <c r="BI429" s="172">
        <f t="shared" si="138"/>
        <v>0</v>
      </c>
      <c r="BJ429" s="18" t="s">
        <v>2173</v>
      </c>
      <c r="BK429" s="172">
        <f t="shared" si="139"/>
        <v>0</v>
      </c>
      <c r="BL429" s="18" t="s">
        <v>2385</v>
      </c>
      <c r="BM429" s="18" t="s">
        <v>293</v>
      </c>
    </row>
    <row r="430" spans="2:65" s="1" customFormat="1" ht="22.5" customHeight="1">
      <c r="B430" s="160"/>
      <c r="C430" s="161" t="s">
        <v>294</v>
      </c>
      <c r="D430" s="161" t="s">
        <v>2219</v>
      </c>
      <c r="E430" s="162" t="s">
        <v>295</v>
      </c>
      <c r="F430" s="163" t="s">
        <v>296</v>
      </c>
      <c r="G430" s="164" t="s">
        <v>69</v>
      </c>
      <c r="H430" s="165">
        <v>1</v>
      </c>
      <c r="I430" s="166"/>
      <c r="J430" s="167">
        <f t="shared" si="130"/>
        <v>0</v>
      </c>
      <c r="K430" s="163" t="s">
        <v>2117</v>
      </c>
      <c r="L430" s="35"/>
      <c r="M430" s="168" t="s">
        <v>2117</v>
      </c>
      <c r="N430" s="169" t="s">
        <v>2137</v>
      </c>
      <c r="O430" s="36"/>
      <c r="P430" s="170">
        <f t="shared" si="131"/>
        <v>0</v>
      </c>
      <c r="Q430" s="170">
        <v>0</v>
      </c>
      <c r="R430" s="170">
        <f t="shared" si="132"/>
        <v>0</v>
      </c>
      <c r="S430" s="170">
        <v>0</v>
      </c>
      <c r="T430" s="171">
        <f t="shared" si="133"/>
        <v>0</v>
      </c>
      <c r="AR430" s="18" t="s">
        <v>2385</v>
      </c>
      <c r="AT430" s="18" t="s">
        <v>2219</v>
      </c>
      <c r="AU430" s="18" t="s">
        <v>2175</v>
      </c>
      <c r="AY430" s="18" t="s">
        <v>2216</v>
      </c>
      <c r="BE430" s="172">
        <f t="shared" si="134"/>
        <v>0</v>
      </c>
      <c r="BF430" s="172">
        <f t="shared" si="135"/>
        <v>0</v>
      </c>
      <c r="BG430" s="172">
        <f t="shared" si="136"/>
        <v>0</v>
      </c>
      <c r="BH430" s="172">
        <f t="shared" si="137"/>
        <v>0</v>
      </c>
      <c r="BI430" s="172">
        <f t="shared" si="138"/>
        <v>0</v>
      </c>
      <c r="BJ430" s="18" t="s">
        <v>2173</v>
      </c>
      <c r="BK430" s="172">
        <f t="shared" si="139"/>
        <v>0</v>
      </c>
      <c r="BL430" s="18" t="s">
        <v>2385</v>
      </c>
      <c r="BM430" s="18" t="s">
        <v>297</v>
      </c>
    </row>
    <row r="431" spans="2:65" s="1" customFormat="1" ht="22.5" customHeight="1">
      <c r="B431" s="160"/>
      <c r="C431" s="161" t="s">
        <v>298</v>
      </c>
      <c r="D431" s="161" t="s">
        <v>2219</v>
      </c>
      <c r="E431" s="162" t="s">
        <v>299</v>
      </c>
      <c r="F431" s="163" t="s">
        <v>300</v>
      </c>
      <c r="G431" s="164" t="s">
        <v>69</v>
      </c>
      <c r="H431" s="165">
        <v>1</v>
      </c>
      <c r="I431" s="166"/>
      <c r="J431" s="167">
        <f t="shared" si="130"/>
        <v>0</v>
      </c>
      <c r="K431" s="163" t="s">
        <v>2117</v>
      </c>
      <c r="L431" s="35"/>
      <c r="M431" s="168" t="s">
        <v>2117</v>
      </c>
      <c r="N431" s="169" t="s">
        <v>2137</v>
      </c>
      <c r="O431" s="36"/>
      <c r="P431" s="170">
        <f t="shared" si="131"/>
        <v>0</v>
      </c>
      <c r="Q431" s="170">
        <v>0</v>
      </c>
      <c r="R431" s="170">
        <f t="shared" si="132"/>
        <v>0</v>
      </c>
      <c r="S431" s="170">
        <v>0</v>
      </c>
      <c r="T431" s="171">
        <f t="shared" si="133"/>
        <v>0</v>
      </c>
      <c r="AR431" s="18" t="s">
        <v>2385</v>
      </c>
      <c r="AT431" s="18" t="s">
        <v>2219</v>
      </c>
      <c r="AU431" s="18" t="s">
        <v>2175</v>
      </c>
      <c r="AY431" s="18" t="s">
        <v>2216</v>
      </c>
      <c r="BE431" s="172">
        <f t="shared" si="134"/>
        <v>0</v>
      </c>
      <c r="BF431" s="172">
        <f t="shared" si="135"/>
        <v>0</v>
      </c>
      <c r="BG431" s="172">
        <f t="shared" si="136"/>
        <v>0</v>
      </c>
      <c r="BH431" s="172">
        <f t="shared" si="137"/>
        <v>0</v>
      </c>
      <c r="BI431" s="172">
        <f t="shared" si="138"/>
        <v>0</v>
      </c>
      <c r="BJ431" s="18" t="s">
        <v>2173</v>
      </c>
      <c r="BK431" s="172">
        <f t="shared" si="139"/>
        <v>0</v>
      </c>
      <c r="BL431" s="18" t="s">
        <v>2385</v>
      </c>
      <c r="BM431" s="18" t="s">
        <v>301</v>
      </c>
    </row>
    <row r="432" spans="2:65" s="1" customFormat="1" ht="22.5" customHeight="1">
      <c r="B432" s="160"/>
      <c r="C432" s="161" t="s">
        <v>302</v>
      </c>
      <c r="D432" s="161" t="s">
        <v>2219</v>
      </c>
      <c r="E432" s="162" t="s">
        <v>303</v>
      </c>
      <c r="F432" s="163" t="s">
        <v>304</v>
      </c>
      <c r="G432" s="164" t="s">
        <v>69</v>
      </c>
      <c r="H432" s="165">
        <v>1</v>
      </c>
      <c r="I432" s="166"/>
      <c r="J432" s="167">
        <f t="shared" si="130"/>
        <v>0</v>
      </c>
      <c r="K432" s="163" t="s">
        <v>2117</v>
      </c>
      <c r="L432" s="35"/>
      <c r="M432" s="168" t="s">
        <v>2117</v>
      </c>
      <c r="N432" s="169" t="s">
        <v>2137</v>
      </c>
      <c r="O432" s="36"/>
      <c r="P432" s="170">
        <f t="shared" si="131"/>
        <v>0</v>
      </c>
      <c r="Q432" s="170">
        <v>0</v>
      </c>
      <c r="R432" s="170">
        <f t="shared" si="132"/>
        <v>0</v>
      </c>
      <c r="S432" s="170">
        <v>0</v>
      </c>
      <c r="T432" s="171">
        <f t="shared" si="133"/>
        <v>0</v>
      </c>
      <c r="AR432" s="18" t="s">
        <v>2385</v>
      </c>
      <c r="AT432" s="18" t="s">
        <v>2219</v>
      </c>
      <c r="AU432" s="18" t="s">
        <v>2175</v>
      </c>
      <c r="AY432" s="18" t="s">
        <v>2216</v>
      </c>
      <c r="BE432" s="172">
        <f t="shared" si="134"/>
        <v>0</v>
      </c>
      <c r="BF432" s="172">
        <f t="shared" si="135"/>
        <v>0</v>
      </c>
      <c r="BG432" s="172">
        <f t="shared" si="136"/>
        <v>0</v>
      </c>
      <c r="BH432" s="172">
        <f t="shared" si="137"/>
        <v>0</v>
      </c>
      <c r="BI432" s="172">
        <f t="shared" si="138"/>
        <v>0</v>
      </c>
      <c r="BJ432" s="18" t="s">
        <v>2173</v>
      </c>
      <c r="BK432" s="172">
        <f t="shared" si="139"/>
        <v>0</v>
      </c>
      <c r="BL432" s="18" t="s">
        <v>2385</v>
      </c>
      <c r="BM432" s="18" t="s">
        <v>305</v>
      </c>
    </row>
    <row r="433" spans="2:65" s="1" customFormat="1" ht="22.5" customHeight="1">
      <c r="B433" s="160"/>
      <c r="C433" s="161" t="s">
        <v>306</v>
      </c>
      <c r="D433" s="161" t="s">
        <v>2219</v>
      </c>
      <c r="E433" s="162" t="s">
        <v>307</v>
      </c>
      <c r="F433" s="163" t="s">
        <v>308</v>
      </c>
      <c r="G433" s="164" t="s">
        <v>69</v>
      </c>
      <c r="H433" s="165">
        <v>4</v>
      </c>
      <c r="I433" s="166"/>
      <c r="J433" s="167">
        <f t="shared" si="130"/>
        <v>0</v>
      </c>
      <c r="K433" s="163" t="s">
        <v>2117</v>
      </c>
      <c r="L433" s="35"/>
      <c r="M433" s="168" t="s">
        <v>2117</v>
      </c>
      <c r="N433" s="169" t="s">
        <v>2137</v>
      </c>
      <c r="O433" s="36"/>
      <c r="P433" s="170">
        <f t="shared" si="131"/>
        <v>0</v>
      </c>
      <c r="Q433" s="170">
        <v>0</v>
      </c>
      <c r="R433" s="170">
        <f t="shared" si="132"/>
        <v>0</v>
      </c>
      <c r="S433" s="170">
        <v>0</v>
      </c>
      <c r="T433" s="171">
        <f t="shared" si="133"/>
        <v>0</v>
      </c>
      <c r="AR433" s="18" t="s">
        <v>2385</v>
      </c>
      <c r="AT433" s="18" t="s">
        <v>2219</v>
      </c>
      <c r="AU433" s="18" t="s">
        <v>2175</v>
      </c>
      <c r="AY433" s="18" t="s">
        <v>2216</v>
      </c>
      <c r="BE433" s="172">
        <f t="shared" si="134"/>
        <v>0</v>
      </c>
      <c r="BF433" s="172">
        <f t="shared" si="135"/>
        <v>0</v>
      </c>
      <c r="BG433" s="172">
        <f t="shared" si="136"/>
        <v>0</v>
      </c>
      <c r="BH433" s="172">
        <f t="shared" si="137"/>
        <v>0</v>
      </c>
      <c r="BI433" s="172">
        <f t="shared" si="138"/>
        <v>0</v>
      </c>
      <c r="BJ433" s="18" t="s">
        <v>2173</v>
      </c>
      <c r="BK433" s="172">
        <f t="shared" si="139"/>
        <v>0</v>
      </c>
      <c r="BL433" s="18" t="s">
        <v>2385</v>
      </c>
      <c r="BM433" s="18" t="s">
        <v>309</v>
      </c>
    </row>
    <row r="434" spans="2:65" s="1" customFormat="1" ht="22.5" customHeight="1">
      <c r="B434" s="160"/>
      <c r="C434" s="161" t="s">
        <v>310</v>
      </c>
      <c r="D434" s="161" t="s">
        <v>2219</v>
      </c>
      <c r="E434" s="162" t="s">
        <v>311</v>
      </c>
      <c r="F434" s="163" t="s">
        <v>312</v>
      </c>
      <c r="G434" s="164" t="s">
        <v>69</v>
      </c>
      <c r="H434" s="165">
        <v>12</v>
      </c>
      <c r="I434" s="166"/>
      <c r="J434" s="167">
        <f t="shared" si="130"/>
        <v>0</v>
      </c>
      <c r="K434" s="163" t="s">
        <v>2117</v>
      </c>
      <c r="L434" s="35"/>
      <c r="M434" s="168" t="s">
        <v>2117</v>
      </c>
      <c r="N434" s="169" t="s">
        <v>2137</v>
      </c>
      <c r="O434" s="36"/>
      <c r="P434" s="170">
        <f t="shared" si="131"/>
        <v>0</v>
      </c>
      <c r="Q434" s="170">
        <v>0</v>
      </c>
      <c r="R434" s="170">
        <f t="shared" si="132"/>
        <v>0</v>
      </c>
      <c r="S434" s="170">
        <v>0</v>
      </c>
      <c r="T434" s="171">
        <f t="shared" si="133"/>
        <v>0</v>
      </c>
      <c r="AR434" s="18" t="s">
        <v>2385</v>
      </c>
      <c r="AT434" s="18" t="s">
        <v>2219</v>
      </c>
      <c r="AU434" s="18" t="s">
        <v>2175</v>
      </c>
      <c r="AY434" s="18" t="s">
        <v>2216</v>
      </c>
      <c r="BE434" s="172">
        <f t="shared" si="134"/>
        <v>0</v>
      </c>
      <c r="BF434" s="172">
        <f t="shared" si="135"/>
        <v>0</v>
      </c>
      <c r="BG434" s="172">
        <f t="shared" si="136"/>
        <v>0</v>
      </c>
      <c r="BH434" s="172">
        <f t="shared" si="137"/>
        <v>0</v>
      </c>
      <c r="BI434" s="172">
        <f t="shared" si="138"/>
        <v>0</v>
      </c>
      <c r="BJ434" s="18" t="s">
        <v>2173</v>
      </c>
      <c r="BK434" s="172">
        <f t="shared" si="139"/>
        <v>0</v>
      </c>
      <c r="BL434" s="18" t="s">
        <v>2385</v>
      </c>
      <c r="BM434" s="18" t="s">
        <v>313</v>
      </c>
    </row>
    <row r="435" spans="2:65" s="1" customFormat="1" ht="22.5" customHeight="1">
      <c r="B435" s="160"/>
      <c r="C435" s="161" t="s">
        <v>314</v>
      </c>
      <c r="D435" s="161" t="s">
        <v>2219</v>
      </c>
      <c r="E435" s="162" t="s">
        <v>315</v>
      </c>
      <c r="F435" s="163" t="s">
        <v>316</v>
      </c>
      <c r="G435" s="164" t="s">
        <v>69</v>
      </c>
      <c r="H435" s="165">
        <v>2</v>
      </c>
      <c r="I435" s="166"/>
      <c r="J435" s="167">
        <f t="shared" si="130"/>
        <v>0</v>
      </c>
      <c r="K435" s="163" t="s">
        <v>2117</v>
      </c>
      <c r="L435" s="35"/>
      <c r="M435" s="168" t="s">
        <v>2117</v>
      </c>
      <c r="N435" s="169" t="s">
        <v>2137</v>
      </c>
      <c r="O435" s="36"/>
      <c r="P435" s="170">
        <f t="shared" si="131"/>
        <v>0</v>
      </c>
      <c r="Q435" s="170">
        <v>0</v>
      </c>
      <c r="R435" s="170">
        <f t="shared" si="132"/>
        <v>0</v>
      </c>
      <c r="S435" s="170">
        <v>0</v>
      </c>
      <c r="T435" s="171">
        <f t="shared" si="133"/>
        <v>0</v>
      </c>
      <c r="AR435" s="18" t="s">
        <v>2385</v>
      </c>
      <c r="AT435" s="18" t="s">
        <v>2219</v>
      </c>
      <c r="AU435" s="18" t="s">
        <v>2175</v>
      </c>
      <c r="AY435" s="18" t="s">
        <v>2216</v>
      </c>
      <c r="BE435" s="172">
        <f t="shared" si="134"/>
        <v>0</v>
      </c>
      <c r="BF435" s="172">
        <f t="shared" si="135"/>
        <v>0</v>
      </c>
      <c r="BG435" s="172">
        <f t="shared" si="136"/>
        <v>0</v>
      </c>
      <c r="BH435" s="172">
        <f t="shared" si="137"/>
        <v>0</v>
      </c>
      <c r="BI435" s="172">
        <f t="shared" si="138"/>
        <v>0</v>
      </c>
      <c r="BJ435" s="18" t="s">
        <v>2173</v>
      </c>
      <c r="BK435" s="172">
        <f t="shared" si="139"/>
        <v>0</v>
      </c>
      <c r="BL435" s="18" t="s">
        <v>2385</v>
      </c>
      <c r="BM435" s="18" t="s">
        <v>317</v>
      </c>
    </row>
    <row r="436" spans="2:65" s="1" customFormat="1" ht="22.5" customHeight="1">
      <c r="B436" s="160"/>
      <c r="C436" s="161" t="s">
        <v>318</v>
      </c>
      <c r="D436" s="161" t="s">
        <v>2219</v>
      </c>
      <c r="E436" s="162" t="s">
        <v>319</v>
      </c>
      <c r="F436" s="163" t="s">
        <v>320</v>
      </c>
      <c r="G436" s="164" t="s">
        <v>69</v>
      </c>
      <c r="H436" s="165">
        <v>10</v>
      </c>
      <c r="I436" s="166"/>
      <c r="J436" s="167">
        <f t="shared" si="130"/>
        <v>0</v>
      </c>
      <c r="K436" s="163" t="s">
        <v>2117</v>
      </c>
      <c r="L436" s="35"/>
      <c r="M436" s="168" t="s">
        <v>2117</v>
      </c>
      <c r="N436" s="169" t="s">
        <v>2137</v>
      </c>
      <c r="O436" s="36"/>
      <c r="P436" s="170">
        <f t="shared" si="131"/>
        <v>0</v>
      </c>
      <c r="Q436" s="170">
        <v>0</v>
      </c>
      <c r="R436" s="170">
        <f t="shared" si="132"/>
        <v>0</v>
      </c>
      <c r="S436" s="170">
        <v>0</v>
      </c>
      <c r="T436" s="171">
        <f t="shared" si="133"/>
        <v>0</v>
      </c>
      <c r="AR436" s="18" t="s">
        <v>2385</v>
      </c>
      <c r="AT436" s="18" t="s">
        <v>2219</v>
      </c>
      <c r="AU436" s="18" t="s">
        <v>2175</v>
      </c>
      <c r="AY436" s="18" t="s">
        <v>2216</v>
      </c>
      <c r="BE436" s="172">
        <f t="shared" si="134"/>
        <v>0</v>
      </c>
      <c r="BF436" s="172">
        <f t="shared" si="135"/>
        <v>0</v>
      </c>
      <c r="BG436" s="172">
        <f t="shared" si="136"/>
        <v>0</v>
      </c>
      <c r="BH436" s="172">
        <f t="shared" si="137"/>
        <v>0</v>
      </c>
      <c r="BI436" s="172">
        <f t="shared" si="138"/>
        <v>0</v>
      </c>
      <c r="BJ436" s="18" t="s">
        <v>2173</v>
      </c>
      <c r="BK436" s="172">
        <f t="shared" si="139"/>
        <v>0</v>
      </c>
      <c r="BL436" s="18" t="s">
        <v>2385</v>
      </c>
      <c r="BM436" s="18" t="s">
        <v>321</v>
      </c>
    </row>
    <row r="437" spans="2:65" s="1" customFormat="1" ht="22.5" customHeight="1">
      <c r="B437" s="160"/>
      <c r="C437" s="161" t="s">
        <v>322</v>
      </c>
      <c r="D437" s="161" t="s">
        <v>2219</v>
      </c>
      <c r="E437" s="162" t="s">
        <v>323</v>
      </c>
      <c r="F437" s="163" t="s">
        <v>324</v>
      </c>
      <c r="G437" s="164" t="s">
        <v>69</v>
      </c>
      <c r="H437" s="165">
        <v>1</v>
      </c>
      <c r="I437" s="166"/>
      <c r="J437" s="167">
        <f t="shared" si="130"/>
        <v>0</v>
      </c>
      <c r="K437" s="163" t="s">
        <v>2117</v>
      </c>
      <c r="L437" s="35"/>
      <c r="M437" s="168" t="s">
        <v>2117</v>
      </c>
      <c r="N437" s="169" t="s">
        <v>2137</v>
      </c>
      <c r="O437" s="36"/>
      <c r="P437" s="170">
        <f t="shared" si="131"/>
        <v>0</v>
      </c>
      <c r="Q437" s="170">
        <v>0</v>
      </c>
      <c r="R437" s="170">
        <f t="shared" si="132"/>
        <v>0</v>
      </c>
      <c r="S437" s="170">
        <v>0</v>
      </c>
      <c r="T437" s="171">
        <f t="shared" si="133"/>
        <v>0</v>
      </c>
      <c r="AR437" s="18" t="s">
        <v>2385</v>
      </c>
      <c r="AT437" s="18" t="s">
        <v>2219</v>
      </c>
      <c r="AU437" s="18" t="s">
        <v>2175</v>
      </c>
      <c r="AY437" s="18" t="s">
        <v>2216</v>
      </c>
      <c r="BE437" s="172">
        <f t="shared" si="134"/>
        <v>0</v>
      </c>
      <c r="BF437" s="172">
        <f t="shared" si="135"/>
        <v>0</v>
      </c>
      <c r="BG437" s="172">
        <f t="shared" si="136"/>
        <v>0</v>
      </c>
      <c r="BH437" s="172">
        <f t="shared" si="137"/>
        <v>0</v>
      </c>
      <c r="BI437" s="172">
        <f t="shared" si="138"/>
        <v>0</v>
      </c>
      <c r="BJ437" s="18" t="s">
        <v>2173</v>
      </c>
      <c r="BK437" s="172">
        <f t="shared" si="139"/>
        <v>0</v>
      </c>
      <c r="BL437" s="18" t="s">
        <v>2385</v>
      </c>
      <c r="BM437" s="18" t="s">
        <v>325</v>
      </c>
    </row>
    <row r="438" spans="2:65" s="1" customFormat="1" ht="22.5" customHeight="1">
      <c r="B438" s="160"/>
      <c r="C438" s="161" t="s">
        <v>326</v>
      </c>
      <c r="D438" s="161" t="s">
        <v>2219</v>
      </c>
      <c r="E438" s="162" t="s">
        <v>327</v>
      </c>
      <c r="F438" s="163" t="s">
        <v>328</v>
      </c>
      <c r="G438" s="164" t="s">
        <v>69</v>
      </c>
      <c r="H438" s="165">
        <v>1</v>
      </c>
      <c r="I438" s="166"/>
      <c r="J438" s="167">
        <f t="shared" si="130"/>
        <v>0</v>
      </c>
      <c r="K438" s="163" t="s">
        <v>2117</v>
      </c>
      <c r="L438" s="35"/>
      <c r="M438" s="168" t="s">
        <v>2117</v>
      </c>
      <c r="N438" s="169" t="s">
        <v>2137</v>
      </c>
      <c r="O438" s="36"/>
      <c r="P438" s="170">
        <f t="shared" si="131"/>
        <v>0</v>
      </c>
      <c r="Q438" s="170">
        <v>0</v>
      </c>
      <c r="R438" s="170">
        <f t="shared" si="132"/>
        <v>0</v>
      </c>
      <c r="S438" s="170">
        <v>0</v>
      </c>
      <c r="T438" s="171">
        <f t="shared" si="133"/>
        <v>0</v>
      </c>
      <c r="AR438" s="18" t="s">
        <v>2385</v>
      </c>
      <c r="AT438" s="18" t="s">
        <v>2219</v>
      </c>
      <c r="AU438" s="18" t="s">
        <v>2175</v>
      </c>
      <c r="AY438" s="18" t="s">
        <v>2216</v>
      </c>
      <c r="BE438" s="172">
        <f t="shared" si="134"/>
        <v>0</v>
      </c>
      <c r="BF438" s="172">
        <f t="shared" si="135"/>
        <v>0</v>
      </c>
      <c r="BG438" s="172">
        <f t="shared" si="136"/>
        <v>0</v>
      </c>
      <c r="BH438" s="172">
        <f t="shared" si="137"/>
        <v>0</v>
      </c>
      <c r="BI438" s="172">
        <f t="shared" si="138"/>
        <v>0</v>
      </c>
      <c r="BJ438" s="18" t="s">
        <v>2173</v>
      </c>
      <c r="BK438" s="172">
        <f t="shared" si="139"/>
        <v>0</v>
      </c>
      <c r="BL438" s="18" t="s">
        <v>2385</v>
      </c>
      <c r="BM438" s="18" t="s">
        <v>329</v>
      </c>
    </row>
    <row r="439" spans="2:65" s="1" customFormat="1" ht="22.5" customHeight="1">
      <c r="B439" s="160"/>
      <c r="C439" s="161" t="s">
        <v>330</v>
      </c>
      <c r="D439" s="161" t="s">
        <v>2219</v>
      </c>
      <c r="E439" s="162" t="s">
        <v>331</v>
      </c>
      <c r="F439" s="163" t="s">
        <v>332</v>
      </c>
      <c r="G439" s="164" t="s">
        <v>69</v>
      </c>
      <c r="H439" s="165">
        <v>1</v>
      </c>
      <c r="I439" s="166"/>
      <c r="J439" s="167">
        <f t="shared" si="130"/>
        <v>0</v>
      </c>
      <c r="K439" s="163" t="s">
        <v>2117</v>
      </c>
      <c r="L439" s="35"/>
      <c r="M439" s="168" t="s">
        <v>2117</v>
      </c>
      <c r="N439" s="169" t="s">
        <v>2137</v>
      </c>
      <c r="O439" s="36"/>
      <c r="P439" s="170">
        <f t="shared" si="131"/>
        <v>0</v>
      </c>
      <c r="Q439" s="170">
        <v>0</v>
      </c>
      <c r="R439" s="170">
        <f t="shared" si="132"/>
        <v>0</v>
      </c>
      <c r="S439" s="170">
        <v>0</v>
      </c>
      <c r="T439" s="171">
        <f t="shared" si="133"/>
        <v>0</v>
      </c>
      <c r="AR439" s="18" t="s">
        <v>2385</v>
      </c>
      <c r="AT439" s="18" t="s">
        <v>2219</v>
      </c>
      <c r="AU439" s="18" t="s">
        <v>2175</v>
      </c>
      <c r="AY439" s="18" t="s">
        <v>2216</v>
      </c>
      <c r="BE439" s="172">
        <f t="shared" si="134"/>
        <v>0</v>
      </c>
      <c r="BF439" s="172">
        <f t="shared" si="135"/>
        <v>0</v>
      </c>
      <c r="BG439" s="172">
        <f t="shared" si="136"/>
        <v>0</v>
      </c>
      <c r="BH439" s="172">
        <f t="shared" si="137"/>
        <v>0</v>
      </c>
      <c r="BI439" s="172">
        <f t="shared" si="138"/>
        <v>0</v>
      </c>
      <c r="BJ439" s="18" t="s">
        <v>2173</v>
      </c>
      <c r="BK439" s="172">
        <f t="shared" si="139"/>
        <v>0</v>
      </c>
      <c r="BL439" s="18" t="s">
        <v>2385</v>
      </c>
      <c r="BM439" s="18" t="s">
        <v>333</v>
      </c>
    </row>
    <row r="440" spans="2:65" s="1" customFormat="1" ht="22.5" customHeight="1">
      <c r="B440" s="160"/>
      <c r="C440" s="161" t="s">
        <v>334</v>
      </c>
      <c r="D440" s="161" t="s">
        <v>2219</v>
      </c>
      <c r="E440" s="162" t="s">
        <v>335</v>
      </c>
      <c r="F440" s="163" t="s">
        <v>336</v>
      </c>
      <c r="G440" s="164" t="s">
        <v>69</v>
      </c>
      <c r="H440" s="165">
        <v>7</v>
      </c>
      <c r="I440" s="166"/>
      <c r="J440" s="167">
        <f t="shared" si="130"/>
        <v>0</v>
      </c>
      <c r="K440" s="163" t="s">
        <v>2117</v>
      </c>
      <c r="L440" s="35"/>
      <c r="M440" s="168" t="s">
        <v>2117</v>
      </c>
      <c r="N440" s="169" t="s">
        <v>2137</v>
      </c>
      <c r="O440" s="36"/>
      <c r="P440" s="170">
        <f t="shared" si="131"/>
        <v>0</v>
      </c>
      <c r="Q440" s="170">
        <v>0</v>
      </c>
      <c r="R440" s="170">
        <f t="shared" si="132"/>
        <v>0</v>
      </c>
      <c r="S440" s="170">
        <v>0</v>
      </c>
      <c r="T440" s="171">
        <f t="shared" si="133"/>
        <v>0</v>
      </c>
      <c r="AR440" s="18" t="s">
        <v>2385</v>
      </c>
      <c r="AT440" s="18" t="s">
        <v>2219</v>
      </c>
      <c r="AU440" s="18" t="s">
        <v>2175</v>
      </c>
      <c r="AY440" s="18" t="s">
        <v>2216</v>
      </c>
      <c r="BE440" s="172">
        <f t="shared" si="134"/>
        <v>0</v>
      </c>
      <c r="BF440" s="172">
        <f t="shared" si="135"/>
        <v>0</v>
      </c>
      <c r="BG440" s="172">
        <f t="shared" si="136"/>
        <v>0</v>
      </c>
      <c r="BH440" s="172">
        <f t="shared" si="137"/>
        <v>0</v>
      </c>
      <c r="BI440" s="172">
        <f t="shared" si="138"/>
        <v>0</v>
      </c>
      <c r="BJ440" s="18" t="s">
        <v>2173</v>
      </c>
      <c r="BK440" s="172">
        <f t="shared" si="139"/>
        <v>0</v>
      </c>
      <c r="BL440" s="18" t="s">
        <v>2385</v>
      </c>
      <c r="BM440" s="18" t="s">
        <v>337</v>
      </c>
    </row>
    <row r="441" spans="2:65" s="1" customFormat="1" ht="22.5" customHeight="1">
      <c r="B441" s="160"/>
      <c r="C441" s="161" t="s">
        <v>338</v>
      </c>
      <c r="D441" s="161" t="s">
        <v>2219</v>
      </c>
      <c r="E441" s="162" t="s">
        <v>339</v>
      </c>
      <c r="F441" s="163" t="s">
        <v>340</v>
      </c>
      <c r="G441" s="164" t="s">
        <v>69</v>
      </c>
      <c r="H441" s="165">
        <v>2</v>
      </c>
      <c r="I441" s="166"/>
      <c r="J441" s="167">
        <f t="shared" si="130"/>
        <v>0</v>
      </c>
      <c r="K441" s="163" t="s">
        <v>2117</v>
      </c>
      <c r="L441" s="35"/>
      <c r="M441" s="168" t="s">
        <v>2117</v>
      </c>
      <c r="N441" s="169" t="s">
        <v>2137</v>
      </c>
      <c r="O441" s="36"/>
      <c r="P441" s="170">
        <f t="shared" si="131"/>
        <v>0</v>
      </c>
      <c r="Q441" s="170">
        <v>0</v>
      </c>
      <c r="R441" s="170">
        <f t="shared" si="132"/>
        <v>0</v>
      </c>
      <c r="S441" s="170">
        <v>0</v>
      </c>
      <c r="T441" s="171">
        <f t="shared" si="133"/>
        <v>0</v>
      </c>
      <c r="AR441" s="18" t="s">
        <v>2385</v>
      </c>
      <c r="AT441" s="18" t="s">
        <v>2219</v>
      </c>
      <c r="AU441" s="18" t="s">
        <v>2175</v>
      </c>
      <c r="AY441" s="18" t="s">
        <v>2216</v>
      </c>
      <c r="BE441" s="172">
        <f t="shared" si="134"/>
        <v>0</v>
      </c>
      <c r="BF441" s="172">
        <f t="shared" si="135"/>
        <v>0</v>
      </c>
      <c r="BG441" s="172">
        <f t="shared" si="136"/>
        <v>0</v>
      </c>
      <c r="BH441" s="172">
        <f t="shared" si="137"/>
        <v>0</v>
      </c>
      <c r="BI441" s="172">
        <f t="shared" si="138"/>
        <v>0</v>
      </c>
      <c r="BJ441" s="18" t="s">
        <v>2173</v>
      </c>
      <c r="BK441" s="172">
        <f t="shared" si="139"/>
        <v>0</v>
      </c>
      <c r="BL441" s="18" t="s">
        <v>2385</v>
      </c>
      <c r="BM441" s="18" t="s">
        <v>341</v>
      </c>
    </row>
    <row r="442" spans="2:65" s="1" customFormat="1" ht="22.5" customHeight="1">
      <c r="B442" s="160"/>
      <c r="C442" s="161" t="s">
        <v>342</v>
      </c>
      <c r="D442" s="161" t="s">
        <v>2219</v>
      </c>
      <c r="E442" s="162" t="s">
        <v>343</v>
      </c>
      <c r="F442" s="163" t="s">
        <v>344</v>
      </c>
      <c r="G442" s="164" t="s">
        <v>69</v>
      </c>
      <c r="H442" s="165">
        <v>1</v>
      </c>
      <c r="I442" s="166"/>
      <c r="J442" s="167">
        <f t="shared" si="130"/>
        <v>0</v>
      </c>
      <c r="K442" s="163" t="s">
        <v>2117</v>
      </c>
      <c r="L442" s="35"/>
      <c r="M442" s="168" t="s">
        <v>2117</v>
      </c>
      <c r="N442" s="169" t="s">
        <v>2137</v>
      </c>
      <c r="O442" s="36"/>
      <c r="P442" s="170">
        <f t="shared" si="131"/>
        <v>0</v>
      </c>
      <c r="Q442" s="170">
        <v>0</v>
      </c>
      <c r="R442" s="170">
        <f t="shared" si="132"/>
        <v>0</v>
      </c>
      <c r="S442" s="170">
        <v>0</v>
      </c>
      <c r="T442" s="171">
        <f t="shared" si="133"/>
        <v>0</v>
      </c>
      <c r="AR442" s="18" t="s">
        <v>2385</v>
      </c>
      <c r="AT442" s="18" t="s">
        <v>2219</v>
      </c>
      <c r="AU442" s="18" t="s">
        <v>2175</v>
      </c>
      <c r="AY442" s="18" t="s">
        <v>2216</v>
      </c>
      <c r="BE442" s="172">
        <f t="shared" si="134"/>
        <v>0</v>
      </c>
      <c r="BF442" s="172">
        <f t="shared" si="135"/>
        <v>0</v>
      </c>
      <c r="BG442" s="172">
        <f t="shared" si="136"/>
        <v>0</v>
      </c>
      <c r="BH442" s="172">
        <f t="shared" si="137"/>
        <v>0</v>
      </c>
      <c r="BI442" s="172">
        <f t="shared" si="138"/>
        <v>0</v>
      </c>
      <c r="BJ442" s="18" t="s">
        <v>2173</v>
      </c>
      <c r="BK442" s="172">
        <f t="shared" si="139"/>
        <v>0</v>
      </c>
      <c r="BL442" s="18" t="s">
        <v>2385</v>
      </c>
      <c r="BM442" s="18" t="s">
        <v>345</v>
      </c>
    </row>
    <row r="443" spans="2:65" s="1" customFormat="1" ht="22.5" customHeight="1">
      <c r="B443" s="160"/>
      <c r="C443" s="161" t="s">
        <v>346</v>
      </c>
      <c r="D443" s="161" t="s">
        <v>2219</v>
      </c>
      <c r="E443" s="162" t="s">
        <v>347</v>
      </c>
      <c r="F443" s="163" t="s">
        <v>348</v>
      </c>
      <c r="G443" s="164" t="s">
        <v>69</v>
      </c>
      <c r="H443" s="165">
        <v>1</v>
      </c>
      <c r="I443" s="166"/>
      <c r="J443" s="167">
        <f t="shared" si="130"/>
        <v>0</v>
      </c>
      <c r="K443" s="163" t="s">
        <v>2117</v>
      </c>
      <c r="L443" s="35"/>
      <c r="M443" s="168" t="s">
        <v>2117</v>
      </c>
      <c r="N443" s="169" t="s">
        <v>2137</v>
      </c>
      <c r="O443" s="36"/>
      <c r="P443" s="170">
        <f t="shared" si="131"/>
        <v>0</v>
      </c>
      <c r="Q443" s="170">
        <v>0</v>
      </c>
      <c r="R443" s="170">
        <f t="shared" si="132"/>
        <v>0</v>
      </c>
      <c r="S443" s="170">
        <v>0</v>
      </c>
      <c r="T443" s="171">
        <f t="shared" si="133"/>
        <v>0</v>
      </c>
      <c r="AR443" s="18" t="s">
        <v>2385</v>
      </c>
      <c r="AT443" s="18" t="s">
        <v>2219</v>
      </c>
      <c r="AU443" s="18" t="s">
        <v>2175</v>
      </c>
      <c r="AY443" s="18" t="s">
        <v>2216</v>
      </c>
      <c r="BE443" s="172">
        <f t="shared" si="134"/>
        <v>0</v>
      </c>
      <c r="BF443" s="172">
        <f t="shared" si="135"/>
        <v>0</v>
      </c>
      <c r="BG443" s="172">
        <f t="shared" si="136"/>
        <v>0</v>
      </c>
      <c r="BH443" s="172">
        <f t="shared" si="137"/>
        <v>0</v>
      </c>
      <c r="BI443" s="172">
        <f t="shared" si="138"/>
        <v>0</v>
      </c>
      <c r="BJ443" s="18" t="s">
        <v>2173</v>
      </c>
      <c r="BK443" s="172">
        <f t="shared" si="139"/>
        <v>0</v>
      </c>
      <c r="BL443" s="18" t="s">
        <v>2385</v>
      </c>
      <c r="BM443" s="18" t="s">
        <v>349</v>
      </c>
    </row>
    <row r="444" spans="2:65" s="1" customFormat="1" ht="22.5" customHeight="1">
      <c r="B444" s="160"/>
      <c r="C444" s="161" t="s">
        <v>350</v>
      </c>
      <c r="D444" s="161" t="s">
        <v>2219</v>
      </c>
      <c r="E444" s="162" t="s">
        <v>351</v>
      </c>
      <c r="F444" s="163" t="s">
        <v>352</v>
      </c>
      <c r="G444" s="164" t="s">
        <v>69</v>
      </c>
      <c r="H444" s="165">
        <v>2</v>
      </c>
      <c r="I444" s="166"/>
      <c r="J444" s="167">
        <f t="shared" si="130"/>
        <v>0</v>
      </c>
      <c r="K444" s="163" t="s">
        <v>2117</v>
      </c>
      <c r="L444" s="35"/>
      <c r="M444" s="168" t="s">
        <v>2117</v>
      </c>
      <c r="N444" s="169" t="s">
        <v>2137</v>
      </c>
      <c r="O444" s="36"/>
      <c r="P444" s="170">
        <f t="shared" si="131"/>
        <v>0</v>
      </c>
      <c r="Q444" s="170">
        <v>0</v>
      </c>
      <c r="R444" s="170">
        <f t="shared" si="132"/>
        <v>0</v>
      </c>
      <c r="S444" s="170">
        <v>0</v>
      </c>
      <c r="T444" s="171">
        <f t="shared" si="133"/>
        <v>0</v>
      </c>
      <c r="AR444" s="18" t="s">
        <v>2385</v>
      </c>
      <c r="AT444" s="18" t="s">
        <v>2219</v>
      </c>
      <c r="AU444" s="18" t="s">
        <v>2175</v>
      </c>
      <c r="AY444" s="18" t="s">
        <v>2216</v>
      </c>
      <c r="BE444" s="172">
        <f t="shared" si="134"/>
        <v>0</v>
      </c>
      <c r="BF444" s="172">
        <f t="shared" si="135"/>
        <v>0</v>
      </c>
      <c r="BG444" s="172">
        <f t="shared" si="136"/>
        <v>0</v>
      </c>
      <c r="BH444" s="172">
        <f t="shared" si="137"/>
        <v>0</v>
      </c>
      <c r="BI444" s="172">
        <f t="shared" si="138"/>
        <v>0</v>
      </c>
      <c r="BJ444" s="18" t="s">
        <v>2173</v>
      </c>
      <c r="BK444" s="172">
        <f t="shared" si="139"/>
        <v>0</v>
      </c>
      <c r="BL444" s="18" t="s">
        <v>2385</v>
      </c>
      <c r="BM444" s="18" t="s">
        <v>353</v>
      </c>
    </row>
    <row r="445" spans="2:65" s="1" customFormat="1" ht="22.5" customHeight="1">
      <c r="B445" s="160"/>
      <c r="C445" s="161" t="s">
        <v>354</v>
      </c>
      <c r="D445" s="161" t="s">
        <v>2219</v>
      </c>
      <c r="E445" s="162" t="s">
        <v>355</v>
      </c>
      <c r="F445" s="163" t="s">
        <v>356</v>
      </c>
      <c r="G445" s="164" t="s">
        <v>69</v>
      </c>
      <c r="H445" s="165">
        <v>6</v>
      </c>
      <c r="I445" s="166"/>
      <c r="J445" s="167">
        <f t="shared" si="130"/>
        <v>0</v>
      </c>
      <c r="K445" s="163" t="s">
        <v>2117</v>
      </c>
      <c r="L445" s="35"/>
      <c r="M445" s="168" t="s">
        <v>2117</v>
      </c>
      <c r="N445" s="169" t="s">
        <v>2137</v>
      </c>
      <c r="O445" s="36"/>
      <c r="P445" s="170">
        <f t="shared" si="131"/>
        <v>0</v>
      </c>
      <c r="Q445" s="170">
        <v>0</v>
      </c>
      <c r="R445" s="170">
        <f t="shared" si="132"/>
        <v>0</v>
      </c>
      <c r="S445" s="170">
        <v>0</v>
      </c>
      <c r="T445" s="171">
        <f t="shared" si="133"/>
        <v>0</v>
      </c>
      <c r="AR445" s="18" t="s">
        <v>2385</v>
      </c>
      <c r="AT445" s="18" t="s">
        <v>2219</v>
      </c>
      <c r="AU445" s="18" t="s">
        <v>2175</v>
      </c>
      <c r="AY445" s="18" t="s">
        <v>2216</v>
      </c>
      <c r="BE445" s="172">
        <f t="shared" si="134"/>
        <v>0</v>
      </c>
      <c r="BF445" s="172">
        <f t="shared" si="135"/>
        <v>0</v>
      </c>
      <c r="BG445" s="172">
        <f t="shared" si="136"/>
        <v>0</v>
      </c>
      <c r="BH445" s="172">
        <f t="shared" si="137"/>
        <v>0</v>
      </c>
      <c r="BI445" s="172">
        <f t="shared" si="138"/>
        <v>0</v>
      </c>
      <c r="BJ445" s="18" t="s">
        <v>2173</v>
      </c>
      <c r="BK445" s="172">
        <f t="shared" si="139"/>
        <v>0</v>
      </c>
      <c r="BL445" s="18" t="s">
        <v>2385</v>
      </c>
      <c r="BM445" s="18" t="s">
        <v>357</v>
      </c>
    </row>
    <row r="446" spans="2:65" s="1" customFormat="1" ht="22.5" customHeight="1">
      <c r="B446" s="160"/>
      <c r="C446" s="161" t="s">
        <v>358</v>
      </c>
      <c r="D446" s="161" t="s">
        <v>2219</v>
      </c>
      <c r="E446" s="162" t="s">
        <v>359</v>
      </c>
      <c r="F446" s="163" t="s">
        <v>360</v>
      </c>
      <c r="G446" s="164" t="s">
        <v>69</v>
      </c>
      <c r="H446" s="165">
        <v>6</v>
      </c>
      <c r="I446" s="166"/>
      <c r="J446" s="167">
        <f t="shared" si="130"/>
        <v>0</v>
      </c>
      <c r="K446" s="163" t="s">
        <v>2117</v>
      </c>
      <c r="L446" s="35"/>
      <c r="M446" s="168" t="s">
        <v>2117</v>
      </c>
      <c r="N446" s="169" t="s">
        <v>2137</v>
      </c>
      <c r="O446" s="36"/>
      <c r="P446" s="170">
        <f t="shared" si="131"/>
        <v>0</v>
      </c>
      <c r="Q446" s="170">
        <v>0</v>
      </c>
      <c r="R446" s="170">
        <f t="shared" si="132"/>
        <v>0</v>
      </c>
      <c r="S446" s="170">
        <v>0</v>
      </c>
      <c r="T446" s="171">
        <f t="shared" si="133"/>
        <v>0</v>
      </c>
      <c r="AR446" s="18" t="s">
        <v>2385</v>
      </c>
      <c r="AT446" s="18" t="s">
        <v>2219</v>
      </c>
      <c r="AU446" s="18" t="s">
        <v>2175</v>
      </c>
      <c r="AY446" s="18" t="s">
        <v>2216</v>
      </c>
      <c r="BE446" s="172">
        <f t="shared" si="134"/>
        <v>0</v>
      </c>
      <c r="BF446" s="172">
        <f t="shared" si="135"/>
        <v>0</v>
      </c>
      <c r="BG446" s="172">
        <f t="shared" si="136"/>
        <v>0</v>
      </c>
      <c r="BH446" s="172">
        <f t="shared" si="137"/>
        <v>0</v>
      </c>
      <c r="BI446" s="172">
        <f t="shared" si="138"/>
        <v>0</v>
      </c>
      <c r="BJ446" s="18" t="s">
        <v>2173</v>
      </c>
      <c r="BK446" s="172">
        <f t="shared" si="139"/>
        <v>0</v>
      </c>
      <c r="BL446" s="18" t="s">
        <v>2385</v>
      </c>
      <c r="BM446" s="18" t="s">
        <v>361</v>
      </c>
    </row>
    <row r="447" spans="2:65" s="1" customFormat="1" ht="22.5" customHeight="1">
      <c r="B447" s="160"/>
      <c r="C447" s="161" t="s">
        <v>362</v>
      </c>
      <c r="D447" s="161" t="s">
        <v>2219</v>
      </c>
      <c r="E447" s="162" t="s">
        <v>363</v>
      </c>
      <c r="F447" s="163" t="s">
        <v>364</v>
      </c>
      <c r="G447" s="164" t="s">
        <v>69</v>
      </c>
      <c r="H447" s="165">
        <v>4</v>
      </c>
      <c r="I447" s="166"/>
      <c r="J447" s="167">
        <f t="shared" si="130"/>
        <v>0</v>
      </c>
      <c r="K447" s="163" t="s">
        <v>2117</v>
      </c>
      <c r="L447" s="35"/>
      <c r="M447" s="168" t="s">
        <v>2117</v>
      </c>
      <c r="N447" s="169" t="s">
        <v>2137</v>
      </c>
      <c r="O447" s="36"/>
      <c r="P447" s="170">
        <f t="shared" si="131"/>
        <v>0</v>
      </c>
      <c r="Q447" s="170">
        <v>0</v>
      </c>
      <c r="R447" s="170">
        <f t="shared" si="132"/>
        <v>0</v>
      </c>
      <c r="S447" s="170">
        <v>0</v>
      </c>
      <c r="T447" s="171">
        <f t="shared" si="133"/>
        <v>0</v>
      </c>
      <c r="AR447" s="18" t="s">
        <v>2385</v>
      </c>
      <c r="AT447" s="18" t="s">
        <v>2219</v>
      </c>
      <c r="AU447" s="18" t="s">
        <v>2175</v>
      </c>
      <c r="AY447" s="18" t="s">
        <v>2216</v>
      </c>
      <c r="BE447" s="172">
        <f t="shared" si="134"/>
        <v>0</v>
      </c>
      <c r="BF447" s="172">
        <f t="shared" si="135"/>
        <v>0</v>
      </c>
      <c r="BG447" s="172">
        <f t="shared" si="136"/>
        <v>0</v>
      </c>
      <c r="BH447" s="172">
        <f t="shared" si="137"/>
        <v>0</v>
      </c>
      <c r="BI447" s="172">
        <f t="shared" si="138"/>
        <v>0</v>
      </c>
      <c r="BJ447" s="18" t="s">
        <v>2173</v>
      </c>
      <c r="BK447" s="172">
        <f t="shared" si="139"/>
        <v>0</v>
      </c>
      <c r="BL447" s="18" t="s">
        <v>2385</v>
      </c>
      <c r="BM447" s="18" t="s">
        <v>365</v>
      </c>
    </row>
    <row r="448" spans="2:65" s="1" customFormat="1" ht="22.5" customHeight="1">
      <c r="B448" s="160"/>
      <c r="C448" s="161" t="s">
        <v>366</v>
      </c>
      <c r="D448" s="161" t="s">
        <v>2219</v>
      </c>
      <c r="E448" s="162" t="s">
        <v>367</v>
      </c>
      <c r="F448" s="163" t="s">
        <v>368</v>
      </c>
      <c r="G448" s="164" t="s">
        <v>69</v>
      </c>
      <c r="H448" s="165">
        <v>14</v>
      </c>
      <c r="I448" s="166"/>
      <c r="J448" s="167">
        <f t="shared" si="130"/>
        <v>0</v>
      </c>
      <c r="K448" s="163" t="s">
        <v>2117</v>
      </c>
      <c r="L448" s="35"/>
      <c r="M448" s="168" t="s">
        <v>2117</v>
      </c>
      <c r="N448" s="169" t="s">
        <v>2137</v>
      </c>
      <c r="O448" s="36"/>
      <c r="P448" s="170">
        <f t="shared" si="131"/>
        <v>0</v>
      </c>
      <c r="Q448" s="170">
        <v>0</v>
      </c>
      <c r="R448" s="170">
        <f t="shared" si="132"/>
        <v>0</v>
      </c>
      <c r="S448" s="170">
        <v>0</v>
      </c>
      <c r="T448" s="171">
        <f t="shared" si="133"/>
        <v>0</v>
      </c>
      <c r="AR448" s="18" t="s">
        <v>2385</v>
      </c>
      <c r="AT448" s="18" t="s">
        <v>2219</v>
      </c>
      <c r="AU448" s="18" t="s">
        <v>2175</v>
      </c>
      <c r="AY448" s="18" t="s">
        <v>2216</v>
      </c>
      <c r="BE448" s="172">
        <f t="shared" si="134"/>
        <v>0</v>
      </c>
      <c r="BF448" s="172">
        <f t="shared" si="135"/>
        <v>0</v>
      </c>
      <c r="BG448" s="172">
        <f t="shared" si="136"/>
        <v>0</v>
      </c>
      <c r="BH448" s="172">
        <f t="shared" si="137"/>
        <v>0</v>
      </c>
      <c r="BI448" s="172">
        <f t="shared" si="138"/>
        <v>0</v>
      </c>
      <c r="BJ448" s="18" t="s">
        <v>2173</v>
      </c>
      <c r="BK448" s="172">
        <f t="shared" si="139"/>
        <v>0</v>
      </c>
      <c r="BL448" s="18" t="s">
        <v>2385</v>
      </c>
      <c r="BM448" s="18" t="s">
        <v>369</v>
      </c>
    </row>
    <row r="449" spans="2:65" s="1" customFormat="1" ht="22.5" customHeight="1">
      <c r="B449" s="160"/>
      <c r="C449" s="161" t="s">
        <v>370</v>
      </c>
      <c r="D449" s="161" t="s">
        <v>2219</v>
      </c>
      <c r="E449" s="162" t="s">
        <v>371</v>
      </c>
      <c r="F449" s="163" t="s">
        <v>372</v>
      </c>
      <c r="G449" s="164" t="s">
        <v>2352</v>
      </c>
      <c r="H449" s="165">
        <v>150</v>
      </c>
      <c r="I449" s="166"/>
      <c r="J449" s="167">
        <f t="shared" si="130"/>
        <v>0</v>
      </c>
      <c r="K449" s="163" t="s">
        <v>2117</v>
      </c>
      <c r="L449" s="35"/>
      <c r="M449" s="168" t="s">
        <v>2117</v>
      </c>
      <c r="N449" s="169" t="s">
        <v>2137</v>
      </c>
      <c r="O449" s="36"/>
      <c r="P449" s="170">
        <f t="shared" si="131"/>
        <v>0</v>
      </c>
      <c r="Q449" s="170">
        <v>0</v>
      </c>
      <c r="R449" s="170">
        <f t="shared" si="132"/>
        <v>0</v>
      </c>
      <c r="S449" s="170">
        <v>0</v>
      </c>
      <c r="T449" s="171">
        <f t="shared" si="133"/>
        <v>0</v>
      </c>
      <c r="AR449" s="18" t="s">
        <v>2385</v>
      </c>
      <c r="AT449" s="18" t="s">
        <v>2219</v>
      </c>
      <c r="AU449" s="18" t="s">
        <v>2175</v>
      </c>
      <c r="AY449" s="18" t="s">
        <v>2216</v>
      </c>
      <c r="BE449" s="172">
        <f t="shared" si="134"/>
        <v>0</v>
      </c>
      <c r="BF449" s="172">
        <f t="shared" si="135"/>
        <v>0</v>
      </c>
      <c r="BG449" s="172">
        <f t="shared" si="136"/>
        <v>0</v>
      </c>
      <c r="BH449" s="172">
        <f t="shared" si="137"/>
        <v>0</v>
      </c>
      <c r="BI449" s="172">
        <f t="shared" si="138"/>
        <v>0</v>
      </c>
      <c r="BJ449" s="18" t="s">
        <v>2173</v>
      </c>
      <c r="BK449" s="172">
        <f t="shared" si="139"/>
        <v>0</v>
      </c>
      <c r="BL449" s="18" t="s">
        <v>2385</v>
      </c>
      <c r="BM449" s="18" t="s">
        <v>373</v>
      </c>
    </row>
    <row r="450" spans="2:65" s="1" customFormat="1" ht="22.5" customHeight="1">
      <c r="B450" s="160"/>
      <c r="C450" s="161" t="s">
        <v>374</v>
      </c>
      <c r="D450" s="161" t="s">
        <v>2219</v>
      </c>
      <c r="E450" s="162" t="s">
        <v>375</v>
      </c>
      <c r="F450" s="163" t="s">
        <v>376</v>
      </c>
      <c r="G450" s="164" t="s">
        <v>69</v>
      </c>
      <c r="H450" s="165">
        <v>1</v>
      </c>
      <c r="I450" s="166"/>
      <c r="J450" s="167">
        <f t="shared" si="130"/>
        <v>0</v>
      </c>
      <c r="K450" s="163" t="s">
        <v>2117</v>
      </c>
      <c r="L450" s="35"/>
      <c r="M450" s="168" t="s">
        <v>2117</v>
      </c>
      <c r="N450" s="169" t="s">
        <v>2137</v>
      </c>
      <c r="O450" s="36"/>
      <c r="P450" s="170">
        <f t="shared" si="131"/>
        <v>0</v>
      </c>
      <c r="Q450" s="170">
        <v>0</v>
      </c>
      <c r="R450" s="170">
        <f t="shared" si="132"/>
        <v>0</v>
      </c>
      <c r="S450" s="170">
        <v>0</v>
      </c>
      <c r="T450" s="171">
        <f t="shared" si="133"/>
        <v>0</v>
      </c>
      <c r="AR450" s="18" t="s">
        <v>2385</v>
      </c>
      <c r="AT450" s="18" t="s">
        <v>2219</v>
      </c>
      <c r="AU450" s="18" t="s">
        <v>2175</v>
      </c>
      <c r="AY450" s="18" t="s">
        <v>2216</v>
      </c>
      <c r="BE450" s="172">
        <f t="shared" si="134"/>
        <v>0</v>
      </c>
      <c r="BF450" s="172">
        <f t="shared" si="135"/>
        <v>0</v>
      </c>
      <c r="BG450" s="172">
        <f t="shared" si="136"/>
        <v>0</v>
      </c>
      <c r="BH450" s="172">
        <f t="shared" si="137"/>
        <v>0</v>
      </c>
      <c r="BI450" s="172">
        <f t="shared" si="138"/>
        <v>0</v>
      </c>
      <c r="BJ450" s="18" t="s">
        <v>2173</v>
      </c>
      <c r="BK450" s="172">
        <f t="shared" si="139"/>
        <v>0</v>
      </c>
      <c r="BL450" s="18" t="s">
        <v>2385</v>
      </c>
      <c r="BM450" s="18" t="s">
        <v>377</v>
      </c>
    </row>
    <row r="451" spans="2:65" s="1" customFormat="1" ht="22.5" customHeight="1">
      <c r="B451" s="160"/>
      <c r="C451" s="161" t="s">
        <v>378</v>
      </c>
      <c r="D451" s="161" t="s">
        <v>2219</v>
      </c>
      <c r="E451" s="162" t="s">
        <v>379</v>
      </c>
      <c r="F451" s="163" t="s">
        <v>380</v>
      </c>
      <c r="G451" s="164" t="s">
        <v>69</v>
      </c>
      <c r="H451" s="165">
        <v>2</v>
      </c>
      <c r="I451" s="166"/>
      <c r="J451" s="167">
        <f t="shared" si="130"/>
        <v>0</v>
      </c>
      <c r="K451" s="163" t="s">
        <v>2117</v>
      </c>
      <c r="L451" s="35"/>
      <c r="M451" s="168" t="s">
        <v>2117</v>
      </c>
      <c r="N451" s="169" t="s">
        <v>2137</v>
      </c>
      <c r="O451" s="36"/>
      <c r="P451" s="170">
        <f t="shared" si="131"/>
        <v>0</v>
      </c>
      <c r="Q451" s="170">
        <v>0</v>
      </c>
      <c r="R451" s="170">
        <f t="shared" si="132"/>
        <v>0</v>
      </c>
      <c r="S451" s="170">
        <v>0</v>
      </c>
      <c r="T451" s="171">
        <f t="shared" si="133"/>
        <v>0</v>
      </c>
      <c r="AR451" s="18" t="s">
        <v>2385</v>
      </c>
      <c r="AT451" s="18" t="s">
        <v>2219</v>
      </c>
      <c r="AU451" s="18" t="s">
        <v>2175</v>
      </c>
      <c r="AY451" s="18" t="s">
        <v>2216</v>
      </c>
      <c r="BE451" s="172">
        <f t="shared" si="134"/>
        <v>0</v>
      </c>
      <c r="BF451" s="172">
        <f t="shared" si="135"/>
        <v>0</v>
      </c>
      <c r="BG451" s="172">
        <f t="shared" si="136"/>
        <v>0</v>
      </c>
      <c r="BH451" s="172">
        <f t="shared" si="137"/>
        <v>0</v>
      </c>
      <c r="BI451" s="172">
        <f t="shared" si="138"/>
        <v>0</v>
      </c>
      <c r="BJ451" s="18" t="s">
        <v>2173</v>
      </c>
      <c r="BK451" s="172">
        <f t="shared" si="139"/>
        <v>0</v>
      </c>
      <c r="BL451" s="18" t="s">
        <v>2385</v>
      </c>
      <c r="BM451" s="18" t="s">
        <v>381</v>
      </c>
    </row>
    <row r="452" spans="2:65" s="1" customFormat="1" ht="22.5" customHeight="1">
      <c r="B452" s="160"/>
      <c r="C452" s="161" t="s">
        <v>382</v>
      </c>
      <c r="D452" s="161" t="s">
        <v>2219</v>
      </c>
      <c r="E452" s="162" t="s">
        <v>383</v>
      </c>
      <c r="F452" s="163" t="s">
        <v>384</v>
      </c>
      <c r="G452" s="164" t="s">
        <v>2304</v>
      </c>
      <c r="H452" s="165">
        <v>0.3</v>
      </c>
      <c r="I452" s="166"/>
      <c r="J452" s="167">
        <f t="shared" ref="J452:J466" si="140">ROUND(I452*H452,2)</f>
        <v>0</v>
      </c>
      <c r="K452" s="163" t="s">
        <v>2117</v>
      </c>
      <c r="L452" s="35"/>
      <c r="M452" s="168" t="s">
        <v>2117</v>
      </c>
      <c r="N452" s="169" t="s">
        <v>2137</v>
      </c>
      <c r="O452" s="36"/>
      <c r="P452" s="170">
        <f t="shared" ref="P452:P466" si="141">O452*H452</f>
        <v>0</v>
      </c>
      <c r="Q452" s="170">
        <v>0</v>
      </c>
      <c r="R452" s="170">
        <f t="shared" ref="R452:R466" si="142">Q452*H452</f>
        <v>0</v>
      </c>
      <c r="S452" s="170">
        <v>0</v>
      </c>
      <c r="T452" s="171">
        <f t="shared" ref="T452:T466" si="143">S452*H452</f>
        <v>0</v>
      </c>
      <c r="AR452" s="18" t="s">
        <v>2385</v>
      </c>
      <c r="AT452" s="18" t="s">
        <v>2219</v>
      </c>
      <c r="AU452" s="18" t="s">
        <v>2175</v>
      </c>
      <c r="AY452" s="18" t="s">
        <v>2216</v>
      </c>
      <c r="BE452" s="172">
        <f t="shared" ref="BE452:BE466" si="144">IF(N452="základní",J452,0)</f>
        <v>0</v>
      </c>
      <c r="BF452" s="172">
        <f t="shared" ref="BF452:BF466" si="145">IF(N452="snížená",J452,0)</f>
        <v>0</v>
      </c>
      <c r="BG452" s="172">
        <f t="shared" ref="BG452:BG466" si="146">IF(N452="zákl. přenesená",J452,0)</f>
        <v>0</v>
      </c>
      <c r="BH452" s="172">
        <f t="shared" ref="BH452:BH466" si="147">IF(N452="sníž. přenesená",J452,0)</f>
        <v>0</v>
      </c>
      <c r="BI452" s="172">
        <f t="shared" ref="BI452:BI466" si="148">IF(N452="nulová",J452,0)</f>
        <v>0</v>
      </c>
      <c r="BJ452" s="18" t="s">
        <v>2173</v>
      </c>
      <c r="BK452" s="172">
        <f t="shared" ref="BK452:BK466" si="149">ROUND(I452*H452,2)</f>
        <v>0</v>
      </c>
      <c r="BL452" s="18" t="s">
        <v>2385</v>
      </c>
      <c r="BM452" s="18" t="s">
        <v>385</v>
      </c>
    </row>
    <row r="453" spans="2:65" s="1" customFormat="1" ht="22.5" customHeight="1">
      <c r="B453" s="160"/>
      <c r="C453" s="161" t="s">
        <v>386</v>
      </c>
      <c r="D453" s="161" t="s">
        <v>2219</v>
      </c>
      <c r="E453" s="162" t="s">
        <v>387</v>
      </c>
      <c r="F453" s="163" t="s">
        <v>388</v>
      </c>
      <c r="G453" s="164" t="s">
        <v>69</v>
      </c>
      <c r="H453" s="165">
        <v>1</v>
      </c>
      <c r="I453" s="166"/>
      <c r="J453" s="167">
        <f t="shared" si="140"/>
        <v>0</v>
      </c>
      <c r="K453" s="163" t="s">
        <v>2117</v>
      </c>
      <c r="L453" s="35"/>
      <c r="M453" s="168" t="s">
        <v>2117</v>
      </c>
      <c r="N453" s="169" t="s">
        <v>2137</v>
      </c>
      <c r="O453" s="36"/>
      <c r="P453" s="170">
        <f t="shared" si="141"/>
        <v>0</v>
      </c>
      <c r="Q453" s="170">
        <v>0</v>
      </c>
      <c r="R453" s="170">
        <f t="shared" si="142"/>
        <v>0</v>
      </c>
      <c r="S453" s="170">
        <v>0</v>
      </c>
      <c r="T453" s="171">
        <f t="shared" si="143"/>
        <v>0</v>
      </c>
      <c r="AR453" s="18" t="s">
        <v>2385</v>
      </c>
      <c r="AT453" s="18" t="s">
        <v>2219</v>
      </c>
      <c r="AU453" s="18" t="s">
        <v>2175</v>
      </c>
      <c r="AY453" s="18" t="s">
        <v>2216</v>
      </c>
      <c r="BE453" s="172">
        <f t="shared" si="144"/>
        <v>0</v>
      </c>
      <c r="BF453" s="172">
        <f t="shared" si="145"/>
        <v>0</v>
      </c>
      <c r="BG453" s="172">
        <f t="shared" si="146"/>
        <v>0</v>
      </c>
      <c r="BH453" s="172">
        <f t="shared" si="147"/>
        <v>0</v>
      </c>
      <c r="BI453" s="172">
        <f t="shared" si="148"/>
        <v>0</v>
      </c>
      <c r="BJ453" s="18" t="s">
        <v>2173</v>
      </c>
      <c r="BK453" s="172">
        <f t="shared" si="149"/>
        <v>0</v>
      </c>
      <c r="BL453" s="18" t="s">
        <v>2385</v>
      </c>
      <c r="BM453" s="18" t="s">
        <v>389</v>
      </c>
    </row>
    <row r="454" spans="2:65" s="1" customFormat="1" ht="22.5" customHeight="1">
      <c r="B454" s="160"/>
      <c r="C454" s="161" t="s">
        <v>390</v>
      </c>
      <c r="D454" s="161" t="s">
        <v>2219</v>
      </c>
      <c r="E454" s="162" t="s">
        <v>391</v>
      </c>
      <c r="F454" s="163" t="s">
        <v>392</v>
      </c>
      <c r="G454" s="164" t="s">
        <v>2359</v>
      </c>
      <c r="H454" s="165">
        <v>0.24</v>
      </c>
      <c r="I454" s="166"/>
      <c r="J454" s="167">
        <f t="shared" si="140"/>
        <v>0</v>
      </c>
      <c r="K454" s="163" t="s">
        <v>2117</v>
      </c>
      <c r="L454" s="35"/>
      <c r="M454" s="168" t="s">
        <v>2117</v>
      </c>
      <c r="N454" s="169" t="s">
        <v>2137</v>
      </c>
      <c r="O454" s="36"/>
      <c r="P454" s="170">
        <f t="shared" si="141"/>
        <v>0</v>
      </c>
      <c r="Q454" s="170">
        <v>0</v>
      </c>
      <c r="R454" s="170">
        <f t="shared" si="142"/>
        <v>0</v>
      </c>
      <c r="S454" s="170">
        <v>0</v>
      </c>
      <c r="T454" s="171">
        <f t="shared" si="143"/>
        <v>0</v>
      </c>
      <c r="AR454" s="18" t="s">
        <v>2385</v>
      </c>
      <c r="AT454" s="18" t="s">
        <v>2219</v>
      </c>
      <c r="AU454" s="18" t="s">
        <v>2175</v>
      </c>
      <c r="AY454" s="18" t="s">
        <v>2216</v>
      </c>
      <c r="BE454" s="172">
        <f t="shared" si="144"/>
        <v>0</v>
      </c>
      <c r="BF454" s="172">
        <f t="shared" si="145"/>
        <v>0</v>
      </c>
      <c r="BG454" s="172">
        <f t="shared" si="146"/>
        <v>0</v>
      </c>
      <c r="BH454" s="172">
        <f t="shared" si="147"/>
        <v>0</v>
      </c>
      <c r="BI454" s="172">
        <f t="shared" si="148"/>
        <v>0</v>
      </c>
      <c r="BJ454" s="18" t="s">
        <v>2173</v>
      </c>
      <c r="BK454" s="172">
        <f t="shared" si="149"/>
        <v>0</v>
      </c>
      <c r="BL454" s="18" t="s">
        <v>2385</v>
      </c>
      <c r="BM454" s="18" t="s">
        <v>393</v>
      </c>
    </row>
    <row r="455" spans="2:65" s="1" customFormat="1" ht="22.5" customHeight="1">
      <c r="B455" s="160"/>
      <c r="C455" s="161" t="s">
        <v>394</v>
      </c>
      <c r="D455" s="161" t="s">
        <v>2219</v>
      </c>
      <c r="E455" s="162" t="s">
        <v>395</v>
      </c>
      <c r="F455" s="163" t="s">
        <v>396</v>
      </c>
      <c r="G455" s="164" t="s">
        <v>69</v>
      </c>
      <c r="H455" s="165">
        <v>2</v>
      </c>
      <c r="I455" s="166"/>
      <c r="J455" s="167">
        <f t="shared" si="140"/>
        <v>0</v>
      </c>
      <c r="K455" s="163" t="s">
        <v>2117</v>
      </c>
      <c r="L455" s="35"/>
      <c r="M455" s="168" t="s">
        <v>2117</v>
      </c>
      <c r="N455" s="169" t="s">
        <v>2137</v>
      </c>
      <c r="O455" s="36"/>
      <c r="P455" s="170">
        <f t="shared" si="141"/>
        <v>0</v>
      </c>
      <c r="Q455" s="170">
        <v>0</v>
      </c>
      <c r="R455" s="170">
        <f t="shared" si="142"/>
        <v>0</v>
      </c>
      <c r="S455" s="170">
        <v>0</v>
      </c>
      <c r="T455" s="171">
        <f t="shared" si="143"/>
        <v>0</v>
      </c>
      <c r="AR455" s="18" t="s">
        <v>2385</v>
      </c>
      <c r="AT455" s="18" t="s">
        <v>2219</v>
      </c>
      <c r="AU455" s="18" t="s">
        <v>2175</v>
      </c>
      <c r="AY455" s="18" t="s">
        <v>2216</v>
      </c>
      <c r="BE455" s="172">
        <f t="shared" si="144"/>
        <v>0</v>
      </c>
      <c r="BF455" s="172">
        <f t="shared" si="145"/>
        <v>0</v>
      </c>
      <c r="BG455" s="172">
        <f t="shared" si="146"/>
        <v>0</v>
      </c>
      <c r="BH455" s="172">
        <f t="shared" si="147"/>
        <v>0</v>
      </c>
      <c r="BI455" s="172">
        <f t="shared" si="148"/>
        <v>0</v>
      </c>
      <c r="BJ455" s="18" t="s">
        <v>2173</v>
      </c>
      <c r="BK455" s="172">
        <f t="shared" si="149"/>
        <v>0</v>
      </c>
      <c r="BL455" s="18" t="s">
        <v>2385</v>
      </c>
      <c r="BM455" s="18" t="s">
        <v>397</v>
      </c>
    </row>
    <row r="456" spans="2:65" s="1" customFormat="1" ht="22.5" customHeight="1">
      <c r="B456" s="160"/>
      <c r="C456" s="161" t="s">
        <v>398</v>
      </c>
      <c r="D456" s="161" t="s">
        <v>2219</v>
      </c>
      <c r="E456" s="162" t="s">
        <v>399</v>
      </c>
      <c r="F456" s="163" t="s">
        <v>400</v>
      </c>
      <c r="G456" s="164" t="s">
        <v>69</v>
      </c>
      <c r="H456" s="165">
        <v>2</v>
      </c>
      <c r="I456" s="166"/>
      <c r="J456" s="167">
        <f t="shared" si="140"/>
        <v>0</v>
      </c>
      <c r="K456" s="163" t="s">
        <v>2117</v>
      </c>
      <c r="L456" s="35"/>
      <c r="M456" s="168" t="s">
        <v>2117</v>
      </c>
      <c r="N456" s="169" t="s">
        <v>2137</v>
      </c>
      <c r="O456" s="36"/>
      <c r="P456" s="170">
        <f t="shared" si="141"/>
        <v>0</v>
      </c>
      <c r="Q456" s="170">
        <v>0</v>
      </c>
      <c r="R456" s="170">
        <f t="shared" si="142"/>
        <v>0</v>
      </c>
      <c r="S456" s="170">
        <v>0</v>
      </c>
      <c r="T456" s="171">
        <f t="shared" si="143"/>
        <v>0</v>
      </c>
      <c r="AR456" s="18" t="s">
        <v>2385</v>
      </c>
      <c r="AT456" s="18" t="s">
        <v>2219</v>
      </c>
      <c r="AU456" s="18" t="s">
        <v>2175</v>
      </c>
      <c r="AY456" s="18" t="s">
        <v>2216</v>
      </c>
      <c r="BE456" s="172">
        <f t="shared" si="144"/>
        <v>0</v>
      </c>
      <c r="BF456" s="172">
        <f t="shared" si="145"/>
        <v>0</v>
      </c>
      <c r="BG456" s="172">
        <f t="shared" si="146"/>
        <v>0</v>
      </c>
      <c r="BH456" s="172">
        <f t="shared" si="147"/>
        <v>0</v>
      </c>
      <c r="BI456" s="172">
        <f t="shared" si="148"/>
        <v>0</v>
      </c>
      <c r="BJ456" s="18" t="s">
        <v>2173</v>
      </c>
      <c r="BK456" s="172">
        <f t="shared" si="149"/>
        <v>0</v>
      </c>
      <c r="BL456" s="18" t="s">
        <v>2385</v>
      </c>
      <c r="BM456" s="18" t="s">
        <v>401</v>
      </c>
    </row>
    <row r="457" spans="2:65" s="1" customFormat="1" ht="22.5" customHeight="1">
      <c r="B457" s="160"/>
      <c r="C457" s="161" t="s">
        <v>402</v>
      </c>
      <c r="D457" s="161" t="s">
        <v>2219</v>
      </c>
      <c r="E457" s="162" t="s">
        <v>403</v>
      </c>
      <c r="F457" s="163" t="s">
        <v>404</v>
      </c>
      <c r="G457" s="164" t="s">
        <v>69</v>
      </c>
      <c r="H457" s="165">
        <v>2</v>
      </c>
      <c r="I457" s="166"/>
      <c r="J457" s="167">
        <f t="shared" si="140"/>
        <v>0</v>
      </c>
      <c r="K457" s="163" t="s">
        <v>2117</v>
      </c>
      <c r="L457" s="35"/>
      <c r="M457" s="168" t="s">
        <v>2117</v>
      </c>
      <c r="N457" s="169" t="s">
        <v>2137</v>
      </c>
      <c r="O457" s="36"/>
      <c r="P457" s="170">
        <f t="shared" si="141"/>
        <v>0</v>
      </c>
      <c r="Q457" s="170">
        <v>0</v>
      </c>
      <c r="R457" s="170">
        <f t="shared" si="142"/>
        <v>0</v>
      </c>
      <c r="S457" s="170">
        <v>0</v>
      </c>
      <c r="T457" s="171">
        <f t="shared" si="143"/>
        <v>0</v>
      </c>
      <c r="AR457" s="18" t="s">
        <v>2385</v>
      </c>
      <c r="AT457" s="18" t="s">
        <v>2219</v>
      </c>
      <c r="AU457" s="18" t="s">
        <v>2175</v>
      </c>
      <c r="AY457" s="18" t="s">
        <v>2216</v>
      </c>
      <c r="BE457" s="172">
        <f t="shared" si="144"/>
        <v>0</v>
      </c>
      <c r="BF457" s="172">
        <f t="shared" si="145"/>
        <v>0</v>
      </c>
      <c r="BG457" s="172">
        <f t="shared" si="146"/>
        <v>0</v>
      </c>
      <c r="BH457" s="172">
        <f t="shared" si="147"/>
        <v>0</v>
      </c>
      <c r="BI457" s="172">
        <f t="shared" si="148"/>
        <v>0</v>
      </c>
      <c r="BJ457" s="18" t="s">
        <v>2173</v>
      </c>
      <c r="BK457" s="172">
        <f t="shared" si="149"/>
        <v>0</v>
      </c>
      <c r="BL457" s="18" t="s">
        <v>2385</v>
      </c>
      <c r="BM457" s="18" t="s">
        <v>405</v>
      </c>
    </row>
    <row r="458" spans="2:65" s="1" customFormat="1" ht="22.5" customHeight="1">
      <c r="B458" s="160"/>
      <c r="C458" s="161" t="s">
        <v>406</v>
      </c>
      <c r="D458" s="161" t="s">
        <v>2219</v>
      </c>
      <c r="E458" s="162" t="s">
        <v>407</v>
      </c>
      <c r="F458" s="163" t="s">
        <v>408</v>
      </c>
      <c r="G458" s="164" t="s">
        <v>69</v>
      </c>
      <c r="H458" s="165">
        <v>2</v>
      </c>
      <c r="I458" s="166"/>
      <c r="J458" s="167">
        <f t="shared" si="140"/>
        <v>0</v>
      </c>
      <c r="K458" s="163" t="s">
        <v>2117</v>
      </c>
      <c r="L458" s="35"/>
      <c r="M458" s="168" t="s">
        <v>2117</v>
      </c>
      <c r="N458" s="169" t="s">
        <v>2137</v>
      </c>
      <c r="O458" s="36"/>
      <c r="P458" s="170">
        <f t="shared" si="141"/>
        <v>0</v>
      </c>
      <c r="Q458" s="170">
        <v>0</v>
      </c>
      <c r="R458" s="170">
        <f t="shared" si="142"/>
        <v>0</v>
      </c>
      <c r="S458" s="170">
        <v>0</v>
      </c>
      <c r="T458" s="171">
        <f t="shared" si="143"/>
        <v>0</v>
      </c>
      <c r="AR458" s="18" t="s">
        <v>2385</v>
      </c>
      <c r="AT458" s="18" t="s">
        <v>2219</v>
      </c>
      <c r="AU458" s="18" t="s">
        <v>2175</v>
      </c>
      <c r="AY458" s="18" t="s">
        <v>2216</v>
      </c>
      <c r="BE458" s="172">
        <f t="shared" si="144"/>
        <v>0</v>
      </c>
      <c r="BF458" s="172">
        <f t="shared" si="145"/>
        <v>0</v>
      </c>
      <c r="BG458" s="172">
        <f t="shared" si="146"/>
        <v>0</v>
      </c>
      <c r="BH458" s="172">
        <f t="shared" si="147"/>
        <v>0</v>
      </c>
      <c r="BI458" s="172">
        <f t="shared" si="148"/>
        <v>0</v>
      </c>
      <c r="BJ458" s="18" t="s">
        <v>2173</v>
      </c>
      <c r="BK458" s="172">
        <f t="shared" si="149"/>
        <v>0</v>
      </c>
      <c r="BL458" s="18" t="s">
        <v>2385</v>
      </c>
      <c r="BM458" s="18" t="s">
        <v>409</v>
      </c>
    </row>
    <row r="459" spans="2:65" s="1" customFormat="1" ht="22.5" customHeight="1">
      <c r="B459" s="160"/>
      <c r="C459" s="161" t="s">
        <v>410</v>
      </c>
      <c r="D459" s="161" t="s">
        <v>2219</v>
      </c>
      <c r="E459" s="162" t="s">
        <v>411</v>
      </c>
      <c r="F459" s="163" t="s">
        <v>412</v>
      </c>
      <c r="G459" s="164" t="s">
        <v>69</v>
      </c>
      <c r="H459" s="165">
        <v>3</v>
      </c>
      <c r="I459" s="166"/>
      <c r="J459" s="167">
        <f t="shared" si="140"/>
        <v>0</v>
      </c>
      <c r="K459" s="163" t="s">
        <v>2117</v>
      </c>
      <c r="L459" s="35"/>
      <c r="M459" s="168" t="s">
        <v>2117</v>
      </c>
      <c r="N459" s="169" t="s">
        <v>2137</v>
      </c>
      <c r="O459" s="36"/>
      <c r="P459" s="170">
        <f t="shared" si="141"/>
        <v>0</v>
      </c>
      <c r="Q459" s="170">
        <v>0</v>
      </c>
      <c r="R459" s="170">
        <f t="shared" si="142"/>
        <v>0</v>
      </c>
      <c r="S459" s="170">
        <v>0</v>
      </c>
      <c r="T459" s="171">
        <f t="shared" si="143"/>
        <v>0</v>
      </c>
      <c r="AR459" s="18" t="s">
        <v>2385</v>
      </c>
      <c r="AT459" s="18" t="s">
        <v>2219</v>
      </c>
      <c r="AU459" s="18" t="s">
        <v>2175</v>
      </c>
      <c r="AY459" s="18" t="s">
        <v>2216</v>
      </c>
      <c r="BE459" s="172">
        <f t="shared" si="144"/>
        <v>0</v>
      </c>
      <c r="BF459" s="172">
        <f t="shared" si="145"/>
        <v>0</v>
      </c>
      <c r="BG459" s="172">
        <f t="shared" si="146"/>
        <v>0</v>
      </c>
      <c r="BH459" s="172">
        <f t="shared" si="147"/>
        <v>0</v>
      </c>
      <c r="BI459" s="172">
        <f t="shared" si="148"/>
        <v>0</v>
      </c>
      <c r="BJ459" s="18" t="s">
        <v>2173</v>
      </c>
      <c r="BK459" s="172">
        <f t="shared" si="149"/>
        <v>0</v>
      </c>
      <c r="BL459" s="18" t="s">
        <v>2385</v>
      </c>
      <c r="BM459" s="18" t="s">
        <v>413</v>
      </c>
    </row>
    <row r="460" spans="2:65" s="1" customFormat="1" ht="22.5" customHeight="1">
      <c r="B460" s="160"/>
      <c r="C460" s="161" t="s">
        <v>414</v>
      </c>
      <c r="D460" s="161" t="s">
        <v>2219</v>
      </c>
      <c r="E460" s="162" t="s">
        <v>415</v>
      </c>
      <c r="F460" s="163" t="s">
        <v>416</v>
      </c>
      <c r="G460" s="164" t="s">
        <v>69</v>
      </c>
      <c r="H460" s="165">
        <v>1</v>
      </c>
      <c r="I460" s="166"/>
      <c r="J460" s="167">
        <f t="shared" si="140"/>
        <v>0</v>
      </c>
      <c r="K460" s="163" t="s">
        <v>2117</v>
      </c>
      <c r="L460" s="35"/>
      <c r="M460" s="168" t="s">
        <v>2117</v>
      </c>
      <c r="N460" s="169" t="s">
        <v>2137</v>
      </c>
      <c r="O460" s="36"/>
      <c r="P460" s="170">
        <f t="shared" si="141"/>
        <v>0</v>
      </c>
      <c r="Q460" s="170">
        <v>0</v>
      </c>
      <c r="R460" s="170">
        <f t="shared" si="142"/>
        <v>0</v>
      </c>
      <c r="S460" s="170">
        <v>0</v>
      </c>
      <c r="T460" s="171">
        <f t="shared" si="143"/>
        <v>0</v>
      </c>
      <c r="AR460" s="18" t="s">
        <v>2385</v>
      </c>
      <c r="AT460" s="18" t="s">
        <v>2219</v>
      </c>
      <c r="AU460" s="18" t="s">
        <v>2175</v>
      </c>
      <c r="AY460" s="18" t="s">
        <v>2216</v>
      </c>
      <c r="BE460" s="172">
        <f t="shared" si="144"/>
        <v>0</v>
      </c>
      <c r="BF460" s="172">
        <f t="shared" si="145"/>
        <v>0</v>
      </c>
      <c r="BG460" s="172">
        <f t="shared" si="146"/>
        <v>0</v>
      </c>
      <c r="BH460" s="172">
        <f t="shared" si="147"/>
        <v>0</v>
      </c>
      <c r="BI460" s="172">
        <f t="shared" si="148"/>
        <v>0</v>
      </c>
      <c r="BJ460" s="18" t="s">
        <v>2173</v>
      </c>
      <c r="BK460" s="172">
        <f t="shared" si="149"/>
        <v>0</v>
      </c>
      <c r="BL460" s="18" t="s">
        <v>2385</v>
      </c>
      <c r="BM460" s="18" t="s">
        <v>417</v>
      </c>
    </row>
    <row r="461" spans="2:65" s="1" customFormat="1" ht="22.5" customHeight="1">
      <c r="B461" s="160"/>
      <c r="C461" s="161" t="s">
        <v>418</v>
      </c>
      <c r="D461" s="161" t="s">
        <v>2219</v>
      </c>
      <c r="E461" s="162" t="s">
        <v>419</v>
      </c>
      <c r="F461" s="163" t="s">
        <v>420</v>
      </c>
      <c r="G461" s="164" t="s">
        <v>69</v>
      </c>
      <c r="H461" s="165">
        <v>1</v>
      </c>
      <c r="I461" s="166"/>
      <c r="J461" s="167">
        <f t="shared" si="140"/>
        <v>0</v>
      </c>
      <c r="K461" s="163" t="s">
        <v>2117</v>
      </c>
      <c r="L461" s="35"/>
      <c r="M461" s="168" t="s">
        <v>2117</v>
      </c>
      <c r="N461" s="169" t="s">
        <v>2137</v>
      </c>
      <c r="O461" s="36"/>
      <c r="P461" s="170">
        <f t="shared" si="141"/>
        <v>0</v>
      </c>
      <c r="Q461" s="170">
        <v>0</v>
      </c>
      <c r="R461" s="170">
        <f t="shared" si="142"/>
        <v>0</v>
      </c>
      <c r="S461" s="170">
        <v>0</v>
      </c>
      <c r="T461" s="171">
        <f t="shared" si="143"/>
        <v>0</v>
      </c>
      <c r="AR461" s="18" t="s">
        <v>2385</v>
      </c>
      <c r="AT461" s="18" t="s">
        <v>2219</v>
      </c>
      <c r="AU461" s="18" t="s">
        <v>2175</v>
      </c>
      <c r="AY461" s="18" t="s">
        <v>2216</v>
      </c>
      <c r="BE461" s="172">
        <f t="shared" si="144"/>
        <v>0</v>
      </c>
      <c r="BF461" s="172">
        <f t="shared" si="145"/>
        <v>0</v>
      </c>
      <c r="BG461" s="172">
        <f t="shared" si="146"/>
        <v>0</v>
      </c>
      <c r="BH461" s="172">
        <f t="shared" si="147"/>
        <v>0</v>
      </c>
      <c r="BI461" s="172">
        <f t="shared" si="148"/>
        <v>0</v>
      </c>
      <c r="BJ461" s="18" t="s">
        <v>2173</v>
      </c>
      <c r="BK461" s="172">
        <f t="shared" si="149"/>
        <v>0</v>
      </c>
      <c r="BL461" s="18" t="s">
        <v>2385</v>
      </c>
      <c r="BM461" s="18" t="s">
        <v>421</v>
      </c>
    </row>
    <row r="462" spans="2:65" s="1" customFormat="1" ht="22.5" customHeight="1">
      <c r="B462" s="160"/>
      <c r="C462" s="161" t="s">
        <v>422</v>
      </c>
      <c r="D462" s="161" t="s">
        <v>2219</v>
      </c>
      <c r="E462" s="162" t="s">
        <v>423</v>
      </c>
      <c r="F462" s="163" t="s">
        <v>424</v>
      </c>
      <c r="G462" s="164" t="s">
        <v>69</v>
      </c>
      <c r="H462" s="165">
        <v>7</v>
      </c>
      <c r="I462" s="166"/>
      <c r="J462" s="167">
        <f t="shared" si="140"/>
        <v>0</v>
      </c>
      <c r="K462" s="163" t="s">
        <v>2117</v>
      </c>
      <c r="L462" s="35"/>
      <c r="M462" s="168" t="s">
        <v>2117</v>
      </c>
      <c r="N462" s="169" t="s">
        <v>2137</v>
      </c>
      <c r="O462" s="36"/>
      <c r="P462" s="170">
        <f t="shared" si="141"/>
        <v>0</v>
      </c>
      <c r="Q462" s="170">
        <v>0</v>
      </c>
      <c r="R462" s="170">
        <f t="shared" si="142"/>
        <v>0</v>
      </c>
      <c r="S462" s="170">
        <v>0</v>
      </c>
      <c r="T462" s="171">
        <f t="shared" si="143"/>
        <v>0</v>
      </c>
      <c r="AR462" s="18" t="s">
        <v>2385</v>
      </c>
      <c r="AT462" s="18" t="s">
        <v>2219</v>
      </c>
      <c r="AU462" s="18" t="s">
        <v>2175</v>
      </c>
      <c r="AY462" s="18" t="s">
        <v>2216</v>
      </c>
      <c r="BE462" s="172">
        <f t="shared" si="144"/>
        <v>0</v>
      </c>
      <c r="BF462" s="172">
        <f t="shared" si="145"/>
        <v>0</v>
      </c>
      <c r="BG462" s="172">
        <f t="shared" si="146"/>
        <v>0</v>
      </c>
      <c r="BH462" s="172">
        <f t="shared" si="147"/>
        <v>0</v>
      </c>
      <c r="BI462" s="172">
        <f t="shared" si="148"/>
        <v>0</v>
      </c>
      <c r="BJ462" s="18" t="s">
        <v>2173</v>
      </c>
      <c r="BK462" s="172">
        <f t="shared" si="149"/>
        <v>0</v>
      </c>
      <c r="BL462" s="18" t="s">
        <v>2385</v>
      </c>
      <c r="BM462" s="18" t="s">
        <v>425</v>
      </c>
    </row>
    <row r="463" spans="2:65" s="1" customFormat="1" ht="22.5" customHeight="1">
      <c r="B463" s="160"/>
      <c r="C463" s="161" t="s">
        <v>426</v>
      </c>
      <c r="D463" s="161" t="s">
        <v>2219</v>
      </c>
      <c r="E463" s="162" t="s">
        <v>427</v>
      </c>
      <c r="F463" s="163" t="s">
        <v>428</v>
      </c>
      <c r="G463" s="164" t="s">
        <v>69</v>
      </c>
      <c r="H463" s="165">
        <v>1</v>
      </c>
      <c r="I463" s="166"/>
      <c r="J463" s="167">
        <f t="shared" si="140"/>
        <v>0</v>
      </c>
      <c r="K463" s="163" t="s">
        <v>2117</v>
      </c>
      <c r="L463" s="35"/>
      <c r="M463" s="168" t="s">
        <v>2117</v>
      </c>
      <c r="N463" s="169" t="s">
        <v>2137</v>
      </c>
      <c r="O463" s="36"/>
      <c r="P463" s="170">
        <f t="shared" si="141"/>
        <v>0</v>
      </c>
      <c r="Q463" s="170">
        <v>0</v>
      </c>
      <c r="R463" s="170">
        <f t="shared" si="142"/>
        <v>0</v>
      </c>
      <c r="S463" s="170">
        <v>0</v>
      </c>
      <c r="T463" s="171">
        <f t="shared" si="143"/>
        <v>0</v>
      </c>
      <c r="AR463" s="18" t="s">
        <v>2385</v>
      </c>
      <c r="AT463" s="18" t="s">
        <v>2219</v>
      </c>
      <c r="AU463" s="18" t="s">
        <v>2175</v>
      </c>
      <c r="AY463" s="18" t="s">
        <v>2216</v>
      </c>
      <c r="BE463" s="172">
        <f t="shared" si="144"/>
        <v>0</v>
      </c>
      <c r="BF463" s="172">
        <f t="shared" si="145"/>
        <v>0</v>
      </c>
      <c r="BG463" s="172">
        <f t="shared" si="146"/>
        <v>0</v>
      </c>
      <c r="BH463" s="172">
        <f t="shared" si="147"/>
        <v>0</v>
      </c>
      <c r="BI463" s="172">
        <f t="shared" si="148"/>
        <v>0</v>
      </c>
      <c r="BJ463" s="18" t="s">
        <v>2173</v>
      </c>
      <c r="BK463" s="172">
        <f t="shared" si="149"/>
        <v>0</v>
      </c>
      <c r="BL463" s="18" t="s">
        <v>2385</v>
      </c>
      <c r="BM463" s="18" t="s">
        <v>429</v>
      </c>
    </row>
    <row r="464" spans="2:65" s="1" customFormat="1" ht="22.5" customHeight="1">
      <c r="B464" s="160"/>
      <c r="C464" s="161" t="s">
        <v>430</v>
      </c>
      <c r="D464" s="161" t="s">
        <v>2219</v>
      </c>
      <c r="E464" s="162" t="s">
        <v>431</v>
      </c>
      <c r="F464" s="163" t="s">
        <v>432</v>
      </c>
      <c r="G464" s="164" t="s">
        <v>2352</v>
      </c>
      <c r="H464" s="165">
        <v>24</v>
      </c>
      <c r="I464" s="166"/>
      <c r="J464" s="167">
        <f t="shared" si="140"/>
        <v>0</v>
      </c>
      <c r="K464" s="163" t="s">
        <v>2117</v>
      </c>
      <c r="L464" s="35"/>
      <c r="M464" s="168" t="s">
        <v>2117</v>
      </c>
      <c r="N464" s="169" t="s">
        <v>2137</v>
      </c>
      <c r="O464" s="36"/>
      <c r="P464" s="170">
        <f t="shared" si="141"/>
        <v>0</v>
      </c>
      <c r="Q464" s="170">
        <v>0</v>
      </c>
      <c r="R464" s="170">
        <f t="shared" si="142"/>
        <v>0</v>
      </c>
      <c r="S464" s="170">
        <v>0</v>
      </c>
      <c r="T464" s="171">
        <f t="shared" si="143"/>
        <v>0</v>
      </c>
      <c r="AR464" s="18" t="s">
        <v>2385</v>
      </c>
      <c r="AT464" s="18" t="s">
        <v>2219</v>
      </c>
      <c r="AU464" s="18" t="s">
        <v>2175</v>
      </c>
      <c r="AY464" s="18" t="s">
        <v>2216</v>
      </c>
      <c r="BE464" s="172">
        <f t="shared" si="144"/>
        <v>0</v>
      </c>
      <c r="BF464" s="172">
        <f t="shared" si="145"/>
        <v>0</v>
      </c>
      <c r="BG464" s="172">
        <f t="shared" si="146"/>
        <v>0</v>
      </c>
      <c r="BH464" s="172">
        <f t="shared" si="147"/>
        <v>0</v>
      </c>
      <c r="BI464" s="172">
        <f t="shared" si="148"/>
        <v>0</v>
      </c>
      <c r="BJ464" s="18" t="s">
        <v>2173</v>
      </c>
      <c r="BK464" s="172">
        <f t="shared" si="149"/>
        <v>0</v>
      </c>
      <c r="BL464" s="18" t="s">
        <v>2385</v>
      </c>
      <c r="BM464" s="18" t="s">
        <v>433</v>
      </c>
    </row>
    <row r="465" spans="2:65" s="1" customFormat="1" ht="22.5" customHeight="1">
      <c r="B465" s="160"/>
      <c r="C465" s="161" t="s">
        <v>434</v>
      </c>
      <c r="D465" s="161" t="s">
        <v>2219</v>
      </c>
      <c r="E465" s="162" t="s">
        <v>435</v>
      </c>
      <c r="F465" s="163" t="s">
        <v>436</v>
      </c>
      <c r="G465" s="164" t="s">
        <v>69</v>
      </c>
      <c r="H465" s="165">
        <v>2</v>
      </c>
      <c r="I465" s="166"/>
      <c r="J465" s="167">
        <f t="shared" si="140"/>
        <v>0</v>
      </c>
      <c r="K465" s="163" t="s">
        <v>2117</v>
      </c>
      <c r="L465" s="35"/>
      <c r="M465" s="168" t="s">
        <v>2117</v>
      </c>
      <c r="N465" s="169" t="s">
        <v>2137</v>
      </c>
      <c r="O465" s="36"/>
      <c r="P465" s="170">
        <f t="shared" si="141"/>
        <v>0</v>
      </c>
      <c r="Q465" s="170">
        <v>0</v>
      </c>
      <c r="R465" s="170">
        <f t="shared" si="142"/>
        <v>0</v>
      </c>
      <c r="S465" s="170">
        <v>0</v>
      </c>
      <c r="T465" s="171">
        <f t="shared" si="143"/>
        <v>0</v>
      </c>
      <c r="AR465" s="18" t="s">
        <v>2385</v>
      </c>
      <c r="AT465" s="18" t="s">
        <v>2219</v>
      </c>
      <c r="AU465" s="18" t="s">
        <v>2175</v>
      </c>
      <c r="AY465" s="18" t="s">
        <v>2216</v>
      </c>
      <c r="BE465" s="172">
        <f t="shared" si="144"/>
        <v>0</v>
      </c>
      <c r="BF465" s="172">
        <f t="shared" si="145"/>
        <v>0</v>
      </c>
      <c r="BG465" s="172">
        <f t="shared" si="146"/>
        <v>0</v>
      </c>
      <c r="BH465" s="172">
        <f t="shared" si="147"/>
        <v>0</v>
      </c>
      <c r="BI465" s="172">
        <f t="shared" si="148"/>
        <v>0</v>
      </c>
      <c r="BJ465" s="18" t="s">
        <v>2173</v>
      </c>
      <c r="BK465" s="172">
        <f t="shared" si="149"/>
        <v>0</v>
      </c>
      <c r="BL465" s="18" t="s">
        <v>2385</v>
      </c>
      <c r="BM465" s="18" t="s">
        <v>437</v>
      </c>
    </row>
    <row r="466" spans="2:65" s="1" customFormat="1" ht="22.5" customHeight="1">
      <c r="B466" s="160"/>
      <c r="C466" s="161" t="s">
        <v>438</v>
      </c>
      <c r="D466" s="161" t="s">
        <v>2219</v>
      </c>
      <c r="E466" s="162" t="s">
        <v>439</v>
      </c>
      <c r="F466" s="163" t="s">
        <v>440</v>
      </c>
      <c r="G466" s="164" t="s">
        <v>2304</v>
      </c>
      <c r="H466" s="165">
        <v>25</v>
      </c>
      <c r="I466" s="166"/>
      <c r="J466" s="167">
        <f t="shared" si="140"/>
        <v>0</v>
      </c>
      <c r="K466" s="163" t="s">
        <v>2117</v>
      </c>
      <c r="L466" s="35"/>
      <c r="M466" s="168" t="s">
        <v>2117</v>
      </c>
      <c r="N466" s="169" t="s">
        <v>2137</v>
      </c>
      <c r="O466" s="36"/>
      <c r="P466" s="170">
        <f t="shared" si="141"/>
        <v>0</v>
      </c>
      <c r="Q466" s="170">
        <v>0</v>
      </c>
      <c r="R466" s="170">
        <f t="shared" si="142"/>
        <v>0</v>
      </c>
      <c r="S466" s="170">
        <v>0</v>
      </c>
      <c r="T466" s="171">
        <f t="shared" si="143"/>
        <v>0</v>
      </c>
      <c r="AR466" s="18" t="s">
        <v>2385</v>
      </c>
      <c r="AT466" s="18" t="s">
        <v>2219</v>
      </c>
      <c r="AU466" s="18" t="s">
        <v>2175</v>
      </c>
      <c r="AY466" s="18" t="s">
        <v>2216</v>
      </c>
      <c r="BE466" s="172">
        <f t="shared" si="144"/>
        <v>0</v>
      </c>
      <c r="BF466" s="172">
        <f t="shared" si="145"/>
        <v>0</v>
      </c>
      <c r="BG466" s="172">
        <f t="shared" si="146"/>
        <v>0</v>
      </c>
      <c r="BH466" s="172">
        <f t="shared" si="147"/>
        <v>0</v>
      </c>
      <c r="BI466" s="172">
        <f t="shared" si="148"/>
        <v>0</v>
      </c>
      <c r="BJ466" s="18" t="s">
        <v>2173</v>
      </c>
      <c r="BK466" s="172">
        <f t="shared" si="149"/>
        <v>0</v>
      </c>
      <c r="BL466" s="18" t="s">
        <v>2385</v>
      </c>
      <c r="BM466" s="18" t="s">
        <v>441</v>
      </c>
    </row>
    <row r="467" spans="2:65" s="10" customFormat="1" ht="29.85" customHeight="1">
      <c r="B467" s="146"/>
      <c r="D467" s="157" t="s">
        <v>2165</v>
      </c>
      <c r="E467" s="158" t="s">
        <v>442</v>
      </c>
      <c r="F467" s="158" t="s">
        <v>443</v>
      </c>
      <c r="I467" s="149"/>
      <c r="J467" s="159">
        <f>BK467</f>
        <v>0</v>
      </c>
      <c r="L467" s="146"/>
      <c r="M467" s="151"/>
      <c r="N467" s="152"/>
      <c r="O467" s="152"/>
      <c r="P467" s="153">
        <f>SUM(P468:P483)</f>
        <v>0</v>
      </c>
      <c r="Q467" s="152"/>
      <c r="R467" s="153">
        <f>SUM(R468:R483)</f>
        <v>0</v>
      </c>
      <c r="S467" s="152"/>
      <c r="T467" s="154">
        <f>SUM(T468:T483)</f>
        <v>0</v>
      </c>
      <c r="AR467" s="147" t="s">
        <v>2175</v>
      </c>
      <c r="AT467" s="155" t="s">
        <v>2165</v>
      </c>
      <c r="AU467" s="155" t="s">
        <v>2173</v>
      </c>
      <c r="AY467" s="147" t="s">
        <v>2216</v>
      </c>
      <c r="BK467" s="156">
        <f>SUM(BK468:BK483)</f>
        <v>0</v>
      </c>
    </row>
    <row r="468" spans="2:65" s="1" customFormat="1" ht="22.5" customHeight="1">
      <c r="B468" s="160"/>
      <c r="C468" s="161" t="s">
        <v>444</v>
      </c>
      <c r="D468" s="161" t="s">
        <v>2219</v>
      </c>
      <c r="E468" s="162" t="s">
        <v>445</v>
      </c>
      <c r="F468" s="163" t="s">
        <v>446</v>
      </c>
      <c r="G468" s="164" t="s">
        <v>2352</v>
      </c>
      <c r="H468" s="165">
        <v>520</v>
      </c>
      <c r="I468" s="166"/>
      <c r="J468" s="167">
        <f t="shared" ref="J468:J483" si="150">ROUND(I468*H468,2)</f>
        <v>0</v>
      </c>
      <c r="K468" s="163" t="s">
        <v>2117</v>
      </c>
      <c r="L468" s="35"/>
      <c r="M468" s="168" t="s">
        <v>2117</v>
      </c>
      <c r="N468" s="169" t="s">
        <v>2137</v>
      </c>
      <c r="O468" s="36"/>
      <c r="P468" s="170">
        <f t="shared" ref="P468:P483" si="151">O468*H468</f>
        <v>0</v>
      </c>
      <c r="Q468" s="170">
        <v>0</v>
      </c>
      <c r="R468" s="170">
        <f t="shared" ref="R468:R483" si="152">Q468*H468</f>
        <v>0</v>
      </c>
      <c r="S468" s="170">
        <v>0</v>
      </c>
      <c r="T468" s="171">
        <f t="shared" ref="T468:T483" si="153">S468*H468</f>
        <v>0</v>
      </c>
      <c r="AR468" s="18" t="s">
        <v>2385</v>
      </c>
      <c r="AT468" s="18" t="s">
        <v>2219</v>
      </c>
      <c r="AU468" s="18" t="s">
        <v>2175</v>
      </c>
      <c r="AY468" s="18" t="s">
        <v>2216</v>
      </c>
      <c r="BE468" s="172">
        <f t="shared" ref="BE468:BE483" si="154">IF(N468="základní",J468,0)</f>
        <v>0</v>
      </c>
      <c r="BF468" s="172">
        <f t="shared" ref="BF468:BF483" si="155">IF(N468="snížená",J468,0)</f>
        <v>0</v>
      </c>
      <c r="BG468" s="172">
        <f t="shared" ref="BG468:BG483" si="156">IF(N468="zákl. přenesená",J468,0)</f>
        <v>0</v>
      </c>
      <c r="BH468" s="172">
        <f t="shared" ref="BH468:BH483" si="157">IF(N468="sníž. přenesená",J468,0)</f>
        <v>0</v>
      </c>
      <c r="BI468" s="172">
        <f t="shared" ref="BI468:BI483" si="158">IF(N468="nulová",J468,0)</f>
        <v>0</v>
      </c>
      <c r="BJ468" s="18" t="s">
        <v>2173</v>
      </c>
      <c r="BK468" s="172">
        <f t="shared" ref="BK468:BK483" si="159">ROUND(I468*H468,2)</f>
        <v>0</v>
      </c>
      <c r="BL468" s="18" t="s">
        <v>2385</v>
      </c>
      <c r="BM468" s="18" t="s">
        <v>447</v>
      </c>
    </row>
    <row r="469" spans="2:65" s="1" customFormat="1" ht="22.5" customHeight="1">
      <c r="B469" s="160"/>
      <c r="C469" s="161" t="s">
        <v>448</v>
      </c>
      <c r="D469" s="161" t="s">
        <v>2219</v>
      </c>
      <c r="E469" s="162" t="s">
        <v>449</v>
      </c>
      <c r="F469" s="163" t="s">
        <v>450</v>
      </c>
      <c r="G469" s="164" t="s">
        <v>2352</v>
      </c>
      <c r="H469" s="165">
        <v>510</v>
      </c>
      <c r="I469" s="166"/>
      <c r="J469" s="167">
        <f t="shared" si="150"/>
        <v>0</v>
      </c>
      <c r="K469" s="163" t="s">
        <v>2117</v>
      </c>
      <c r="L469" s="35"/>
      <c r="M469" s="168" t="s">
        <v>2117</v>
      </c>
      <c r="N469" s="169" t="s">
        <v>2137</v>
      </c>
      <c r="O469" s="36"/>
      <c r="P469" s="170">
        <f t="shared" si="151"/>
        <v>0</v>
      </c>
      <c r="Q469" s="170">
        <v>0</v>
      </c>
      <c r="R469" s="170">
        <f t="shared" si="152"/>
        <v>0</v>
      </c>
      <c r="S469" s="170">
        <v>0</v>
      </c>
      <c r="T469" s="171">
        <f t="shared" si="153"/>
        <v>0</v>
      </c>
      <c r="AR469" s="18" t="s">
        <v>2385</v>
      </c>
      <c r="AT469" s="18" t="s">
        <v>2219</v>
      </c>
      <c r="AU469" s="18" t="s">
        <v>2175</v>
      </c>
      <c r="AY469" s="18" t="s">
        <v>2216</v>
      </c>
      <c r="BE469" s="172">
        <f t="shared" si="154"/>
        <v>0</v>
      </c>
      <c r="BF469" s="172">
        <f t="shared" si="155"/>
        <v>0</v>
      </c>
      <c r="BG469" s="172">
        <f t="shared" si="156"/>
        <v>0</v>
      </c>
      <c r="BH469" s="172">
        <f t="shared" si="157"/>
        <v>0</v>
      </c>
      <c r="BI469" s="172">
        <f t="shared" si="158"/>
        <v>0</v>
      </c>
      <c r="BJ469" s="18" t="s">
        <v>2173</v>
      </c>
      <c r="BK469" s="172">
        <f t="shared" si="159"/>
        <v>0</v>
      </c>
      <c r="BL469" s="18" t="s">
        <v>2385</v>
      </c>
      <c r="BM469" s="18" t="s">
        <v>451</v>
      </c>
    </row>
    <row r="470" spans="2:65" s="1" customFormat="1" ht="22.5" customHeight="1">
      <c r="B470" s="160"/>
      <c r="C470" s="161" t="s">
        <v>452</v>
      </c>
      <c r="D470" s="161" t="s">
        <v>2219</v>
      </c>
      <c r="E470" s="162" t="s">
        <v>453</v>
      </c>
      <c r="F470" s="163" t="s">
        <v>454</v>
      </c>
      <c r="G470" s="164" t="s">
        <v>2352</v>
      </c>
      <c r="H470" s="165">
        <v>12</v>
      </c>
      <c r="I470" s="166"/>
      <c r="J470" s="167">
        <f t="shared" si="150"/>
        <v>0</v>
      </c>
      <c r="K470" s="163" t="s">
        <v>2117</v>
      </c>
      <c r="L470" s="35"/>
      <c r="M470" s="168" t="s">
        <v>2117</v>
      </c>
      <c r="N470" s="169" t="s">
        <v>2137</v>
      </c>
      <c r="O470" s="36"/>
      <c r="P470" s="170">
        <f t="shared" si="151"/>
        <v>0</v>
      </c>
      <c r="Q470" s="170">
        <v>0</v>
      </c>
      <c r="R470" s="170">
        <f t="shared" si="152"/>
        <v>0</v>
      </c>
      <c r="S470" s="170">
        <v>0</v>
      </c>
      <c r="T470" s="171">
        <f t="shared" si="153"/>
        <v>0</v>
      </c>
      <c r="AR470" s="18" t="s">
        <v>2385</v>
      </c>
      <c r="AT470" s="18" t="s">
        <v>2219</v>
      </c>
      <c r="AU470" s="18" t="s">
        <v>2175</v>
      </c>
      <c r="AY470" s="18" t="s">
        <v>2216</v>
      </c>
      <c r="BE470" s="172">
        <f t="shared" si="154"/>
        <v>0</v>
      </c>
      <c r="BF470" s="172">
        <f t="shared" si="155"/>
        <v>0</v>
      </c>
      <c r="BG470" s="172">
        <f t="shared" si="156"/>
        <v>0</v>
      </c>
      <c r="BH470" s="172">
        <f t="shared" si="157"/>
        <v>0</v>
      </c>
      <c r="BI470" s="172">
        <f t="shared" si="158"/>
        <v>0</v>
      </c>
      <c r="BJ470" s="18" t="s">
        <v>2173</v>
      </c>
      <c r="BK470" s="172">
        <f t="shared" si="159"/>
        <v>0</v>
      </c>
      <c r="BL470" s="18" t="s">
        <v>2385</v>
      </c>
      <c r="BM470" s="18" t="s">
        <v>455</v>
      </c>
    </row>
    <row r="471" spans="2:65" s="1" customFormat="1" ht="22.5" customHeight="1">
      <c r="B471" s="160"/>
      <c r="C471" s="161" t="s">
        <v>456</v>
      </c>
      <c r="D471" s="161" t="s">
        <v>2219</v>
      </c>
      <c r="E471" s="162" t="s">
        <v>457</v>
      </c>
      <c r="F471" s="163" t="s">
        <v>458</v>
      </c>
      <c r="G471" s="164" t="s">
        <v>2352</v>
      </c>
      <c r="H471" s="165">
        <v>33.6</v>
      </c>
      <c r="I471" s="166"/>
      <c r="J471" s="167">
        <f t="shared" si="150"/>
        <v>0</v>
      </c>
      <c r="K471" s="163" t="s">
        <v>2117</v>
      </c>
      <c r="L471" s="35"/>
      <c r="M471" s="168" t="s">
        <v>2117</v>
      </c>
      <c r="N471" s="169" t="s">
        <v>2137</v>
      </c>
      <c r="O471" s="36"/>
      <c r="P471" s="170">
        <f t="shared" si="151"/>
        <v>0</v>
      </c>
      <c r="Q471" s="170">
        <v>0</v>
      </c>
      <c r="R471" s="170">
        <f t="shared" si="152"/>
        <v>0</v>
      </c>
      <c r="S471" s="170">
        <v>0</v>
      </c>
      <c r="T471" s="171">
        <f t="shared" si="153"/>
        <v>0</v>
      </c>
      <c r="AR471" s="18" t="s">
        <v>2385</v>
      </c>
      <c r="AT471" s="18" t="s">
        <v>2219</v>
      </c>
      <c r="AU471" s="18" t="s">
        <v>2175</v>
      </c>
      <c r="AY471" s="18" t="s">
        <v>2216</v>
      </c>
      <c r="BE471" s="172">
        <f t="shared" si="154"/>
        <v>0</v>
      </c>
      <c r="BF471" s="172">
        <f t="shared" si="155"/>
        <v>0</v>
      </c>
      <c r="BG471" s="172">
        <f t="shared" si="156"/>
        <v>0</v>
      </c>
      <c r="BH471" s="172">
        <f t="shared" si="157"/>
        <v>0</v>
      </c>
      <c r="BI471" s="172">
        <f t="shared" si="158"/>
        <v>0</v>
      </c>
      <c r="BJ471" s="18" t="s">
        <v>2173</v>
      </c>
      <c r="BK471" s="172">
        <f t="shared" si="159"/>
        <v>0</v>
      </c>
      <c r="BL471" s="18" t="s">
        <v>2385</v>
      </c>
      <c r="BM471" s="18" t="s">
        <v>459</v>
      </c>
    </row>
    <row r="472" spans="2:65" s="1" customFormat="1" ht="22.5" customHeight="1">
      <c r="B472" s="160"/>
      <c r="C472" s="161" t="s">
        <v>460</v>
      </c>
      <c r="D472" s="161" t="s">
        <v>2219</v>
      </c>
      <c r="E472" s="162" t="s">
        <v>461</v>
      </c>
      <c r="F472" s="163" t="s">
        <v>462</v>
      </c>
      <c r="G472" s="164" t="s">
        <v>2352</v>
      </c>
      <c r="H472" s="165">
        <v>21.6</v>
      </c>
      <c r="I472" s="166"/>
      <c r="J472" s="167">
        <f t="shared" si="150"/>
        <v>0</v>
      </c>
      <c r="K472" s="163" t="s">
        <v>2117</v>
      </c>
      <c r="L472" s="35"/>
      <c r="M472" s="168" t="s">
        <v>2117</v>
      </c>
      <c r="N472" s="169" t="s">
        <v>2137</v>
      </c>
      <c r="O472" s="36"/>
      <c r="P472" s="170">
        <f t="shared" si="151"/>
        <v>0</v>
      </c>
      <c r="Q472" s="170">
        <v>0</v>
      </c>
      <c r="R472" s="170">
        <f t="shared" si="152"/>
        <v>0</v>
      </c>
      <c r="S472" s="170">
        <v>0</v>
      </c>
      <c r="T472" s="171">
        <f t="shared" si="153"/>
        <v>0</v>
      </c>
      <c r="AR472" s="18" t="s">
        <v>2385</v>
      </c>
      <c r="AT472" s="18" t="s">
        <v>2219</v>
      </c>
      <c r="AU472" s="18" t="s">
        <v>2175</v>
      </c>
      <c r="AY472" s="18" t="s">
        <v>2216</v>
      </c>
      <c r="BE472" s="172">
        <f t="shared" si="154"/>
        <v>0</v>
      </c>
      <c r="BF472" s="172">
        <f t="shared" si="155"/>
        <v>0</v>
      </c>
      <c r="BG472" s="172">
        <f t="shared" si="156"/>
        <v>0</v>
      </c>
      <c r="BH472" s="172">
        <f t="shared" si="157"/>
        <v>0</v>
      </c>
      <c r="BI472" s="172">
        <f t="shared" si="158"/>
        <v>0</v>
      </c>
      <c r="BJ472" s="18" t="s">
        <v>2173</v>
      </c>
      <c r="BK472" s="172">
        <f t="shared" si="159"/>
        <v>0</v>
      </c>
      <c r="BL472" s="18" t="s">
        <v>2385</v>
      </c>
      <c r="BM472" s="18" t="s">
        <v>463</v>
      </c>
    </row>
    <row r="473" spans="2:65" s="1" customFormat="1" ht="22.5" customHeight="1">
      <c r="B473" s="160"/>
      <c r="C473" s="161" t="s">
        <v>464</v>
      </c>
      <c r="D473" s="161" t="s">
        <v>2219</v>
      </c>
      <c r="E473" s="162" t="s">
        <v>465</v>
      </c>
      <c r="F473" s="163" t="s">
        <v>466</v>
      </c>
      <c r="G473" s="164" t="s">
        <v>2352</v>
      </c>
      <c r="H473" s="165">
        <v>6</v>
      </c>
      <c r="I473" s="166"/>
      <c r="J473" s="167">
        <f t="shared" si="150"/>
        <v>0</v>
      </c>
      <c r="K473" s="163" t="s">
        <v>2117</v>
      </c>
      <c r="L473" s="35"/>
      <c r="M473" s="168" t="s">
        <v>2117</v>
      </c>
      <c r="N473" s="169" t="s">
        <v>2137</v>
      </c>
      <c r="O473" s="36"/>
      <c r="P473" s="170">
        <f t="shared" si="151"/>
        <v>0</v>
      </c>
      <c r="Q473" s="170">
        <v>0</v>
      </c>
      <c r="R473" s="170">
        <f t="shared" si="152"/>
        <v>0</v>
      </c>
      <c r="S473" s="170">
        <v>0</v>
      </c>
      <c r="T473" s="171">
        <f t="shared" si="153"/>
        <v>0</v>
      </c>
      <c r="AR473" s="18" t="s">
        <v>2385</v>
      </c>
      <c r="AT473" s="18" t="s">
        <v>2219</v>
      </c>
      <c r="AU473" s="18" t="s">
        <v>2175</v>
      </c>
      <c r="AY473" s="18" t="s">
        <v>2216</v>
      </c>
      <c r="BE473" s="172">
        <f t="shared" si="154"/>
        <v>0</v>
      </c>
      <c r="BF473" s="172">
        <f t="shared" si="155"/>
        <v>0</v>
      </c>
      <c r="BG473" s="172">
        <f t="shared" si="156"/>
        <v>0</v>
      </c>
      <c r="BH473" s="172">
        <f t="shared" si="157"/>
        <v>0</v>
      </c>
      <c r="BI473" s="172">
        <f t="shared" si="158"/>
        <v>0</v>
      </c>
      <c r="BJ473" s="18" t="s">
        <v>2173</v>
      </c>
      <c r="BK473" s="172">
        <f t="shared" si="159"/>
        <v>0</v>
      </c>
      <c r="BL473" s="18" t="s">
        <v>2385</v>
      </c>
      <c r="BM473" s="18" t="s">
        <v>467</v>
      </c>
    </row>
    <row r="474" spans="2:65" s="1" customFormat="1" ht="22.5" customHeight="1">
      <c r="B474" s="160"/>
      <c r="C474" s="161" t="s">
        <v>468</v>
      </c>
      <c r="D474" s="161" t="s">
        <v>2219</v>
      </c>
      <c r="E474" s="162" t="s">
        <v>469</v>
      </c>
      <c r="F474" s="163" t="s">
        <v>470</v>
      </c>
      <c r="G474" s="164" t="s">
        <v>2352</v>
      </c>
      <c r="H474" s="165">
        <v>240</v>
      </c>
      <c r="I474" s="166"/>
      <c r="J474" s="167">
        <f t="shared" si="150"/>
        <v>0</v>
      </c>
      <c r="K474" s="163" t="s">
        <v>2117</v>
      </c>
      <c r="L474" s="35"/>
      <c r="M474" s="168" t="s">
        <v>2117</v>
      </c>
      <c r="N474" s="169" t="s">
        <v>2137</v>
      </c>
      <c r="O474" s="36"/>
      <c r="P474" s="170">
        <f t="shared" si="151"/>
        <v>0</v>
      </c>
      <c r="Q474" s="170">
        <v>0</v>
      </c>
      <c r="R474" s="170">
        <f t="shared" si="152"/>
        <v>0</v>
      </c>
      <c r="S474" s="170">
        <v>0</v>
      </c>
      <c r="T474" s="171">
        <f t="shared" si="153"/>
        <v>0</v>
      </c>
      <c r="AR474" s="18" t="s">
        <v>2385</v>
      </c>
      <c r="AT474" s="18" t="s">
        <v>2219</v>
      </c>
      <c r="AU474" s="18" t="s">
        <v>2175</v>
      </c>
      <c r="AY474" s="18" t="s">
        <v>2216</v>
      </c>
      <c r="BE474" s="172">
        <f t="shared" si="154"/>
        <v>0</v>
      </c>
      <c r="BF474" s="172">
        <f t="shared" si="155"/>
        <v>0</v>
      </c>
      <c r="BG474" s="172">
        <f t="shared" si="156"/>
        <v>0</v>
      </c>
      <c r="BH474" s="172">
        <f t="shared" si="157"/>
        <v>0</v>
      </c>
      <c r="BI474" s="172">
        <f t="shared" si="158"/>
        <v>0</v>
      </c>
      <c r="BJ474" s="18" t="s">
        <v>2173</v>
      </c>
      <c r="BK474" s="172">
        <f t="shared" si="159"/>
        <v>0</v>
      </c>
      <c r="BL474" s="18" t="s">
        <v>2385</v>
      </c>
      <c r="BM474" s="18" t="s">
        <v>471</v>
      </c>
    </row>
    <row r="475" spans="2:65" s="1" customFormat="1" ht="22.5" customHeight="1">
      <c r="B475" s="160"/>
      <c r="C475" s="161" t="s">
        <v>472</v>
      </c>
      <c r="D475" s="161" t="s">
        <v>2219</v>
      </c>
      <c r="E475" s="162" t="s">
        <v>473</v>
      </c>
      <c r="F475" s="163" t="s">
        <v>474</v>
      </c>
      <c r="G475" s="164" t="s">
        <v>2352</v>
      </c>
      <c r="H475" s="165">
        <v>180</v>
      </c>
      <c r="I475" s="166"/>
      <c r="J475" s="167">
        <f t="shared" si="150"/>
        <v>0</v>
      </c>
      <c r="K475" s="163" t="s">
        <v>2117</v>
      </c>
      <c r="L475" s="35"/>
      <c r="M475" s="168" t="s">
        <v>2117</v>
      </c>
      <c r="N475" s="169" t="s">
        <v>2137</v>
      </c>
      <c r="O475" s="36"/>
      <c r="P475" s="170">
        <f t="shared" si="151"/>
        <v>0</v>
      </c>
      <c r="Q475" s="170">
        <v>0</v>
      </c>
      <c r="R475" s="170">
        <f t="shared" si="152"/>
        <v>0</v>
      </c>
      <c r="S475" s="170">
        <v>0</v>
      </c>
      <c r="T475" s="171">
        <f t="shared" si="153"/>
        <v>0</v>
      </c>
      <c r="AR475" s="18" t="s">
        <v>2385</v>
      </c>
      <c r="AT475" s="18" t="s">
        <v>2219</v>
      </c>
      <c r="AU475" s="18" t="s">
        <v>2175</v>
      </c>
      <c r="AY475" s="18" t="s">
        <v>2216</v>
      </c>
      <c r="BE475" s="172">
        <f t="shared" si="154"/>
        <v>0</v>
      </c>
      <c r="BF475" s="172">
        <f t="shared" si="155"/>
        <v>0</v>
      </c>
      <c r="BG475" s="172">
        <f t="shared" si="156"/>
        <v>0</v>
      </c>
      <c r="BH475" s="172">
        <f t="shared" si="157"/>
        <v>0</v>
      </c>
      <c r="BI475" s="172">
        <f t="shared" si="158"/>
        <v>0</v>
      </c>
      <c r="BJ475" s="18" t="s">
        <v>2173</v>
      </c>
      <c r="BK475" s="172">
        <f t="shared" si="159"/>
        <v>0</v>
      </c>
      <c r="BL475" s="18" t="s">
        <v>2385</v>
      </c>
      <c r="BM475" s="18" t="s">
        <v>475</v>
      </c>
    </row>
    <row r="476" spans="2:65" s="1" customFormat="1" ht="22.5" customHeight="1">
      <c r="B476" s="160"/>
      <c r="C476" s="161" t="s">
        <v>476</v>
      </c>
      <c r="D476" s="161" t="s">
        <v>2219</v>
      </c>
      <c r="E476" s="162" t="s">
        <v>477</v>
      </c>
      <c r="F476" s="163" t="s">
        <v>478</v>
      </c>
      <c r="G476" s="164" t="s">
        <v>2352</v>
      </c>
      <c r="H476" s="165">
        <v>156</v>
      </c>
      <c r="I476" s="166"/>
      <c r="J476" s="167">
        <f t="shared" si="150"/>
        <v>0</v>
      </c>
      <c r="K476" s="163" t="s">
        <v>2117</v>
      </c>
      <c r="L476" s="35"/>
      <c r="M476" s="168" t="s">
        <v>2117</v>
      </c>
      <c r="N476" s="169" t="s">
        <v>2137</v>
      </c>
      <c r="O476" s="36"/>
      <c r="P476" s="170">
        <f t="shared" si="151"/>
        <v>0</v>
      </c>
      <c r="Q476" s="170">
        <v>0</v>
      </c>
      <c r="R476" s="170">
        <f t="shared" si="152"/>
        <v>0</v>
      </c>
      <c r="S476" s="170">
        <v>0</v>
      </c>
      <c r="T476" s="171">
        <f t="shared" si="153"/>
        <v>0</v>
      </c>
      <c r="AR476" s="18" t="s">
        <v>2385</v>
      </c>
      <c r="AT476" s="18" t="s">
        <v>2219</v>
      </c>
      <c r="AU476" s="18" t="s">
        <v>2175</v>
      </c>
      <c r="AY476" s="18" t="s">
        <v>2216</v>
      </c>
      <c r="BE476" s="172">
        <f t="shared" si="154"/>
        <v>0</v>
      </c>
      <c r="BF476" s="172">
        <f t="shared" si="155"/>
        <v>0</v>
      </c>
      <c r="BG476" s="172">
        <f t="shared" si="156"/>
        <v>0</v>
      </c>
      <c r="BH476" s="172">
        <f t="shared" si="157"/>
        <v>0</v>
      </c>
      <c r="BI476" s="172">
        <f t="shared" si="158"/>
        <v>0</v>
      </c>
      <c r="BJ476" s="18" t="s">
        <v>2173</v>
      </c>
      <c r="BK476" s="172">
        <f t="shared" si="159"/>
        <v>0</v>
      </c>
      <c r="BL476" s="18" t="s">
        <v>2385</v>
      </c>
      <c r="BM476" s="18" t="s">
        <v>479</v>
      </c>
    </row>
    <row r="477" spans="2:65" s="1" customFormat="1" ht="22.5" customHeight="1">
      <c r="B477" s="160"/>
      <c r="C477" s="161" t="s">
        <v>480</v>
      </c>
      <c r="D477" s="161" t="s">
        <v>2219</v>
      </c>
      <c r="E477" s="162" t="s">
        <v>481</v>
      </c>
      <c r="F477" s="163" t="s">
        <v>482</v>
      </c>
      <c r="G477" s="164" t="s">
        <v>2352</v>
      </c>
      <c r="H477" s="165">
        <v>40</v>
      </c>
      <c r="I477" s="166"/>
      <c r="J477" s="167">
        <f t="shared" si="150"/>
        <v>0</v>
      </c>
      <c r="K477" s="163" t="s">
        <v>2117</v>
      </c>
      <c r="L477" s="35"/>
      <c r="M477" s="168" t="s">
        <v>2117</v>
      </c>
      <c r="N477" s="169" t="s">
        <v>2137</v>
      </c>
      <c r="O477" s="36"/>
      <c r="P477" s="170">
        <f t="shared" si="151"/>
        <v>0</v>
      </c>
      <c r="Q477" s="170">
        <v>0</v>
      </c>
      <c r="R477" s="170">
        <f t="shared" si="152"/>
        <v>0</v>
      </c>
      <c r="S477" s="170">
        <v>0</v>
      </c>
      <c r="T477" s="171">
        <f t="shared" si="153"/>
        <v>0</v>
      </c>
      <c r="AR477" s="18" t="s">
        <v>2385</v>
      </c>
      <c r="AT477" s="18" t="s">
        <v>2219</v>
      </c>
      <c r="AU477" s="18" t="s">
        <v>2175</v>
      </c>
      <c r="AY477" s="18" t="s">
        <v>2216</v>
      </c>
      <c r="BE477" s="172">
        <f t="shared" si="154"/>
        <v>0</v>
      </c>
      <c r="BF477" s="172">
        <f t="shared" si="155"/>
        <v>0</v>
      </c>
      <c r="BG477" s="172">
        <f t="shared" si="156"/>
        <v>0</v>
      </c>
      <c r="BH477" s="172">
        <f t="shared" si="157"/>
        <v>0</v>
      </c>
      <c r="BI477" s="172">
        <f t="shared" si="158"/>
        <v>0</v>
      </c>
      <c r="BJ477" s="18" t="s">
        <v>2173</v>
      </c>
      <c r="BK477" s="172">
        <f t="shared" si="159"/>
        <v>0</v>
      </c>
      <c r="BL477" s="18" t="s">
        <v>2385</v>
      </c>
      <c r="BM477" s="18" t="s">
        <v>483</v>
      </c>
    </row>
    <row r="478" spans="2:65" s="1" customFormat="1" ht="22.5" customHeight="1">
      <c r="B478" s="160"/>
      <c r="C478" s="161" t="s">
        <v>484</v>
      </c>
      <c r="D478" s="161" t="s">
        <v>2219</v>
      </c>
      <c r="E478" s="162" t="s">
        <v>485</v>
      </c>
      <c r="F478" s="163" t="s">
        <v>486</v>
      </c>
      <c r="G478" s="164" t="s">
        <v>2352</v>
      </c>
      <c r="H478" s="165">
        <v>150</v>
      </c>
      <c r="I478" s="166"/>
      <c r="J478" s="167">
        <f t="shared" si="150"/>
        <v>0</v>
      </c>
      <c r="K478" s="163" t="s">
        <v>2117</v>
      </c>
      <c r="L478" s="35"/>
      <c r="M478" s="168" t="s">
        <v>2117</v>
      </c>
      <c r="N478" s="169" t="s">
        <v>2137</v>
      </c>
      <c r="O478" s="36"/>
      <c r="P478" s="170">
        <f t="shared" si="151"/>
        <v>0</v>
      </c>
      <c r="Q478" s="170">
        <v>0</v>
      </c>
      <c r="R478" s="170">
        <f t="shared" si="152"/>
        <v>0</v>
      </c>
      <c r="S478" s="170">
        <v>0</v>
      </c>
      <c r="T478" s="171">
        <f t="shared" si="153"/>
        <v>0</v>
      </c>
      <c r="AR478" s="18" t="s">
        <v>2385</v>
      </c>
      <c r="AT478" s="18" t="s">
        <v>2219</v>
      </c>
      <c r="AU478" s="18" t="s">
        <v>2175</v>
      </c>
      <c r="AY478" s="18" t="s">
        <v>2216</v>
      </c>
      <c r="BE478" s="172">
        <f t="shared" si="154"/>
        <v>0</v>
      </c>
      <c r="BF478" s="172">
        <f t="shared" si="155"/>
        <v>0</v>
      </c>
      <c r="BG478" s="172">
        <f t="shared" si="156"/>
        <v>0</v>
      </c>
      <c r="BH478" s="172">
        <f t="shared" si="157"/>
        <v>0</v>
      </c>
      <c r="BI478" s="172">
        <f t="shared" si="158"/>
        <v>0</v>
      </c>
      <c r="BJ478" s="18" t="s">
        <v>2173</v>
      </c>
      <c r="BK478" s="172">
        <f t="shared" si="159"/>
        <v>0</v>
      </c>
      <c r="BL478" s="18" t="s">
        <v>2385</v>
      </c>
      <c r="BM478" s="18" t="s">
        <v>487</v>
      </c>
    </row>
    <row r="479" spans="2:65" s="1" customFormat="1" ht="22.5" customHeight="1">
      <c r="B479" s="160"/>
      <c r="C479" s="161" t="s">
        <v>488</v>
      </c>
      <c r="D479" s="161" t="s">
        <v>2219</v>
      </c>
      <c r="E479" s="162" t="s">
        <v>489</v>
      </c>
      <c r="F479" s="163" t="s">
        <v>490</v>
      </c>
      <c r="G479" s="164" t="s">
        <v>2352</v>
      </c>
      <c r="H479" s="165">
        <v>15</v>
      </c>
      <c r="I479" s="166"/>
      <c r="J479" s="167">
        <f t="shared" si="150"/>
        <v>0</v>
      </c>
      <c r="K479" s="163" t="s">
        <v>2117</v>
      </c>
      <c r="L479" s="35"/>
      <c r="M479" s="168" t="s">
        <v>2117</v>
      </c>
      <c r="N479" s="169" t="s">
        <v>2137</v>
      </c>
      <c r="O479" s="36"/>
      <c r="P479" s="170">
        <f t="shared" si="151"/>
        <v>0</v>
      </c>
      <c r="Q479" s="170">
        <v>0</v>
      </c>
      <c r="R479" s="170">
        <f t="shared" si="152"/>
        <v>0</v>
      </c>
      <c r="S479" s="170">
        <v>0</v>
      </c>
      <c r="T479" s="171">
        <f t="shared" si="153"/>
        <v>0</v>
      </c>
      <c r="AR479" s="18" t="s">
        <v>2385</v>
      </c>
      <c r="AT479" s="18" t="s">
        <v>2219</v>
      </c>
      <c r="AU479" s="18" t="s">
        <v>2175</v>
      </c>
      <c r="AY479" s="18" t="s">
        <v>2216</v>
      </c>
      <c r="BE479" s="172">
        <f t="shared" si="154"/>
        <v>0</v>
      </c>
      <c r="BF479" s="172">
        <f t="shared" si="155"/>
        <v>0</v>
      </c>
      <c r="BG479" s="172">
        <f t="shared" si="156"/>
        <v>0</v>
      </c>
      <c r="BH479" s="172">
        <f t="shared" si="157"/>
        <v>0</v>
      </c>
      <c r="BI479" s="172">
        <f t="shared" si="158"/>
        <v>0</v>
      </c>
      <c r="BJ479" s="18" t="s">
        <v>2173</v>
      </c>
      <c r="BK479" s="172">
        <f t="shared" si="159"/>
        <v>0</v>
      </c>
      <c r="BL479" s="18" t="s">
        <v>2385</v>
      </c>
      <c r="BM479" s="18" t="s">
        <v>491</v>
      </c>
    </row>
    <row r="480" spans="2:65" s="1" customFormat="1" ht="22.5" customHeight="1">
      <c r="B480" s="160"/>
      <c r="C480" s="161" t="s">
        <v>492</v>
      </c>
      <c r="D480" s="161" t="s">
        <v>2219</v>
      </c>
      <c r="E480" s="162" t="s">
        <v>493</v>
      </c>
      <c r="F480" s="163" t="s">
        <v>494</v>
      </c>
      <c r="G480" s="164" t="s">
        <v>2352</v>
      </c>
      <c r="H480" s="165">
        <v>20</v>
      </c>
      <c r="I480" s="166"/>
      <c r="J480" s="167">
        <f t="shared" si="150"/>
        <v>0</v>
      </c>
      <c r="K480" s="163" t="s">
        <v>2117</v>
      </c>
      <c r="L480" s="35"/>
      <c r="M480" s="168" t="s">
        <v>2117</v>
      </c>
      <c r="N480" s="169" t="s">
        <v>2137</v>
      </c>
      <c r="O480" s="36"/>
      <c r="P480" s="170">
        <f t="shared" si="151"/>
        <v>0</v>
      </c>
      <c r="Q480" s="170">
        <v>0</v>
      </c>
      <c r="R480" s="170">
        <f t="shared" si="152"/>
        <v>0</v>
      </c>
      <c r="S480" s="170">
        <v>0</v>
      </c>
      <c r="T480" s="171">
        <f t="shared" si="153"/>
        <v>0</v>
      </c>
      <c r="AR480" s="18" t="s">
        <v>2385</v>
      </c>
      <c r="AT480" s="18" t="s">
        <v>2219</v>
      </c>
      <c r="AU480" s="18" t="s">
        <v>2175</v>
      </c>
      <c r="AY480" s="18" t="s">
        <v>2216</v>
      </c>
      <c r="BE480" s="172">
        <f t="shared" si="154"/>
        <v>0</v>
      </c>
      <c r="BF480" s="172">
        <f t="shared" si="155"/>
        <v>0</v>
      </c>
      <c r="BG480" s="172">
        <f t="shared" si="156"/>
        <v>0</v>
      </c>
      <c r="BH480" s="172">
        <f t="shared" si="157"/>
        <v>0</v>
      </c>
      <c r="BI480" s="172">
        <f t="shared" si="158"/>
        <v>0</v>
      </c>
      <c r="BJ480" s="18" t="s">
        <v>2173</v>
      </c>
      <c r="BK480" s="172">
        <f t="shared" si="159"/>
        <v>0</v>
      </c>
      <c r="BL480" s="18" t="s">
        <v>2385</v>
      </c>
      <c r="BM480" s="18" t="s">
        <v>495</v>
      </c>
    </row>
    <row r="481" spans="2:65" s="1" customFormat="1" ht="22.5" customHeight="1">
      <c r="B481" s="160"/>
      <c r="C481" s="161" t="s">
        <v>496</v>
      </c>
      <c r="D481" s="161" t="s">
        <v>2219</v>
      </c>
      <c r="E481" s="162" t="s">
        <v>497</v>
      </c>
      <c r="F481" s="163" t="s">
        <v>498</v>
      </c>
      <c r="G481" s="164" t="s">
        <v>2352</v>
      </c>
      <c r="H481" s="165">
        <v>30</v>
      </c>
      <c r="I481" s="166"/>
      <c r="J481" s="167">
        <f t="shared" si="150"/>
        <v>0</v>
      </c>
      <c r="K481" s="163" t="s">
        <v>2117</v>
      </c>
      <c r="L481" s="35"/>
      <c r="M481" s="168" t="s">
        <v>2117</v>
      </c>
      <c r="N481" s="169" t="s">
        <v>2137</v>
      </c>
      <c r="O481" s="36"/>
      <c r="P481" s="170">
        <f t="shared" si="151"/>
        <v>0</v>
      </c>
      <c r="Q481" s="170">
        <v>0</v>
      </c>
      <c r="R481" s="170">
        <f t="shared" si="152"/>
        <v>0</v>
      </c>
      <c r="S481" s="170">
        <v>0</v>
      </c>
      <c r="T481" s="171">
        <f t="shared" si="153"/>
        <v>0</v>
      </c>
      <c r="AR481" s="18" t="s">
        <v>2385</v>
      </c>
      <c r="AT481" s="18" t="s">
        <v>2219</v>
      </c>
      <c r="AU481" s="18" t="s">
        <v>2175</v>
      </c>
      <c r="AY481" s="18" t="s">
        <v>2216</v>
      </c>
      <c r="BE481" s="172">
        <f t="shared" si="154"/>
        <v>0</v>
      </c>
      <c r="BF481" s="172">
        <f t="shared" si="155"/>
        <v>0</v>
      </c>
      <c r="BG481" s="172">
        <f t="shared" si="156"/>
        <v>0</v>
      </c>
      <c r="BH481" s="172">
        <f t="shared" si="157"/>
        <v>0</v>
      </c>
      <c r="BI481" s="172">
        <f t="shared" si="158"/>
        <v>0</v>
      </c>
      <c r="BJ481" s="18" t="s">
        <v>2173</v>
      </c>
      <c r="BK481" s="172">
        <f t="shared" si="159"/>
        <v>0</v>
      </c>
      <c r="BL481" s="18" t="s">
        <v>2385</v>
      </c>
      <c r="BM481" s="18" t="s">
        <v>499</v>
      </c>
    </row>
    <row r="482" spans="2:65" s="1" customFormat="1" ht="22.5" customHeight="1">
      <c r="B482" s="160"/>
      <c r="C482" s="161" t="s">
        <v>500</v>
      </c>
      <c r="D482" s="161" t="s">
        <v>2219</v>
      </c>
      <c r="E482" s="162" t="s">
        <v>501</v>
      </c>
      <c r="F482" s="163" t="s">
        <v>502</v>
      </c>
      <c r="G482" s="164" t="s">
        <v>2352</v>
      </c>
      <c r="H482" s="165">
        <v>60</v>
      </c>
      <c r="I482" s="166"/>
      <c r="J482" s="167">
        <f t="shared" si="150"/>
        <v>0</v>
      </c>
      <c r="K482" s="163" t="s">
        <v>2117</v>
      </c>
      <c r="L482" s="35"/>
      <c r="M482" s="168" t="s">
        <v>2117</v>
      </c>
      <c r="N482" s="169" t="s">
        <v>2137</v>
      </c>
      <c r="O482" s="36"/>
      <c r="P482" s="170">
        <f t="shared" si="151"/>
        <v>0</v>
      </c>
      <c r="Q482" s="170">
        <v>0</v>
      </c>
      <c r="R482" s="170">
        <f t="shared" si="152"/>
        <v>0</v>
      </c>
      <c r="S482" s="170">
        <v>0</v>
      </c>
      <c r="T482" s="171">
        <f t="shared" si="153"/>
        <v>0</v>
      </c>
      <c r="AR482" s="18" t="s">
        <v>2385</v>
      </c>
      <c r="AT482" s="18" t="s">
        <v>2219</v>
      </c>
      <c r="AU482" s="18" t="s">
        <v>2175</v>
      </c>
      <c r="AY482" s="18" t="s">
        <v>2216</v>
      </c>
      <c r="BE482" s="172">
        <f t="shared" si="154"/>
        <v>0</v>
      </c>
      <c r="BF482" s="172">
        <f t="shared" si="155"/>
        <v>0</v>
      </c>
      <c r="BG482" s="172">
        <f t="shared" si="156"/>
        <v>0</v>
      </c>
      <c r="BH482" s="172">
        <f t="shared" si="157"/>
        <v>0</v>
      </c>
      <c r="BI482" s="172">
        <f t="shared" si="158"/>
        <v>0</v>
      </c>
      <c r="BJ482" s="18" t="s">
        <v>2173</v>
      </c>
      <c r="BK482" s="172">
        <f t="shared" si="159"/>
        <v>0</v>
      </c>
      <c r="BL482" s="18" t="s">
        <v>2385</v>
      </c>
      <c r="BM482" s="18" t="s">
        <v>503</v>
      </c>
    </row>
    <row r="483" spans="2:65" s="1" customFormat="1" ht="22.5" customHeight="1">
      <c r="B483" s="160"/>
      <c r="C483" s="161" t="s">
        <v>504</v>
      </c>
      <c r="D483" s="161" t="s">
        <v>2219</v>
      </c>
      <c r="E483" s="162" t="s">
        <v>505</v>
      </c>
      <c r="F483" s="163" t="s">
        <v>506</v>
      </c>
      <c r="G483" s="164" t="s">
        <v>69</v>
      </c>
      <c r="H483" s="165">
        <v>1</v>
      </c>
      <c r="I483" s="166"/>
      <c r="J483" s="167">
        <f t="shared" si="150"/>
        <v>0</v>
      </c>
      <c r="K483" s="163" t="s">
        <v>2117</v>
      </c>
      <c r="L483" s="35"/>
      <c r="M483" s="168" t="s">
        <v>2117</v>
      </c>
      <c r="N483" s="169" t="s">
        <v>2137</v>
      </c>
      <c r="O483" s="36"/>
      <c r="P483" s="170">
        <f t="shared" si="151"/>
        <v>0</v>
      </c>
      <c r="Q483" s="170">
        <v>0</v>
      </c>
      <c r="R483" s="170">
        <f t="shared" si="152"/>
        <v>0</v>
      </c>
      <c r="S483" s="170">
        <v>0</v>
      </c>
      <c r="T483" s="171">
        <f t="shared" si="153"/>
        <v>0</v>
      </c>
      <c r="AR483" s="18" t="s">
        <v>2385</v>
      </c>
      <c r="AT483" s="18" t="s">
        <v>2219</v>
      </c>
      <c r="AU483" s="18" t="s">
        <v>2175</v>
      </c>
      <c r="AY483" s="18" t="s">
        <v>2216</v>
      </c>
      <c r="BE483" s="172">
        <f t="shared" si="154"/>
        <v>0</v>
      </c>
      <c r="BF483" s="172">
        <f t="shared" si="155"/>
        <v>0</v>
      </c>
      <c r="BG483" s="172">
        <f t="shared" si="156"/>
        <v>0</v>
      </c>
      <c r="BH483" s="172">
        <f t="shared" si="157"/>
        <v>0</v>
      </c>
      <c r="BI483" s="172">
        <f t="shared" si="158"/>
        <v>0</v>
      </c>
      <c r="BJ483" s="18" t="s">
        <v>2173</v>
      </c>
      <c r="BK483" s="172">
        <f t="shared" si="159"/>
        <v>0</v>
      </c>
      <c r="BL483" s="18" t="s">
        <v>2385</v>
      </c>
      <c r="BM483" s="18" t="s">
        <v>507</v>
      </c>
    </row>
    <row r="484" spans="2:65" s="10" customFormat="1" ht="29.85" customHeight="1">
      <c r="B484" s="146"/>
      <c r="D484" s="157" t="s">
        <v>2165</v>
      </c>
      <c r="E484" s="158" t="s">
        <v>508</v>
      </c>
      <c r="F484" s="158" t="s">
        <v>509</v>
      </c>
      <c r="I484" s="149"/>
      <c r="J484" s="159">
        <f>BK484</f>
        <v>0</v>
      </c>
      <c r="L484" s="146"/>
      <c r="M484" s="151"/>
      <c r="N484" s="152"/>
      <c r="O484" s="152"/>
      <c r="P484" s="153">
        <f>SUM(P485:P502)</f>
        <v>0</v>
      </c>
      <c r="Q484" s="152"/>
      <c r="R484" s="153">
        <f>SUM(R485:R502)</f>
        <v>0</v>
      </c>
      <c r="S484" s="152"/>
      <c r="T484" s="154">
        <f>SUM(T485:T502)</f>
        <v>0</v>
      </c>
      <c r="AR484" s="147" t="s">
        <v>2175</v>
      </c>
      <c r="AT484" s="155" t="s">
        <v>2165</v>
      </c>
      <c r="AU484" s="155" t="s">
        <v>2173</v>
      </c>
      <c r="AY484" s="147" t="s">
        <v>2216</v>
      </c>
      <c r="BK484" s="156">
        <f>SUM(BK485:BK502)</f>
        <v>0</v>
      </c>
    </row>
    <row r="485" spans="2:65" s="1" customFormat="1" ht="22.5" customHeight="1">
      <c r="B485" s="160"/>
      <c r="C485" s="161" t="s">
        <v>510</v>
      </c>
      <c r="D485" s="161" t="s">
        <v>2219</v>
      </c>
      <c r="E485" s="162" t="s">
        <v>511</v>
      </c>
      <c r="F485" s="163" t="s">
        <v>512</v>
      </c>
      <c r="G485" s="164" t="s">
        <v>69</v>
      </c>
      <c r="H485" s="165">
        <v>6</v>
      </c>
      <c r="I485" s="166"/>
      <c r="J485" s="167">
        <f t="shared" ref="J485:J502" si="160">ROUND(I485*H485,2)</f>
        <v>0</v>
      </c>
      <c r="K485" s="163" t="s">
        <v>2117</v>
      </c>
      <c r="L485" s="35"/>
      <c r="M485" s="168" t="s">
        <v>2117</v>
      </c>
      <c r="N485" s="169" t="s">
        <v>2137</v>
      </c>
      <c r="O485" s="36"/>
      <c r="P485" s="170">
        <f t="shared" ref="P485:P502" si="161">O485*H485</f>
        <v>0</v>
      </c>
      <c r="Q485" s="170">
        <v>0</v>
      </c>
      <c r="R485" s="170">
        <f t="shared" ref="R485:R502" si="162">Q485*H485</f>
        <v>0</v>
      </c>
      <c r="S485" s="170">
        <v>0</v>
      </c>
      <c r="T485" s="171">
        <f t="shared" ref="T485:T502" si="163">S485*H485</f>
        <v>0</v>
      </c>
      <c r="AR485" s="18" t="s">
        <v>2385</v>
      </c>
      <c r="AT485" s="18" t="s">
        <v>2219</v>
      </c>
      <c r="AU485" s="18" t="s">
        <v>2175</v>
      </c>
      <c r="AY485" s="18" t="s">
        <v>2216</v>
      </c>
      <c r="BE485" s="172">
        <f t="shared" ref="BE485:BE502" si="164">IF(N485="základní",J485,0)</f>
        <v>0</v>
      </c>
      <c r="BF485" s="172">
        <f t="shared" ref="BF485:BF502" si="165">IF(N485="snížená",J485,0)</f>
        <v>0</v>
      </c>
      <c r="BG485" s="172">
        <f t="shared" ref="BG485:BG502" si="166">IF(N485="zákl. přenesená",J485,0)</f>
        <v>0</v>
      </c>
      <c r="BH485" s="172">
        <f t="shared" ref="BH485:BH502" si="167">IF(N485="sníž. přenesená",J485,0)</f>
        <v>0</v>
      </c>
      <c r="BI485" s="172">
        <f t="shared" ref="BI485:BI502" si="168">IF(N485="nulová",J485,0)</f>
        <v>0</v>
      </c>
      <c r="BJ485" s="18" t="s">
        <v>2173</v>
      </c>
      <c r="BK485" s="172">
        <f t="shared" ref="BK485:BK502" si="169">ROUND(I485*H485,2)</f>
        <v>0</v>
      </c>
      <c r="BL485" s="18" t="s">
        <v>2385</v>
      </c>
      <c r="BM485" s="18" t="s">
        <v>513</v>
      </c>
    </row>
    <row r="486" spans="2:65" s="1" customFormat="1" ht="22.5" customHeight="1">
      <c r="B486" s="160"/>
      <c r="C486" s="161" t="s">
        <v>514</v>
      </c>
      <c r="D486" s="161" t="s">
        <v>2219</v>
      </c>
      <c r="E486" s="162" t="s">
        <v>515</v>
      </c>
      <c r="F486" s="163" t="s">
        <v>516</v>
      </c>
      <c r="G486" s="164" t="s">
        <v>69</v>
      </c>
      <c r="H486" s="165">
        <v>9</v>
      </c>
      <c r="I486" s="166"/>
      <c r="J486" s="167">
        <f t="shared" si="160"/>
        <v>0</v>
      </c>
      <c r="K486" s="163" t="s">
        <v>2117</v>
      </c>
      <c r="L486" s="35"/>
      <c r="M486" s="168" t="s">
        <v>2117</v>
      </c>
      <c r="N486" s="169" t="s">
        <v>2137</v>
      </c>
      <c r="O486" s="36"/>
      <c r="P486" s="170">
        <f t="shared" si="161"/>
        <v>0</v>
      </c>
      <c r="Q486" s="170">
        <v>0</v>
      </c>
      <c r="R486" s="170">
        <f t="shared" si="162"/>
        <v>0</v>
      </c>
      <c r="S486" s="170">
        <v>0</v>
      </c>
      <c r="T486" s="171">
        <f t="shared" si="163"/>
        <v>0</v>
      </c>
      <c r="AR486" s="18" t="s">
        <v>2385</v>
      </c>
      <c r="AT486" s="18" t="s">
        <v>2219</v>
      </c>
      <c r="AU486" s="18" t="s">
        <v>2175</v>
      </c>
      <c r="AY486" s="18" t="s">
        <v>2216</v>
      </c>
      <c r="BE486" s="172">
        <f t="shared" si="164"/>
        <v>0</v>
      </c>
      <c r="BF486" s="172">
        <f t="shared" si="165"/>
        <v>0</v>
      </c>
      <c r="BG486" s="172">
        <f t="shared" si="166"/>
        <v>0</v>
      </c>
      <c r="BH486" s="172">
        <f t="shared" si="167"/>
        <v>0</v>
      </c>
      <c r="BI486" s="172">
        <f t="shared" si="168"/>
        <v>0</v>
      </c>
      <c r="BJ486" s="18" t="s">
        <v>2173</v>
      </c>
      <c r="BK486" s="172">
        <f t="shared" si="169"/>
        <v>0</v>
      </c>
      <c r="BL486" s="18" t="s">
        <v>2385</v>
      </c>
      <c r="BM486" s="18" t="s">
        <v>517</v>
      </c>
    </row>
    <row r="487" spans="2:65" s="1" customFormat="1" ht="22.5" customHeight="1">
      <c r="B487" s="160"/>
      <c r="C487" s="161" t="s">
        <v>518</v>
      </c>
      <c r="D487" s="161" t="s">
        <v>2219</v>
      </c>
      <c r="E487" s="162" t="s">
        <v>519</v>
      </c>
      <c r="F487" s="163" t="s">
        <v>520</v>
      </c>
      <c r="G487" s="164" t="s">
        <v>69</v>
      </c>
      <c r="H487" s="165">
        <v>8</v>
      </c>
      <c r="I487" s="166"/>
      <c r="J487" s="167">
        <f t="shared" si="160"/>
        <v>0</v>
      </c>
      <c r="K487" s="163" t="s">
        <v>2117</v>
      </c>
      <c r="L487" s="35"/>
      <c r="M487" s="168" t="s">
        <v>2117</v>
      </c>
      <c r="N487" s="169" t="s">
        <v>2137</v>
      </c>
      <c r="O487" s="36"/>
      <c r="P487" s="170">
        <f t="shared" si="161"/>
        <v>0</v>
      </c>
      <c r="Q487" s="170">
        <v>0</v>
      </c>
      <c r="R487" s="170">
        <f t="shared" si="162"/>
        <v>0</v>
      </c>
      <c r="S487" s="170">
        <v>0</v>
      </c>
      <c r="T487" s="171">
        <f t="shared" si="163"/>
        <v>0</v>
      </c>
      <c r="AR487" s="18" t="s">
        <v>2385</v>
      </c>
      <c r="AT487" s="18" t="s">
        <v>2219</v>
      </c>
      <c r="AU487" s="18" t="s">
        <v>2175</v>
      </c>
      <c r="AY487" s="18" t="s">
        <v>2216</v>
      </c>
      <c r="BE487" s="172">
        <f t="shared" si="164"/>
        <v>0</v>
      </c>
      <c r="BF487" s="172">
        <f t="shared" si="165"/>
        <v>0</v>
      </c>
      <c r="BG487" s="172">
        <f t="shared" si="166"/>
        <v>0</v>
      </c>
      <c r="BH487" s="172">
        <f t="shared" si="167"/>
        <v>0</v>
      </c>
      <c r="BI487" s="172">
        <f t="shared" si="168"/>
        <v>0</v>
      </c>
      <c r="BJ487" s="18" t="s">
        <v>2173</v>
      </c>
      <c r="BK487" s="172">
        <f t="shared" si="169"/>
        <v>0</v>
      </c>
      <c r="BL487" s="18" t="s">
        <v>2385</v>
      </c>
      <c r="BM487" s="18" t="s">
        <v>521</v>
      </c>
    </row>
    <row r="488" spans="2:65" s="1" customFormat="1" ht="22.5" customHeight="1">
      <c r="B488" s="160"/>
      <c r="C488" s="161" t="s">
        <v>522</v>
      </c>
      <c r="D488" s="161" t="s">
        <v>2219</v>
      </c>
      <c r="E488" s="162" t="s">
        <v>523</v>
      </c>
      <c r="F488" s="163" t="s">
        <v>524</v>
      </c>
      <c r="G488" s="164" t="s">
        <v>69</v>
      </c>
      <c r="H488" s="165">
        <v>2</v>
      </c>
      <c r="I488" s="166"/>
      <c r="J488" s="167">
        <f t="shared" si="160"/>
        <v>0</v>
      </c>
      <c r="K488" s="163" t="s">
        <v>2117</v>
      </c>
      <c r="L488" s="35"/>
      <c r="M488" s="168" t="s">
        <v>2117</v>
      </c>
      <c r="N488" s="169" t="s">
        <v>2137</v>
      </c>
      <c r="O488" s="36"/>
      <c r="P488" s="170">
        <f t="shared" si="161"/>
        <v>0</v>
      </c>
      <c r="Q488" s="170">
        <v>0</v>
      </c>
      <c r="R488" s="170">
        <f t="shared" si="162"/>
        <v>0</v>
      </c>
      <c r="S488" s="170">
        <v>0</v>
      </c>
      <c r="T488" s="171">
        <f t="shared" si="163"/>
        <v>0</v>
      </c>
      <c r="AR488" s="18" t="s">
        <v>2385</v>
      </c>
      <c r="AT488" s="18" t="s">
        <v>2219</v>
      </c>
      <c r="AU488" s="18" t="s">
        <v>2175</v>
      </c>
      <c r="AY488" s="18" t="s">
        <v>2216</v>
      </c>
      <c r="BE488" s="172">
        <f t="shared" si="164"/>
        <v>0</v>
      </c>
      <c r="BF488" s="172">
        <f t="shared" si="165"/>
        <v>0</v>
      </c>
      <c r="BG488" s="172">
        <f t="shared" si="166"/>
        <v>0</v>
      </c>
      <c r="BH488" s="172">
        <f t="shared" si="167"/>
        <v>0</v>
      </c>
      <c r="BI488" s="172">
        <f t="shared" si="168"/>
        <v>0</v>
      </c>
      <c r="BJ488" s="18" t="s">
        <v>2173</v>
      </c>
      <c r="BK488" s="172">
        <f t="shared" si="169"/>
        <v>0</v>
      </c>
      <c r="BL488" s="18" t="s">
        <v>2385</v>
      </c>
      <c r="BM488" s="18" t="s">
        <v>525</v>
      </c>
    </row>
    <row r="489" spans="2:65" s="1" customFormat="1" ht="22.5" customHeight="1">
      <c r="B489" s="160"/>
      <c r="C489" s="161" t="s">
        <v>526</v>
      </c>
      <c r="D489" s="161" t="s">
        <v>2219</v>
      </c>
      <c r="E489" s="162" t="s">
        <v>527</v>
      </c>
      <c r="F489" s="163" t="s">
        <v>528</v>
      </c>
      <c r="G489" s="164" t="s">
        <v>69</v>
      </c>
      <c r="H489" s="165">
        <v>7</v>
      </c>
      <c r="I489" s="166"/>
      <c r="J489" s="167">
        <f t="shared" si="160"/>
        <v>0</v>
      </c>
      <c r="K489" s="163" t="s">
        <v>2117</v>
      </c>
      <c r="L489" s="35"/>
      <c r="M489" s="168" t="s">
        <v>2117</v>
      </c>
      <c r="N489" s="169" t="s">
        <v>2137</v>
      </c>
      <c r="O489" s="36"/>
      <c r="P489" s="170">
        <f t="shared" si="161"/>
        <v>0</v>
      </c>
      <c r="Q489" s="170">
        <v>0</v>
      </c>
      <c r="R489" s="170">
        <f t="shared" si="162"/>
        <v>0</v>
      </c>
      <c r="S489" s="170">
        <v>0</v>
      </c>
      <c r="T489" s="171">
        <f t="shared" si="163"/>
        <v>0</v>
      </c>
      <c r="AR489" s="18" t="s">
        <v>2385</v>
      </c>
      <c r="AT489" s="18" t="s">
        <v>2219</v>
      </c>
      <c r="AU489" s="18" t="s">
        <v>2175</v>
      </c>
      <c r="AY489" s="18" t="s">
        <v>2216</v>
      </c>
      <c r="BE489" s="172">
        <f t="shared" si="164"/>
        <v>0</v>
      </c>
      <c r="BF489" s="172">
        <f t="shared" si="165"/>
        <v>0</v>
      </c>
      <c r="BG489" s="172">
        <f t="shared" si="166"/>
        <v>0</v>
      </c>
      <c r="BH489" s="172">
        <f t="shared" si="167"/>
        <v>0</v>
      </c>
      <c r="BI489" s="172">
        <f t="shared" si="168"/>
        <v>0</v>
      </c>
      <c r="BJ489" s="18" t="s">
        <v>2173</v>
      </c>
      <c r="BK489" s="172">
        <f t="shared" si="169"/>
        <v>0</v>
      </c>
      <c r="BL489" s="18" t="s">
        <v>2385</v>
      </c>
      <c r="BM489" s="18" t="s">
        <v>529</v>
      </c>
    </row>
    <row r="490" spans="2:65" s="1" customFormat="1" ht="22.5" customHeight="1">
      <c r="B490" s="160"/>
      <c r="C490" s="161" t="s">
        <v>530</v>
      </c>
      <c r="D490" s="161" t="s">
        <v>2219</v>
      </c>
      <c r="E490" s="162" t="s">
        <v>531</v>
      </c>
      <c r="F490" s="163" t="s">
        <v>532</v>
      </c>
      <c r="G490" s="164" t="s">
        <v>69</v>
      </c>
      <c r="H490" s="165">
        <v>2</v>
      </c>
      <c r="I490" s="166"/>
      <c r="J490" s="167">
        <f t="shared" si="160"/>
        <v>0</v>
      </c>
      <c r="K490" s="163" t="s">
        <v>2117</v>
      </c>
      <c r="L490" s="35"/>
      <c r="M490" s="168" t="s">
        <v>2117</v>
      </c>
      <c r="N490" s="169" t="s">
        <v>2137</v>
      </c>
      <c r="O490" s="36"/>
      <c r="P490" s="170">
        <f t="shared" si="161"/>
        <v>0</v>
      </c>
      <c r="Q490" s="170">
        <v>0</v>
      </c>
      <c r="R490" s="170">
        <f t="shared" si="162"/>
        <v>0</v>
      </c>
      <c r="S490" s="170">
        <v>0</v>
      </c>
      <c r="T490" s="171">
        <f t="shared" si="163"/>
        <v>0</v>
      </c>
      <c r="AR490" s="18" t="s">
        <v>2385</v>
      </c>
      <c r="AT490" s="18" t="s">
        <v>2219</v>
      </c>
      <c r="AU490" s="18" t="s">
        <v>2175</v>
      </c>
      <c r="AY490" s="18" t="s">
        <v>2216</v>
      </c>
      <c r="BE490" s="172">
        <f t="shared" si="164"/>
        <v>0</v>
      </c>
      <c r="BF490" s="172">
        <f t="shared" si="165"/>
        <v>0</v>
      </c>
      <c r="BG490" s="172">
        <f t="shared" si="166"/>
        <v>0</v>
      </c>
      <c r="BH490" s="172">
        <f t="shared" si="167"/>
        <v>0</v>
      </c>
      <c r="BI490" s="172">
        <f t="shared" si="168"/>
        <v>0</v>
      </c>
      <c r="BJ490" s="18" t="s">
        <v>2173</v>
      </c>
      <c r="BK490" s="172">
        <f t="shared" si="169"/>
        <v>0</v>
      </c>
      <c r="BL490" s="18" t="s">
        <v>2385</v>
      </c>
      <c r="BM490" s="18" t="s">
        <v>533</v>
      </c>
    </row>
    <row r="491" spans="2:65" s="1" customFormat="1" ht="22.5" customHeight="1">
      <c r="B491" s="160"/>
      <c r="C491" s="161" t="s">
        <v>534</v>
      </c>
      <c r="D491" s="161" t="s">
        <v>2219</v>
      </c>
      <c r="E491" s="162" t="s">
        <v>535</v>
      </c>
      <c r="F491" s="163" t="s">
        <v>536</v>
      </c>
      <c r="G491" s="164" t="s">
        <v>69</v>
      </c>
      <c r="H491" s="165">
        <v>14</v>
      </c>
      <c r="I491" s="166"/>
      <c r="J491" s="167">
        <f t="shared" si="160"/>
        <v>0</v>
      </c>
      <c r="K491" s="163" t="s">
        <v>2117</v>
      </c>
      <c r="L491" s="35"/>
      <c r="M491" s="168" t="s">
        <v>2117</v>
      </c>
      <c r="N491" s="169" t="s">
        <v>2137</v>
      </c>
      <c r="O491" s="36"/>
      <c r="P491" s="170">
        <f t="shared" si="161"/>
        <v>0</v>
      </c>
      <c r="Q491" s="170">
        <v>0</v>
      </c>
      <c r="R491" s="170">
        <f t="shared" si="162"/>
        <v>0</v>
      </c>
      <c r="S491" s="170">
        <v>0</v>
      </c>
      <c r="T491" s="171">
        <f t="shared" si="163"/>
        <v>0</v>
      </c>
      <c r="AR491" s="18" t="s">
        <v>2385</v>
      </c>
      <c r="AT491" s="18" t="s">
        <v>2219</v>
      </c>
      <c r="AU491" s="18" t="s">
        <v>2175</v>
      </c>
      <c r="AY491" s="18" t="s">
        <v>2216</v>
      </c>
      <c r="BE491" s="172">
        <f t="shared" si="164"/>
        <v>0</v>
      </c>
      <c r="BF491" s="172">
        <f t="shared" si="165"/>
        <v>0</v>
      </c>
      <c r="BG491" s="172">
        <f t="shared" si="166"/>
        <v>0</v>
      </c>
      <c r="BH491" s="172">
        <f t="shared" si="167"/>
        <v>0</v>
      </c>
      <c r="BI491" s="172">
        <f t="shared" si="168"/>
        <v>0</v>
      </c>
      <c r="BJ491" s="18" t="s">
        <v>2173</v>
      </c>
      <c r="BK491" s="172">
        <f t="shared" si="169"/>
        <v>0</v>
      </c>
      <c r="BL491" s="18" t="s">
        <v>2385</v>
      </c>
      <c r="BM491" s="18" t="s">
        <v>537</v>
      </c>
    </row>
    <row r="492" spans="2:65" s="1" customFormat="1" ht="31.5" customHeight="1">
      <c r="B492" s="160"/>
      <c r="C492" s="161" t="s">
        <v>538</v>
      </c>
      <c r="D492" s="161" t="s">
        <v>2219</v>
      </c>
      <c r="E492" s="162" t="s">
        <v>539</v>
      </c>
      <c r="F492" s="163" t="s">
        <v>540</v>
      </c>
      <c r="G492" s="164" t="s">
        <v>69</v>
      </c>
      <c r="H492" s="165">
        <v>1</v>
      </c>
      <c r="I492" s="166"/>
      <c r="J492" s="167">
        <f t="shared" si="160"/>
        <v>0</v>
      </c>
      <c r="K492" s="163" t="s">
        <v>2117</v>
      </c>
      <c r="L492" s="35"/>
      <c r="M492" s="168" t="s">
        <v>2117</v>
      </c>
      <c r="N492" s="169" t="s">
        <v>2137</v>
      </c>
      <c r="O492" s="36"/>
      <c r="P492" s="170">
        <f t="shared" si="161"/>
        <v>0</v>
      </c>
      <c r="Q492" s="170">
        <v>0</v>
      </c>
      <c r="R492" s="170">
        <f t="shared" si="162"/>
        <v>0</v>
      </c>
      <c r="S492" s="170">
        <v>0</v>
      </c>
      <c r="T492" s="171">
        <f t="shared" si="163"/>
        <v>0</v>
      </c>
      <c r="AR492" s="18" t="s">
        <v>2385</v>
      </c>
      <c r="AT492" s="18" t="s">
        <v>2219</v>
      </c>
      <c r="AU492" s="18" t="s">
        <v>2175</v>
      </c>
      <c r="AY492" s="18" t="s">
        <v>2216</v>
      </c>
      <c r="BE492" s="172">
        <f t="shared" si="164"/>
        <v>0</v>
      </c>
      <c r="BF492" s="172">
        <f t="shared" si="165"/>
        <v>0</v>
      </c>
      <c r="BG492" s="172">
        <f t="shared" si="166"/>
        <v>0</v>
      </c>
      <c r="BH492" s="172">
        <f t="shared" si="167"/>
        <v>0</v>
      </c>
      <c r="BI492" s="172">
        <f t="shared" si="168"/>
        <v>0</v>
      </c>
      <c r="BJ492" s="18" t="s">
        <v>2173</v>
      </c>
      <c r="BK492" s="172">
        <f t="shared" si="169"/>
        <v>0</v>
      </c>
      <c r="BL492" s="18" t="s">
        <v>2385</v>
      </c>
      <c r="BM492" s="18" t="s">
        <v>541</v>
      </c>
    </row>
    <row r="493" spans="2:65" s="1" customFormat="1" ht="22.5" customHeight="1">
      <c r="B493" s="160"/>
      <c r="C493" s="161" t="s">
        <v>542</v>
      </c>
      <c r="D493" s="161" t="s">
        <v>2219</v>
      </c>
      <c r="E493" s="162" t="s">
        <v>543</v>
      </c>
      <c r="F493" s="163" t="s">
        <v>544</v>
      </c>
      <c r="G493" s="164" t="s">
        <v>69</v>
      </c>
      <c r="H493" s="165">
        <v>3</v>
      </c>
      <c r="I493" s="166"/>
      <c r="J493" s="167">
        <f t="shared" si="160"/>
        <v>0</v>
      </c>
      <c r="K493" s="163" t="s">
        <v>2117</v>
      </c>
      <c r="L493" s="35"/>
      <c r="M493" s="168" t="s">
        <v>2117</v>
      </c>
      <c r="N493" s="169" t="s">
        <v>2137</v>
      </c>
      <c r="O493" s="36"/>
      <c r="P493" s="170">
        <f t="shared" si="161"/>
        <v>0</v>
      </c>
      <c r="Q493" s="170">
        <v>0</v>
      </c>
      <c r="R493" s="170">
        <f t="shared" si="162"/>
        <v>0</v>
      </c>
      <c r="S493" s="170">
        <v>0</v>
      </c>
      <c r="T493" s="171">
        <f t="shared" si="163"/>
        <v>0</v>
      </c>
      <c r="AR493" s="18" t="s">
        <v>2385</v>
      </c>
      <c r="AT493" s="18" t="s">
        <v>2219</v>
      </c>
      <c r="AU493" s="18" t="s">
        <v>2175</v>
      </c>
      <c r="AY493" s="18" t="s">
        <v>2216</v>
      </c>
      <c r="BE493" s="172">
        <f t="shared" si="164"/>
        <v>0</v>
      </c>
      <c r="BF493" s="172">
        <f t="shared" si="165"/>
        <v>0</v>
      </c>
      <c r="BG493" s="172">
        <f t="shared" si="166"/>
        <v>0</v>
      </c>
      <c r="BH493" s="172">
        <f t="shared" si="167"/>
        <v>0</v>
      </c>
      <c r="BI493" s="172">
        <f t="shared" si="168"/>
        <v>0</v>
      </c>
      <c r="BJ493" s="18" t="s">
        <v>2173</v>
      </c>
      <c r="BK493" s="172">
        <f t="shared" si="169"/>
        <v>0</v>
      </c>
      <c r="BL493" s="18" t="s">
        <v>2385</v>
      </c>
      <c r="BM493" s="18" t="s">
        <v>545</v>
      </c>
    </row>
    <row r="494" spans="2:65" s="1" customFormat="1" ht="22.5" customHeight="1">
      <c r="B494" s="160"/>
      <c r="C494" s="161" t="s">
        <v>546</v>
      </c>
      <c r="D494" s="161" t="s">
        <v>2219</v>
      </c>
      <c r="E494" s="162" t="s">
        <v>547</v>
      </c>
      <c r="F494" s="163" t="s">
        <v>548</v>
      </c>
      <c r="G494" s="164" t="s">
        <v>69</v>
      </c>
      <c r="H494" s="165">
        <v>8</v>
      </c>
      <c r="I494" s="166"/>
      <c r="J494" s="167">
        <f t="shared" si="160"/>
        <v>0</v>
      </c>
      <c r="K494" s="163" t="s">
        <v>2117</v>
      </c>
      <c r="L494" s="35"/>
      <c r="M494" s="168" t="s">
        <v>2117</v>
      </c>
      <c r="N494" s="169" t="s">
        <v>2137</v>
      </c>
      <c r="O494" s="36"/>
      <c r="P494" s="170">
        <f t="shared" si="161"/>
        <v>0</v>
      </c>
      <c r="Q494" s="170">
        <v>0</v>
      </c>
      <c r="R494" s="170">
        <f t="shared" si="162"/>
        <v>0</v>
      </c>
      <c r="S494" s="170">
        <v>0</v>
      </c>
      <c r="T494" s="171">
        <f t="shared" si="163"/>
        <v>0</v>
      </c>
      <c r="AR494" s="18" t="s">
        <v>2385</v>
      </c>
      <c r="AT494" s="18" t="s">
        <v>2219</v>
      </c>
      <c r="AU494" s="18" t="s">
        <v>2175</v>
      </c>
      <c r="AY494" s="18" t="s">
        <v>2216</v>
      </c>
      <c r="BE494" s="172">
        <f t="shared" si="164"/>
        <v>0</v>
      </c>
      <c r="BF494" s="172">
        <f t="shared" si="165"/>
        <v>0</v>
      </c>
      <c r="BG494" s="172">
        <f t="shared" si="166"/>
        <v>0</v>
      </c>
      <c r="BH494" s="172">
        <f t="shared" si="167"/>
        <v>0</v>
      </c>
      <c r="BI494" s="172">
        <f t="shared" si="168"/>
        <v>0</v>
      </c>
      <c r="BJ494" s="18" t="s">
        <v>2173</v>
      </c>
      <c r="BK494" s="172">
        <f t="shared" si="169"/>
        <v>0</v>
      </c>
      <c r="BL494" s="18" t="s">
        <v>2385</v>
      </c>
      <c r="BM494" s="18" t="s">
        <v>549</v>
      </c>
    </row>
    <row r="495" spans="2:65" s="1" customFormat="1" ht="22.5" customHeight="1">
      <c r="B495" s="160"/>
      <c r="C495" s="161" t="s">
        <v>550</v>
      </c>
      <c r="D495" s="161" t="s">
        <v>2219</v>
      </c>
      <c r="E495" s="162" t="s">
        <v>551</v>
      </c>
      <c r="F495" s="163" t="s">
        <v>552</v>
      </c>
      <c r="G495" s="164" t="s">
        <v>69</v>
      </c>
      <c r="H495" s="165">
        <v>3</v>
      </c>
      <c r="I495" s="166"/>
      <c r="J495" s="167">
        <f t="shared" si="160"/>
        <v>0</v>
      </c>
      <c r="K495" s="163" t="s">
        <v>2117</v>
      </c>
      <c r="L495" s="35"/>
      <c r="M495" s="168" t="s">
        <v>2117</v>
      </c>
      <c r="N495" s="169" t="s">
        <v>2137</v>
      </c>
      <c r="O495" s="36"/>
      <c r="P495" s="170">
        <f t="shared" si="161"/>
        <v>0</v>
      </c>
      <c r="Q495" s="170">
        <v>0</v>
      </c>
      <c r="R495" s="170">
        <f t="shared" si="162"/>
        <v>0</v>
      </c>
      <c r="S495" s="170">
        <v>0</v>
      </c>
      <c r="T495" s="171">
        <f t="shared" si="163"/>
        <v>0</v>
      </c>
      <c r="AR495" s="18" t="s">
        <v>2385</v>
      </c>
      <c r="AT495" s="18" t="s">
        <v>2219</v>
      </c>
      <c r="AU495" s="18" t="s">
        <v>2175</v>
      </c>
      <c r="AY495" s="18" t="s">
        <v>2216</v>
      </c>
      <c r="BE495" s="172">
        <f t="shared" si="164"/>
        <v>0</v>
      </c>
      <c r="BF495" s="172">
        <f t="shared" si="165"/>
        <v>0</v>
      </c>
      <c r="BG495" s="172">
        <f t="shared" si="166"/>
        <v>0</v>
      </c>
      <c r="BH495" s="172">
        <f t="shared" si="167"/>
        <v>0</v>
      </c>
      <c r="BI495" s="172">
        <f t="shared" si="168"/>
        <v>0</v>
      </c>
      <c r="BJ495" s="18" t="s">
        <v>2173</v>
      </c>
      <c r="BK495" s="172">
        <f t="shared" si="169"/>
        <v>0</v>
      </c>
      <c r="BL495" s="18" t="s">
        <v>2385</v>
      </c>
      <c r="BM495" s="18" t="s">
        <v>553</v>
      </c>
    </row>
    <row r="496" spans="2:65" s="1" customFormat="1" ht="22.5" customHeight="1">
      <c r="B496" s="160"/>
      <c r="C496" s="161" t="s">
        <v>554</v>
      </c>
      <c r="D496" s="161" t="s">
        <v>2219</v>
      </c>
      <c r="E496" s="162" t="s">
        <v>555</v>
      </c>
      <c r="F496" s="163" t="s">
        <v>556</v>
      </c>
      <c r="G496" s="164" t="s">
        <v>69</v>
      </c>
      <c r="H496" s="165">
        <v>10</v>
      </c>
      <c r="I496" s="166"/>
      <c r="J496" s="167">
        <f t="shared" si="160"/>
        <v>0</v>
      </c>
      <c r="K496" s="163" t="s">
        <v>2117</v>
      </c>
      <c r="L496" s="35"/>
      <c r="M496" s="168" t="s">
        <v>2117</v>
      </c>
      <c r="N496" s="169" t="s">
        <v>2137</v>
      </c>
      <c r="O496" s="36"/>
      <c r="P496" s="170">
        <f t="shared" si="161"/>
        <v>0</v>
      </c>
      <c r="Q496" s="170">
        <v>0</v>
      </c>
      <c r="R496" s="170">
        <f t="shared" si="162"/>
        <v>0</v>
      </c>
      <c r="S496" s="170">
        <v>0</v>
      </c>
      <c r="T496" s="171">
        <f t="shared" si="163"/>
        <v>0</v>
      </c>
      <c r="AR496" s="18" t="s">
        <v>2385</v>
      </c>
      <c r="AT496" s="18" t="s">
        <v>2219</v>
      </c>
      <c r="AU496" s="18" t="s">
        <v>2175</v>
      </c>
      <c r="AY496" s="18" t="s">
        <v>2216</v>
      </c>
      <c r="BE496" s="172">
        <f t="shared" si="164"/>
        <v>0</v>
      </c>
      <c r="BF496" s="172">
        <f t="shared" si="165"/>
        <v>0</v>
      </c>
      <c r="BG496" s="172">
        <f t="shared" si="166"/>
        <v>0</v>
      </c>
      <c r="BH496" s="172">
        <f t="shared" si="167"/>
        <v>0</v>
      </c>
      <c r="BI496" s="172">
        <f t="shared" si="168"/>
        <v>0</v>
      </c>
      <c r="BJ496" s="18" t="s">
        <v>2173</v>
      </c>
      <c r="BK496" s="172">
        <f t="shared" si="169"/>
        <v>0</v>
      </c>
      <c r="BL496" s="18" t="s">
        <v>2385</v>
      </c>
      <c r="BM496" s="18" t="s">
        <v>557</v>
      </c>
    </row>
    <row r="497" spans="2:65" s="1" customFormat="1" ht="22.5" customHeight="1">
      <c r="B497" s="160"/>
      <c r="C497" s="161" t="s">
        <v>558</v>
      </c>
      <c r="D497" s="161" t="s">
        <v>2219</v>
      </c>
      <c r="E497" s="162" t="s">
        <v>559</v>
      </c>
      <c r="F497" s="163" t="s">
        <v>560</v>
      </c>
      <c r="G497" s="164" t="s">
        <v>69</v>
      </c>
      <c r="H497" s="165">
        <v>6</v>
      </c>
      <c r="I497" s="166"/>
      <c r="J497" s="167">
        <f t="shared" si="160"/>
        <v>0</v>
      </c>
      <c r="K497" s="163" t="s">
        <v>2117</v>
      </c>
      <c r="L497" s="35"/>
      <c r="M497" s="168" t="s">
        <v>2117</v>
      </c>
      <c r="N497" s="169" t="s">
        <v>2137</v>
      </c>
      <c r="O497" s="36"/>
      <c r="P497" s="170">
        <f t="shared" si="161"/>
        <v>0</v>
      </c>
      <c r="Q497" s="170">
        <v>0</v>
      </c>
      <c r="R497" s="170">
        <f t="shared" si="162"/>
        <v>0</v>
      </c>
      <c r="S497" s="170">
        <v>0</v>
      </c>
      <c r="T497" s="171">
        <f t="shared" si="163"/>
        <v>0</v>
      </c>
      <c r="AR497" s="18" t="s">
        <v>2385</v>
      </c>
      <c r="AT497" s="18" t="s">
        <v>2219</v>
      </c>
      <c r="AU497" s="18" t="s">
        <v>2175</v>
      </c>
      <c r="AY497" s="18" t="s">
        <v>2216</v>
      </c>
      <c r="BE497" s="172">
        <f t="shared" si="164"/>
        <v>0</v>
      </c>
      <c r="BF497" s="172">
        <f t="shared" si="165"/>
        <v>0</v>
      </c>
      <c r="BG497" s="172">
        <f t="shared" si="166"/>
        <v>0</v>
      </c>
      <c r="BH497" s="172">
        <f t="shared" si="167"/>
        <v>0</v>
      </c>
      <c r="BI497" s="172">
        <f t="shared" si="168"/>
        <v>0</v>
      </c>
      <c r="BJ497" s="18" t="s">
        <v>2173</v>
      </c>
      <c r="BK497" s="172">
        <f t="shared" si="169"/>
        <v>0</v>
      </c>
      <c r="BL497" s="18" t="s">
        <v>2385</v>
      </c>
      <c r="BM497" s="18" t="s">
        <v>561</v>
      </c>
    </row>
    <row r="498" spans="2:65" s="1" customFormat="1" ht="22.5" customHeight="1">
      <c r="B498" s="160"/>
      <c r="C498" s="161" t="s">
        <v>562</v>
      </c>
      <c r="D498" s="161" t="s">
        <v>2219</v>
      </c>
      <c r="E498" s="162" t="s">
        <v>563</v>
      </c>
      <c r="F498" s="163" t="s">
        <v>564</v>
      </c>
      <c r="G498" s="164" t="s">
        <v>69</v>
      </c>
      <c r="H498" s="165">
        <v>4</v>
      </c>
      <c r="I498" s="166"/>
      <c r="J498" s="167">
        <f t="shared" si="160"/>
        <v>0</v>
      </c>
      <c r="K498" s="163" t="s">
        <v>2117</v>
      </c>
      <c r="L498" s="35"/>
      <c r="M498" s="168" t="s">
        <v>2117</v>
      </c>
      <c r="N498" s="169" t="s">
        <v>2137</v>
      </c>
      <c r="O498" s="36"/>
      <c r="P498" s="170">
        <f t="shared" si="161"/>
        <v>0</v>
      </c>
      <c r="Q498" s="170">
        <v>0</v>
      </c>
      <c r="R498" s="170">
        <f t="shared" si="162"/>
        <v>0</v>
      </c>
      <c r="S498" s="170">
        <v>0</v>
      </c>
      <c r="T498" s="171">
        <f t="shared" si="163"/>
        <v>0</v>
      </c>
      <c r="AR498" s="18" t="s">
        <v>2385</v>
      </c>
      <c r="AT498" s="18" t="s">
        <v>2219</v>
      </c>
      <c r="AU498" s="18" t="s">
        <v>2175</v>
      </c>
      <c r="AY498" s="18" t="s">
        <v>2216</v>
      </c>
      <c r="BE498" s="172">
        <f t="shared" si="164"/>
        <v>0</v>
      </c>
      <c r="BF498" s="172">
        <f t="shared" si="165"/>
        <v>0</v>
      </c>
      <c r="BG498" s="172">
        <f t="shared" si="166"/>
        <v>0</v>
      </c>
      <c r="BH498" s="172">
        <f t="shared" si="167"/>
        <v>0</v>
      </c>
      <c r="BI498" s="172">
        <f t="shared" si="168"/>
        <v>0</v>
      </c>
      <c r="BJ498" s="18" t="s">
        <v>2173</v>
      </c>
      <c r="BK498" s="172">
        <f t="shared" si="169"/>
        <v>0</v>
      </c>
      <c r="BL498" s="18" t="s">
        <v>2385</v>
      </c>
      <c r="BM498" s="18" t="s">
        <v>565</v>
      </c>
    </row>
    <row r="499" spans="2:65" s="1" customFormat="1" ht="22.5" customHeight="1">
      <c r="B499" s="160"/>
      <c r="C499" s="161" t="s">
        <v>566</v>
      </c>
      <c r="D499" s="161" t="s">
        <v>2219</v>
      </c>
      <c r="E499" s="162" t="s">
        <v>567</v>
      </c>
      <c r="F499" s="163" t="s">
        <v>568</v>
      </c>
      <c r="G499" s="164" t="s">
        <v>69</v>
      </c>
      <c r="H499" s="165">
        <v>1</v>
      </c>
      <c r="I499" s="166"/>
      <c r="J499" s="167">
        <f t="shared" si="160"/>
        <v>0</v>
      </c>
      <c r="K499" s="163" t="s">
        <v>2117</v>
      </c>
      <c r="L499" s="35"/>
      <c r="M499" s="168" t="s">
        <v>2117</v>
      </c>
      <c r="N499" s="169" t="s">
        <v>2137</v>
      </c>
      <c r="O499" s="36"/>
      <c r="P499" s="170">
        <f t="shared" si="161"/>
        <v>0</v>
      </c>
      <c r="Q499" s="170">
        <v>0</v>
      </c>
      <c r="R499" s="170">
        <f t="shared" si="162"/>
        <v>0</v>
      </c>
      <c r="S499" s="170">
        <v>0</v>
      </c>
      <c r="T499" s="171">
        <f t="shared" si="163"/>
        <v>0</v>
      </c>
      <c r="AR499" s="18" t="s">
        <v>2385</v>
      </c>
      <c r="AT499" s="18" t="s">
        <v>2219</v>
      </c>
      <c r="AU499" s="18" t="s">
        <v>2175</v>
      </c>
      <c r="AY499" s="18" t="s">
        <v>2216</v>
      </c>
      <c r="BE499" s="172">
        <f t="shared" si="164"/>
        <v>0</v>
      </c>
      <c r="BF499" s="172">
        <f t="shared" si="165"/>
        <v>0</v>
      </c>
      <c r="BG499" s="172">
        <f t="shared" si="166"/>
        <v>0</v>
      </c>
      <c r="BH499" s="172">
        <f t="shared" si="167"/>
        <v>0</v>
      </c>
      <c r="BI499" s="172">
        <f t="shared" si="168"/>
        <v>0</v>
      </c>
      <c r="BJ499" s="18" t="s">
        <v>2173</v>
      </c>
      <c r="BK499" s="172">
        <f t="shared" si="169"/>
        <v>0</v>
      </c>
      <c r="BL499" s="18" t="s">
        <v>2385</v>
      </c>
      <c r="BM499" s="18" t="s">
        <v>569</v>
      </c>
    </row>
    <row r="500" spans="2:65" s="1" customFormat="1" ht="22.5" customHeight="1">
      <c r="B500" s="160"/>
      <c r="C500" s="161" t="s">
        <v>570</v>
      </c>
      <c r="D500" s="161" t="s">
        <v>2219</v>
      </c>
      <c r="E500" s="162" t="s">
        <v>571</v>
      </c>
      <c r="F500" s="163" t="s">
        <v>572</v>
      </c>
      <c r="G500" s="164" t="s">
        <v>69</v>
      </c>
      <c r="H500" s="165">
        <v>2</v>
      </c>
      <c r="I500" s="166"/>
      <c r="J500" s="167">
        <f t="shared" si="160"/>
        <v>0</v>
      </c>
      <c r="K500" s="163" t="s">
        <v>2117</v>
      </c>
      <c r="L500" s="35"/>
      <c r="M500" s="168" t="s">
        <v>2117</v>
      </c>
      <c r="N500" s="169" t="s">
        <v>2137</v>
      </c>
      <c r="O500" s="36"/>
      <c r="P500" s="170">
        <f t="shared" si="161"/>
        <v>0</v>
      </c>
      <c r="Q500" s="170">
        <v>0</v>
      </c>
      <c r="R500" s="170">
        <f t="shared" si="162"/>
        <v>0</v>
      </c>
      <c r="S500" s="170">
        <v>0</v>
      </c>
      <c r="T500" s="171">
        <f t="shared" si="163"/>
        <v>0</v>
      </c>
      <c r="AR500" s="18" t="s">
        <v>2385</v>
      </c>
      <c r="AT500" s="18" t="s">
        <v>2219</v>
      </c>
      <c r="AU500" s="18" t="s">
        <v>2175</v>
      </c>
      <c r="AY500" s="18" t="s">
        <v>2216</v>
      </c>
      <c r="BE500" s="172">
        <f t="shared" si="164"/>
        <v>0</v>
      </c>
      <c r="BF500" s="172">
        <f t="shared" si="165"/>
        <v>0</v>
      </c>
      <c r="BG500" s="172">
        <f t="shared" si="166"/>
        <v>0</v>
      </c>
      <c r="BH500" s="172">
        <f t="shared" si="167"/>
        <v>0</v>
      </c>
      <c r="BI500" s="172">
        <f t="shared" si="168"/>
        <v>0</v>
      </c>
      <c r="BJ500" s="18" t="s">
        <v>2173</v>
      </c>
      <c r="BK500" s="172">
        <f t="shared" si="169"/>
        <v>0</v>
      </c>
      <c r="BL500" s="18" t="s">
        <v>2385</v>
      </c>
      <c r="BM500" s="18" t="s">
        <v>573</v>
      </c>
    </row>
    <row r="501" spans="2:65" s="1" customFormat="1" ht="22.5" customHeight="1">
      <c r="B501" s="160"/>
      <c r="C501" s="161" t="s">
        <v>574</v>
      </c>
      <c r="D501" s="161" t="s">
        <v>2219</v>
      </c>
      <c r="E501" s="162" t="s">
        <v>575</v>
      </c>
      <c r="F501" s="163" t="s">
        <v>576</v>
      </c>
      <c r="G501" s="164" t="s">
        <v>69</v>
      </c>
      <c r="H501" s="165">
        <v>1</v>
      </c>
      <c r="I501" s="166"/>
      <c r="J501" s="167">
        <f t="shared" si="160"/>
        <v>0</v>
      </c>
      <c r="K501" s="163" t="s">
        <v>2117</v>
      </c>
      <c r="L501" s="35"/>
      <c r="M501" s="168" t="s">
        <v>2117</v>
      </c>
      <c r="N501" s="169" t="s">
        <v>2137</v>
      </c>
      <c r="O501" s="36"/>
      <c r="P501" s="170">
        <f t="shared" si="161"/>
        <v>0</v>
      </c>
      <c r="Q501" s="170">
        <v>0</v>
      </c>
      <c r="R501" s="170">
        <f t="shared" si="162"/>
        <v>0</v>
      </c>
      <c r="S501" s="170">
        <v>0</v>
      </c>
      <c r="T501" s="171">
        <f t="shared" si="163"/>
        <v>0</v>
      </c>
      <c r="AR501" s="18" t="s">
        <v>2385</v>
      </c>
      <c r="AT501" s="18" t="s">
        <v>2219</v>
      </c>
      <c r="AU501" s="18" t="s">
        <v>2175</v>
      </c>
      <c r="AY501" s="18" t="s">
        <v>2216</v>
      </c>
      <c r="BE501" s="172">
        <f t="shared" si="164"/>
        <v>0</v>
      </c>
      <c r="BF501" s="172">
        <f t="shared" si="165"/>
        <v>0</v>
      </c>
      <c r="BG501" s="172">
        <f t="shared" si="166"/>
        <v>0</v>
      </c>
      <c r="BH501" s="172">
        <f t="shared" si="167"/>
        <v>0</v>
      </c>
      <c r="BI501" s="172">
        <f t="shared" si="168"/>
        <v>0</v>
      </c>
      <c r="BJ501" s="18" t="s">
        <v>2173</v>
      </c>
      <c r="BK501" s="172">
        <f t="shared" si="169"/>
        <v>0</v>
      </c>
      <c r="BL501" s="18" t="s">
        <v>2385</v>
      </c>
      <c r="BM501" s="18" t="s">
        <v>577</v>
      </c>
    </row>
    <row r="502" spans="2:65" s="1" customFormat="1" ht="22.5" customHeight="1">
      <c r="B502" s="160"/>
      <c r="C502" s="161" t="s">
        <v>578</v>
      </c>
      <c r="D502" s="161" t="s">
        <v>2219</v>
      </c>
      <c r="E502" s="162" t="s">
        <v>579</v>
      </c>
      <c r="F502" s="163" t="s">
        <v>580</v>
      </c>
      <c r="G502" s="164" t="s">
        <v>69</v>
      </c>
      <c r="H502" s="165">
        <v>12</v>
      </c>
      <c r="I502" s="166"/>
      <c r="J502" s="167">
        <f t="shared" si="160"/>
        <v>0</v>
      </c>
      <c r="K502" s="163" t="s">
        <v>2117</v>
      </c>
      <c r="L502" s="35"/>
      <c r="M502" s="168" t="s">
        <v>2117</v>
      </c>
      <c r="N502" s="169" t="s">
        <v>2137</v>
      </c>
      <c r="O502" s="36"/>
      <c r="P502" s="170">
        <f t="shared" si="161"/>
        <v>0</v>
      </c>
      <c r="Q502" s="170">
        <v>0</v>
      </c>
      <c r="R502" s="170">
        <f t="shared" si="162"/>
        <v>0</v>
      </c>
      <c r="S502" s="170">
        <v>0</v>
      </c>
      <c r="T502" s="171">
        <f t="shared" si="163"/>
        <v>0</v>
      </c>
      <c r="AR502" s="18" t="s">
        <v>2385</v>
      </c>
      <c r="AT502" s="18" t="s">
        <v>2219</v>
      </c>
      <c r="AU502" s="18" t="s">
        <v>2175</v>
      </c>
      <c r="AY502" s="18" t="s">
        <v>2216</v>
      </c>
      <c r="BE502" s="172">
        <f t="shared" si="164"/>
        <v>0</v>
      </c>
      <c r="BF502" s="172">
        <f t="shared" si="165"/>
        <v>0</v>
      </c>
      <c r="BG502" s="172">
        <f t="shared" si="166"/>
        <v>0</v>
      </c>
      <c r="BH502" s="172">
        <f t="shared" si="167"/>
        <v>0</v>
      </c>
      <c r="BI502" s="172">
        <f t="shared" si="168"/>
        <v>0</v>
      </c>
      <c r="BJ502" s="18" t="s">
        <v>2173</v>
      </c>
      <c r="BK502" s="172">
        <f t="shared" si="169"/>
        <v>0</v>
      </c>
      <c r="BL502" s="18" t="s">
        <v>2385</v>
      </c>
      <c r="BM502" s="18" t="s">
        <v>581</v>
      </c>
    </row>
    <row r="503" spans="2:65" s="10" customFormat="1" ht="29.85" customHeight="1">
      <c r="B503" s="146"/>
      <c r="D503" s="157" t="s">
        <v>2165</v>
      </c>
      <c r="E503" s="158" t="s">
        <v>582</v>
      </c>
      <c r="F503" s="158" t="s">
        <v>583</v>
      </c>
      <c r="I503" s="149"/>
      <c r="J503" s="159">
        <f>BK503</f>
        <v>0</v>
      </c>
      <c r="L503" s="146"/>
      <c r="M503" s="151"/>
      <c r="N503" s="152"/>
      <c r="O503" s="152"/>
      <c r="P503" s="153">
        <f>SUM(P504:P540)</f>
        <v>0</v>
      </c>
      <c r="Q503" s="152"/>
      <c r="R503" s="153">
        <f>SUM(R504:R540)</f>
        <v>0</v>
      </c>
      <c r="S503" s="152"/>
      <c r="T503" s="154">
        <f>SUM(T504:T540)</f>
        <v>0</v>
      </c>
      <c r="AR503" s="147" t="s">
        <v>2175</v>
      </c>
      <c r="AT503" s="155" t="s">
        <v>2165</v>
      </c>
      <c r="AU503" s="155" t="s">
        <v>2173</v>
      </c>
      <c r="AY503" s="147" t="s">
        <v>2216</v>
      </c>
      <c r="BK503" s="156">
        <f>SUM(BK504:BK540)</f>
        <v>0</v>
      </c>
    </row>
    <row r="504" spans="2:65" s="1" customFormat="1" ht="22.5" customHeight="1">
      <c r="B504" s="160"/>
      <c r="C504" s="161" t="s">
        <v>584</v>
      </c>
      <c r="D504" s="161" t="s">
        <v>2219</v>
      </c>
      <c r="E504" s="162" t="s">
        <v>585</v>
      </c>
      <c r="F504" s="163" t="s">
        <v>586</v>
      </c>
      <c r="G504" s="164" t="s">
        <v>2222</v>
      </c>
      <c r="H504" s="165">
        <v>4</v>
      </c>
      <c r="I504" s="166"/>
      <c r="J504" s="167">
        <f t="shared" ref="J504:J540" si="170">ROUND(I504*H504,2)</f>
        <v>0</v>
      </c>
      <c r="K504" s="163" t="s">
        <v>2117</v>
      </c>
      <c r="L504" s="35"/>
      <c r="M504" s="168" t="s">
        <v>2117</v>
      </c>
      <c r="N504" s="169" t="s">
        <v>2137</v>
      </c>
      <c r="O504" s="36"/>
      <c r="P504" s="170">
        <f t="shared" ref="P504:P540" si="171">O504*H504</f>
        <v>0</v>
      </c>
      <c r="Q504" s="170">
        <v>0</v>
      </c>
      <c r="R504" s="170">
        <f t="shared" ref="R504:R540" si="172">Q504*H504</f>
        <v>0</v>
      </c>
      <c r="S504" s="170">
        <v>0</v>
      </c>
      <c r="T504" s="171">
        <f t="shared" ref="T504:T540" si="173">S504*H504</f>
        <v>0</v>
      </c>
      <c r="AR504" s="18" t="s">
        <v>2385</v>
      </c>
      <c r="AT504" s="18" t="s">
        <v>2219</v>
      </c>
      <c r="AU504" s="18" t="s">
        <v>2175</v>
      </c>
      <c r="AY504" s="18" t="s">
        <v>2216</v>
      </c>
      <c r="BE504" s="172">
        <f t="shared" ref="BE504:BE540" si="174">IF(N504="základní",J504,0)</f>
        <v>0</v>
      </c>
      <c r="BF504" s="172">
        <f t="shared" ref="BF504:BF540" si="175">IF(N504="snížená",J504,0)</f>
        <v>0</v>
      </c>
      <c r="BG504" s="172">
        <f t="shared" ref="BG504:BG540" si="176">IF(N504="zákl. přenesená",J504,0)</f>
        <v>0</v>
      </c>
      <c r="BH504" s="172">
        <f t="shared" ref="BH504:BH540" si="177">IF(N504="sníž. přenesená",J504,0)</f>
        <v>0</v>
      </c>
      <c r="BI504" s="172">
        <f t="shared" ref="BI504:BI540" si="178">IF(N504="nulová",J504,0)</f>
        <v>0</v>
      </c>
      <c r="BJ504" s="18" t="s">
        <v>2173</v>
      </c>
      <c r="BK504" s="172">
        <f t="shared" ref="BK504:BK540" si="179">ROUND(I504*H504,2)</f>
        <v>0</v>
      </c>
      <c r="BL504" s="18" t="s">
        <v>2385</v>
      </c>
      <c r="BM504" s="18" t="s">
        <v>587</v>
      </c>
    </row>
    <row r="505" spans="2:65" s="1" customFormat="1" ht="22.5" customHeight="1">
      <c r="B505" s="160"/>
      <c r="C505" s="161" t="s">
        <v>588</v>
      </c>
      <c r="D505" s="161" t="s">
        <v>2219</v>
      </c>
      <c r="E505" s="162" t="s">
        <v>589</v>
      </c>
      <c r="F505" s="163" t="s">
        <v>590</v>
      </c>
      <c r="G505" s="164" t="s">
        <v>2222</v>
      </c>
      <c r="H505" s="165">
        <v>1</v>
      </c>
      <c r="I505" s="166"/>
      <c r="J505" s="167">
        <f t="shared" si="170"/>
        <v>0</v>
      </c>
      <c r="K505" s="163" t="s">
        <v>2117</v>
      </c>
      <c r="L505" s="35"/>
      <c r="M505" s="168" t="s">
        <v>2117</v>
      </c>
      <c r="N505" s="169" t="s">
        <v>2137</v>
      </c>
      <c r="O505" s="36"/>
      <c r="P505" s="170">
        <f t="shared" si="171"/>
        <v>0</v>
      </c>
      <c r="Q505" s="170">
        <v>0</v>
      </c>
      <c r="R505" s="170">
        <f t="shared" si="172"/>
        <v>0</v>
      </c>
      <c r="S505" s="170">
        <v>0</v>
      </c>
      <c r="T505" s="171">
        <f t="shared" si="173"/>
        <v>0</v>
      </c>
      <c r="AR505" s="18" t="s">
        <v>2385</v>
      </c>
      <c r="AT505" s="18" t="s">
        <v>2219</v>
      </c>
      <c r="AU505" s="18" t="s">
        <v>2175</v>
      </c>
      <c r="AY505" s="18" t="s">
        <v>2216</v>
      </c>
      <c r="BE505" s="172">
        <f t="shared" si="174"/>
        <v>0</v>
      </c>
      <c r="BF505" s="172">
        <f t="shared" si="175"/>
        <v>0</v>
      </c>
      <c r="BG505" s="172">
        <f t="shared" si="176"/>
        <v>0</v>
      </c>
      <c r="BH505" s="172">
        <f t="shared" si="177"/>
        <v>0</v>
      </c>
      <c r="BI505" s="172">
        <f t="shared" si="178"/>
        <v>0</v>
      </c>
      <c r="BJ505" s="18" t="s">
        <v>2173</v>
      </c>
      <c r="BK505" s="172">
        <f t="shared" si="179"/>
        <v>0</v>
      </c>
      <c r="BL505" s="18" t="s">
        <v>2385</v>
      </c>
      <c r="BM505" s="18" t="s">
        <v>591</v>
      </c>
    </row>
    <row r="506" spans="2:65" s="1" customFormat="1" ht="22.5" customHeight="1">
      <c r="B506" s="160"/>
      <c r="C506" s="161" t="s">
        <v>592</v>
      </c>
      <c r="D506" s="161" t="s">
        <v>2219</v>
      </c>
      <c r="E506" s="162" t="s">
        <v>593</v>
      </c>
      <c r="F506" s="163" t="s">
        <v>594</v>
      </c>
      <c r="G506" s="164" t="s">
        <v>2222</v>
      </c>
      <c r="H506" s="165">
        <v>4</v>
      </c>
      <c r="I506" s="166"/>
      <c r="J506" s="167">
        <f t="shared" si="170"/>
        <v>0</v>
      </c>
      <c r="K506" s="163" t="s">
        <v>2117</v>
      </c>
      <c r="L506" s="35"/>
      <c r="M506" s="168" t="s">
        <v>2117</v>
      </c>
      <c r="N506" s="169" t="s">
        <v>2137</v>
      </c>
      <c r="O506" s="36"/>
      <c r="P506" s="170">
        <f t="shared" si="171"/>
        <v>0</v>
      </c>
      <c r="Q506" s="170">
        <v>0</v>
      </c>
      <c r="R506" s="170">
        <f t="shared" si="172"/>
        <v>0</v>
      </c>
      <c r="S506" s="170">
        <v>0</v>
      </c>
      <c r="T506" s="171">
        <f t="shared" si="173"/>
        <v>0</v>
      </c>
      <c r="AR506" s="18" t="s">
        <v>2385</v>
      </c>
      <c r="AT506" s="18" t="s">
        <v>2219</v>
      </c>
      <c r="AU506" s="18" t="s">
        <v>2175</v>
      </c>
      <c r="AY506" s="18" t="s">
        <v>2216</v>
      </c>
      <c r="BE506" s="172">
        <f t="shared" si="174"/>
        <v>0</v>
      </c>
      <c r="BF506" s="172">
        <f t="shared" si="175"/>
        <v>0</v>
      </c>
      <c r="BG506" s="172">
        <f t="shared" si="176"/>
        <v>0</v>
      </c>
      <c r="BH506" s="172">
        <f t="shared" si="177"/>
        <v>0</v>
      </c>
      <c r="BI506" s="172">
        <f t="shared" si="178"/>
        <v>0</v>
      </c>
      <c r="BJ506" s="18" t="s">
        <v>2173</v>
      </c>
      <c r="BK506" s="172">
        <f t="shared" si="179"/>
        <v>0</v>
      </c>
      <c r="BL506" s="18" t="s">
        <v>2385</v>
      </c>
      <c r="BM506" s="18" t="s">
        <v>595</v>
      </c>
    </row>
    <row r="507" spans="2:65" s="1" customFormat="1" ht="22.5" customHeight="1">
      <c r="B507" s="160"/>
      <c r="C507" s="161" t="s">
        <v>596</v>
      </c>
      <c r="D507" s="161" t="s">
        <v>2219</v>
      </c>
      <c r="E507" s="162" t="s">
        <v>597</v>
      </c>
      <c r="F507" s="163" t="s">
        <v>598</v>
      </c>
      <c r="G507" s="164" t="s">
        <v>2352</v>
      </c>
      <c r="H507" s="165">
        <v>10</v>
      </c>
      <c r="I507" s="166"/>
      <c r="J507" s="167">
        <f t="shared" si="170"/>
        <v>0</v>
      </c>
      <c r="K507" s="163" t="s">
        <v>2117</v>
      </c>
      <c r="L507" s="35"/>
      <c r="M507" s="168" t="s">
        <v>2117</v>
      </c>
      <c r="N507" s="169" t="s">
        <v>2137</v>
      </c>
      <c r="O507" s="36"/>
      <c r="P507" s="170">
        <f t="shared" si="171"/>
        <v>0</v>
      </c>
      <c r="Q507" s="170">
        <v>0</v>
      </c>
      <c r="R507" s="170">
        <f t="shared" si="172"/>
        <v>0</v>
      </c>
      <c r="S507" s="170">
        <v>0</v>
      </c>
      <c r="T507" s="171">
        <f t="shared" si="173"/>
        <v>0</v>
      </c>
      <c r="AR507" s="18" t="s">
        <v>2385</v>
      </c>
      <c r="AT507" s="18" t="s">
        <v>2219</v>
      </c>
      <c r="AU507" s="18" t="s">
        <v>2175</v>
      </c>
      <c r="AY507" s="18" t="s">
        <v>2216</v>
      </c>
      <c r="BE507" s="172">
        <f t="shared" si="174"/>
        <v>0</v>
      </c>
      <c r="BF507" s="172">
        <f t="shared" si="175"/>
        <v>0</v>
      </c>
      <c r="BG507" s="172">
        <f t="shared" si="176"/>
        <v>0</v>
      </c>
      <c r="BH507" s="172">
        <f t="shared" si="177"/>
        <v>0</v>
      </c>
      <c r="BI507" s="172">
        <f t="shared" si="178"/>
        <v>0</v>
      </c>
      <c r="BJ507" s="18" t="s">
        <v>2173</v>
      </c>
      <c r="BK507" s="172">
        <f t="shared" si="179"/>
        <v>0</v>
      </c>
      <c r="BL507" s="18" t="s">
        <v>2385</v>
      </c>
      <c r="BM507" s="18" t="s">
        <v>599</v>
      </c>
    </row>
    <row r="508" spans="2:65" s="1" customFormat="1" ht="22.5" customHeight="1">
      <c r="B508" s="160"/>
      <c r="C508" s="161" t="s">
        <v>600</v>
      </c>
      <c r="D508" s="161" t="s">
        <v>2219</v>
      </c>
      <c r="E508" s="162" t="s">
        <v>601</v>
      </c>
      <c r="F508" s="163" t="s">
        <v>602</v>
      </c>
      <c r="G508" s="164" t="s">
        <v>2352</v>
      </c>
      <c r="H508" s="165">
        <v>2</v>
      </c>
      <c r="I508" s="166"/>
      <c r="J508" s="167">
        <f t="shared" si="170"/>
        <v>0</v>
      </c>
      <c r="K508" s="163" t="s">
        <v>2117</v>
      </c>
      <c r="L508" s="35"/>
      <c r="M508" s="168" t="s">
        <v>2117</v>
      </c>
      <c r="N508" s="169" t="s">
        <v>2137</v>
      </c>
      <c r="O508" s="36"/>
      <c r="P508" s="170">
        <f t="shared" si="171"/>
        <v>0</v>
      </c>
      <c r="Q508" s="170">
        <v>0</v>
      </c>
      <c r="R508" s="170">
        <f t="shared" si="172"/>
        <v>0</v>
      </c>
      <c r="S508" s="170">
        <v>0</v>
      </c>
      <c r="T508" s="171">
        <f t="shared" si="173"/>
        <v>0</v>
      </c>
      <c r="AR508" s="18" t="s">
        <v>2385</v>
      </c>
      <c r="AT508" s="18" t="s">
        <v>2219</v>
      </c>
      <c r="AU508" s="18" t="s">
        <v>2175</v>
      </c>
      <c r="AY508" s="18" t="s">
        <v>2216</v>
      </c>
      <c r="BE508" s="172">
        <f t="shared" si="174"/>
        <v>0</v>
      </c>
      <c r="BF508" s="172">
        <f t="shared" si="175"/>
        <v>0</v>
      </c>
      <c r="BG508" s="172">
        <f t="shared" si="176"/>
        <v>0</v>
      </c>
      <c r="BH508" s="172">
        <f t="shared" si="177"/>
        <v>0</v>
      </c>
      <c r="BI508" s="172">
        <f t="shared" si="178"/>
        <v>0</v>
      </c>
      <c r="BJ508" s="18" t="s">
        <v>2173</v>
      </c>
      <c r="BK508" s="172">
        <f t="shared" si="179"/>
        <v>0</v>
      </c>
      <c r="BL508" s="18" t="s">
        <v>2385</v>
      </c>
      <c r="BM508" s="18" t="s">
        <v>603</v>
      </c>
    </row>
    <row r="509" spans="2:65" s="1" customFormat="1" ht="22.5" customHeight="1">
      <c r="B509" s="160"/>
      <c r="C509" s="161" t="s">
        <v>604</v>
      </c>
      <c r="D509" s="161" t="s">
        <v>2219</v>
      </c>
      <c r="E509" s="162" t="s">
        <v>605</v>
      </c>
      <c r="F509" s="163" t="s">
        <v>606</v>
      </c>
      <c r="G509" s="164" t="s">
        <v>2352</v>
      </c>
      <c r="H509" s="165">
        <v>15</v>
      </c>
      <c r="I509" s="166"/>
      <c r="J509" s="167">
        <f t="shared" si="170"/>
        <v>0</v>
      </c>
      <c r="K509" s="163" t="s">
        <v>2117</v>
      </c>
      <c r="L509" s="35"/>
      <c r="M509" s="168" t="s">
        <v>2117</v>
      </c>
      <c r="N509" s="169" t="s">
        <v>2137</v>
      </c>
      <c r="O509" s="36"/>
      <c r="P509" s="170">
        <f t="shared" si="171"/>
        <v>0</v>
      </c>
      <c r="Q509" s="170">
        <v>0</v>
      </c>
      <c r="R509" s="170">
        <f t="shared" si="172"/>
        <v>0</v>
      </c>
      <c r="S509" s="170">
        <v>0</v>
      </c>
      <c r="T509" s="171">
        <f t="shared" si="173"/>
        <v>0</v>
      </c>
      <c r="AR509" s="18" t="s">
        <v>2385</v>
      </c>
      <c r="AT509" s="18" t="s">
        <v>2219</v>
      </c>
      <c r="AU509" s="18" t="s">
        <v>2175</v>
      </c>
      <c r="AY509" s="18" t="s">
        <v>2216</v>
      </c>
      <c r="BE509" s="172">
        <f t="shared" si="174"/>
        <v>0</v>
      </c>
      <c r="BF509" s="172">
        <f t="shared" si="175"/>
        <v>0</v>
      </c>
      <c r="BG509" s="172">
        <f t="shared" si="176"/>
        <v>0</v>
      </c>
      <c r="BH509" s="172">
        <f t="shared" si="177"/>
        <v>0</v>
      </c>
      <c r="BI509" s="172">
        <f t="shared" si="178"/>
        <v>0</v>
      </c>
      <c r="BJ509" s="18" t="s">
        <v>2173</v>
      </c>
      <c r="BK509" s="172">
        <f t="shared" si="179"/>
        <v>0</v>
      </c>
      <c r="BL509" s="18" t="s">
        <v>2385</v>
      </c>
      <c r="BM509" s="18" t="s">
        <v>607</v>
      </c>
    </row>
    <row r="510" spans="2:65" s="1" customFormat="1" ht="22.5" customHeight="1">
      <c r="B510" s="160"/>
      <c r="C510" s="161" t="s">
        <v>608</v>
      </c>
      <c r="D510" s="161" t="s">
        <v>2219</v>
      </c>
      <c r="E510" s="162" t="s">
        <v>609</v>
      </c>
      <c r="F510" s="163" t="s">
        <v>610</v>
      </c>
      <c r="G510" s="164" t="s">
        <v>2352</v>
      </c>
      <c r="H510" s="165">
        <v>1</v>
      </c>
      <c r="I510" s="166"/>
      <c r="J510" s="167">
        <f t="shared" si="170"/>
        <v>0</v>
      </c>
      <c r="K510" s="163" t="s">
        <v>2117</v>
      </c>
      <c r="L510" s="35"/>
      <c r="M510" s="168" t="s">
        <v>2117</v>
      </c>
      <c r="N510" s="169" t="s">
        <v>2137</v>
      </c>
      <c r="O510" s="36"/>
      <c r="P510" s="170">
        <f t="shared" si="171"/>
        <v>0</v>
      </c>
      <c r="Q510" s="170">
        <v>0</v>
      </c>
      <c r="R510" s="170">
        <f t="shared" si="172"/>
        <v>0</v>
      </c>
      <c r="S510" s="170">
        <v>0</v>
      </c>
      <c r="T510" s="171">
        <f t="shared" si="173"/>
        <v>0</v>
      </c>
      <c r="AR510" s="18" t="s">
        <v>2385</v>
      </c>
      <c r="AT510" s="18" t="s">
        <v>2219</v>
      </c>
      <c r="AU510" s="18" t="s">
        <v>2175</v>
      </c>
      <c r="AY510" s="18" t="s">
        <v>2216</v>
      </c>
      <c r="BE510" s="172">
        <f t="shared" si="174"/>
        <v>0</v>
      </c>
      <c r="BF510" s="172">
        <f t="shared" si="175"/>
        <v>0</v>
      </c>
      <c r="BG510" s="172">
        <f t="shared" si="176"/>
        <v>0</v>
      </c>
      <c r="BH510" s="172">
        <f t="shared" si="177"/>
        <v>0</v>
      </c>
      <c r="BI510" s="172">
        <f t="shared" si="178"/>
        <v>0</v>
      </c>
      <c r="BJ510" s="18" t="s">
        <v>2173</v>
      </c>
      <c r="BK510" s="172">
        <f t="shared" si="179"/>
        <v>0</v>
      </c>
      <c r="BL510" s="18" t="s">
        <v>2385</v>
      </c>
      <c r="BM510" s="18" t="s">
        <v>611</v>
      </c>
    </row>
    <row r="511" spans="2:65" s="1" customFormat="1" ht="22.5" customHeight="1">
      <c r="B511" s="160"/>
      <c r="C511" s="161" t="s">
        <v>612</v>
      </c>
      <c r="D511" s="161" t="s">
        <v>2219</v>
      </c>
      <c r="E511" s="162" t="s">
        <v>613</v>
      </c>
      <c r="F511" s="163" t="s">
        <v>614</v>
      </c>
      <c r="G511" s="164" t="s">
        <v>2352</v>
      </c>
      <c r="H511" s="165">
        <v>2</v>
      </c>
      <c r="I511" s="166"/>
      <c r="J511" s="167">
        <f t="shared" si="170"/>
        <v>0</v>
      </c>
      <c r="K511" s="163" t="s">
        <v>2117</v>
      </c>
      <c r="L511" s="35"/>
      <c r="M511" s="168" t="s">
        <v>2117</v>
      </c>
      <c r="N511" s="169" t="s">
        <v>2137</v>
      </c>
      <c r="O511" s="36"/>
      <c r="P511" s="170">
        <f t="shared" si="171"/>
        <v>0</v>
      </c>
      <c r="Q511" s="170">
        <v>0</v>
      </c>
      <c r="R511" s="170">
        <f t="shared" si="172"/>
        <v>0</v>
      </c>
      <c r="S511" s="170">
        <v>0</v>
      </c>
      <c r="T511" s="171">
        <f t="shared" si="173"/>
        <v>0</v>
      </c>
      <c r="AR511" s="18" t="s">
        <v>2385</v>
      </c>
      <c r="AT511" s="18" t="s">
        <v>2219</v>
      </c>
      <c r="AU511" s="18" t="s">
        <v>2175</v>
      </c>
      <c r="AY511" s="18" t="s">
        <v>2216</v>
      </c>
      <c r="BE511" s="172">
        <f t="shared" si="174"/>
        <v>0</v>
      </c>
      <c r="BF511" s="172">
        <f t="shared" si="175"/>
        <v>0</v>
      </c>
      <c r="BG511" s="172">
        <f t="shared" si="176"/>
        <v>0</v>
      </c>
      <c r="BH511" s="172">
        <f t="shared" si="177"/>
        <v>0</v>
      </c>
      <c r="BI511" s="172">
        <f t="shared" si="178"/>
        <v>0</v>
      </c>
      <c r="BJ511" s="18" t="s">
        <v>2173</v>
      </c>
      <c r="BK511" s="172">
        <f t="shared" si="179"/>
        <v>0</v>
      </c>
      <c r="BL511" s="18" t="s">
        <v>2385</v>
      </c>
      <c r="BM511" s="18" t="s">
        <v>615</v>
      </c>
    </row>
    <row r="512" spans="2:65" s="1" customFormat="1" ht="22.5" customHeight="1">
      <c r="B512" s="160"/>
      <c r="C512" s="161" t="s">
        <v>616</v>
      </c>
      <c r="D512" s="161" t="s">
        <v>2219</v>
      </c>
      <c r="E512" s="162" t="s">
        <v>617</v>
      </c>
      <c r="F512" s="163" t="s">
        <v>618</v>
      </c>
      <c r="G512" s="164" t="s">
        <v>2352</v>
      </c>
      <c r="H512" s="165">
        <v>1</v>
      </c>
      <c r="I512" s="166"/>
      <c r="J512" s="167">
        <f t="shared" si="170"/>
        <v>0</v>
      </c>
      <c r="K512" s="163" t="s">
        <v>2117</v>
      </c>
      <c r="L512" s="35"/>
      <c r="M512" s="168" t="s">
        <v>2117</v>
      </c>
      <c r="N512" s="169" t="s">
        <v>2137</v>
      </c>
      <c r="O512" s="36"/>
      <c r="P512" s="170">
        <f t="shared" si="171"/>
        <v>0</v>
      </c>
      <c r="Q512" s="170">
        <v>0</v>
      </c>
      <c r="R512" s="170">
        <f t="shared" si="172"/>
        <v>0</v>
      </c>
      <c r="S512" s="170">
        <v>0</v>
      </c>
      <c r="T512" s="171">
        <f t="shared" si="173"/>
        <v>0</v>
      </c>
      <c r="AR512" s="18" t="s">
        <v>2385</v>
      </c>
      <c r="AT512" s="18" t="s">
        <v>2219</v>
      </c>
      <c r="AU512" s="18" t="s">
        <v>2175</v>
      </c>
      <c r="AY512" s="18" t="s">
        <v>2216</v>
      </c>
      <c r="BE512" s="172">
        <f t="shared" si="174"/>
        <v>0</v>
      </c>
      <c r="BF512" s="172">
        <f t="shared" si="175"/>
        <v>0</v>
      </c>
      <c r="BG512" s="172">
        <f t="shared" si="176"/>
        <v>0</v>
      </c>
      <c r="BH512" s="172">
        <f t="shared" si="177"/>
        <v>0</v>
      </c>
      <c r="BI512" s="172">
        <f t="shared" si="178"/>
        <v>0</v>
      </c>
      <c r="BJ512" s="18" t="s">
        <v>2173</v>
      </c>
      <c r="BK512" s="172">
        <f t="shared" si="179"/>
        <v>0</v>
      </c>
      <c r="BL512" s="18" t="s">
        <v>2385</v>
      </c>
      <c r="BM512" s="18" t="s">
        <v>619</v>
      </c>
    </row>
    <row r="513" spans="2:65" s="1" customFormat="1" ht="22.5" customHeight="1">
      <c r="B513" s="160"/>
      <c r="C513" s="161" t="s">
        <v>620</v>
      </c>
      <c r="D513" s="161" t="s">
        <v>2219</v>
      </c>
      <c r="E513" s="162" t="s">
        <v>621</v>
      </c>
      <c r="F513" s="163" t="s">
        <v>622</v>
      </c>
      <c r="G513" s="164" t="s">
        <v>2352</v>
      </c>
      <c r="H513" s="165">
        <v>10</v>
      </c>
      <c r="I513" s="166"/>
      <c r="J513" s="167">
        <f t="shared" si="170"/>
        <v>0</v>
      </c>
      <c r="K513" s="163" t="s">
        <v>2117</v>
      </c>
      <c r="L513" s="35"/>
      <c r="M513" s="168" t="s">
        <v>2117</v>
      </c>
      <c r="N513" s="169" t="s">
        <v>2137</v>
      </c>
      <c r="O513" s="36"/>
      <c r="P513" s="170">
        <f t="shared" si="171"/>
        <v>0</v>
      </c>
      <c r="Q513" s="170">
        <v>0</v>
      </c>
      <c r="R513" s="170">
        <f t="shared" si="172"/>
        <v>0</v>
      </c>
      <c r="S513" s="170">
        <v>0</v>
      </c>
      <c r="T513" s="171">
        <f t="shared" si="173"/>
        <v>0</v>
      </c>
      <c r="AR513" s="18" t="s">
        <v>2385</v>
      </c>
      <c r="AT513" s="18" t="s">
        <v>2219</v>
      </c>
      <c r="AU513" s="18" t="s">
        <v>2175</v>
      </c>
      <c r="AY513" s="18" t="s">
        <v>2216</v>
      </c>
      <c r="BE513" s="172">
        <f t="shared" si="174"/>
        <v>0</v>
      </c>
      <c r="BF513" s="172">
        <f t="shared" si="175"/>
        <v>0</v>
      </c>
      <c r="BG513" s="172">
        <f t="shared" si="176"/>
        <v>0</v>
      </c>
      <c r="BH513" s="172">
        <f t="shared" si="177"/>
        <v>0</v>
      </c>
      <c r="BI513" s="172">
        <f t="shared" si="178"/>
        <v>0</v>
      </c>
      <c r="BJ513" s="18" t="s">
        <v>2173</v>
      </c>
      <c r="BK513" s="172">
        <f t="shared" si="179"/>
        <v>0</v>
      </c>
      <c r="BL513" s="18" t="s">
        <v>2385</v>
      </c>
      <c r="BM513" s="18" t="s">
        <v>623</v>
      </c>
    </row>
    <row r="514" spans="2:65" s="1" customFormat="1" ht="22.5" customHeight="1">
      <c r="B514" s="160"/>
      <c r="C514" s="161" t="s">
        <v>624</v>
      </c>
      <c r="D514" s="161" t="s">
        <v>2219</v>
      </c>
      <c r="E514" s="162" t="s">
        <v>625</v>
      </c>
      <c r="F514" s="163" t="s">
        <v>626</v>
      </c>
      <c r="G514" s="164" t="s">
        <v>2352</v>
      </c>
      <c r="H514" s="165">
        <v>5</v>
      </c>
      <c r="I514" s="166"/>
      <c r="J514" s="167">
        <f t="shared" si="170"/>
        <v>0</v>
      </c>
      <c r="K514" s="163" t="s">
        <v>2117</v>
      </c>
      <c r="L514" s="35"/>
      <c r="M514" s="168" t="s">
        <v>2117</v>
      </c>
      <c r="N514" s="169" t="s">
        <v>2137</v>
      </c>
      <c r="O514" s="36"/>
      <c r="P514" s="170">
        <f t="shared" si="171"/>
        <v>0</v>
      </c>
      <c r="Q514" s="170">
        <v>0</v>
      </c>
      <c r="R514" s="170">
        <f t="shared" si="172"/>
        <v>0</v>
      </c>
      <c r="S514" s="170">
        <v>0</v>
      </c>
      <c r="T514" s="171">
        <f t="shared" si="173"/>
        <v>0</v>
      </c>
      <c r="AR514" s="18" t="s">
        <v>2385</v>
      </c>
      <c r="AT514" s="18" t="s">
        <v>2219</v>
      </c>
      <c r="AU514" s="18" t="s">
        <v>2175</v>
      </c>
      <c r="AY514" s="18" t="s">
        <v>2216</v>
      </c>
      <c r="BE514" s="172">
        <f t="shared" si="174"/>
        <v>0</v>
      </c>
      <c r="BF514" s="172">
        <f t="shared" si="175"/>
        <v>0</v>
      </c>
      <c r="BG514" s="172">
        <f t="shared" si="176"/>
        <v>0</v>
      </c>
      <c r="BH514" s="172">
        <f t="shared" si="177"/>
        <v>0</v>
      </c>
      <c r="BI514" s="172">
        <f t="shared" si="178"/>
        <v>0</v>
      </c>
      <c r="BJ514" s="18" t="s">
        <v>2173</v>
      </c>
      <c r="BK514" s="172">
        <f t="shared" si="179"/>
        <v>0</v>
      </c>
      <c r="BL514" s="18" t="s">
        <v>2385</v>
      </c>
      <c r="BM514" s="18" t="s">
        <v>627</v>
      </c>
    </row>
    <row r="515" spans="2:65" s="1" customFormat="1" ht="22.5" customHeight="1">
      <c r="B515" s="160"/>
      <c r="C515" s="161" t="s">
        <v>628</v>
      </c>
      <c r="D515" s="161" t="s">
        <v>2219</v>
      </c>
      <c r="E515" s="162" t="s">
        <v>629</v>
      </c>
      <c r="F515" s="163" t="s">
        <v>630</v>
      </c>
      <c r="G515" s="164" t="s">
        <v>2222</v>
      </c>
      <c r="H515" s="165">
        <v>1</v>
      </c>
      <c r="I515" s="166"/>
      <c r="J515" s="167">
        <f t="shared" si="170"/>
        <v>0</v>
      </c>
      <c r="K515" s="163" t="s">
        <v>2117</v>
      </c>
      <c r="L515" s="35"/>
      <c r="M515" s="168" t="s">
        <v>2117</v>
      </c>
      <c r="N515" s="169" t="s">
        <v>2137</v>
      </c>
      <c r="O515" s="36"/>
      <c r="P515" s="170">
        <f t="shared" si="171"/>
        <v>0</v>
      </c>
      <c r="Q515" s="170">
        <v>0</v>
      </c>
      <c r="R515" s="170">
        <f t="shared" si="172"/>
        <v>0</v>
      </c>
      <c r="S515" s="170">
        <v>0</v>
      </c>
      <c r="T515" s="171">
        <f t="shared" si="173"/>
        <v>0</v>
      </c>
      <c r="AR515" s="18" t="s">
        <v>2385</v>
      </c>
      <c r="AT515" s="18" t="s">
        <v>2219</v>
      </c>
      <c r="AU515" s="18" t="s">
        <v>2175</v>
      </c>
      <c r="AY515" s="18" t="s">
        <v>2216</v>
      </c>
      <c r="BE515" s="172">
        <f t="shared" si="174"/>
        <v>0</v>
      </c>
      <c r="BF515" s="172">
        <f t="shared" si="175"/>
        <v>0</v>
      </c>
      <c r="BG515" s="172">
        <f t="shared" si="176"/>
        <v>0</v>
      </c>
      <c r="BH515" s="172">
        <f t="shared" si="177"/>
        <v>0</v>
      </c>
      <c r="BI515" s="172">
        <f t="shared" si="178"/>
        <v>0</v>
      </c>
      <c r="BJ515" s="18" t="s">
        <v>2173</v>
      </c>
      <c r="BK515" s="172">
        <f t="shared" si="179"/>
        <v>0</v>
      </c>
      <c r="BL515" s="18" t="s">
        <v>2385</v>
      </c>
      <c r="BM515" s="18" t="s">
        <v>631</v>
      </c>
    </row>
    <row r="516" spans="2:65" s="1" customFormat="1" ht="31.5" customHeight="1">
      <c r="B516" s="160"/>
      <c r="C516" s="161" t="s">
        <v>632</v>
      </c>
      <c r="D516" s="161" t="s">
        <v>2219</v>
      </c>
      <c r="E516" s="162" t="s">
        <v>633</v>
      </c>
      <c r="F516" s="163" t="s">
        <v>634</v>
      </c>
      <c r="G516" s="164" t="s">
        <v>2222</v>
      </c>
      <c r="H516" s="165">
        <v>1</v>
      </c>
      <c r="I516" s="166"/>
      <c r="J516" s="167">
        <f t="shared" si="170"/>
        <v>0</v>
      </c>
      <c r="K516" s="163" t="s">
        <v>2117</v>
      </c>
      <c r="L516" s="35"/>
      <c r="M516" s="168" t="s">
        <v>2117</v>
      </c>
      <c r="N516" s="169" t="s">
        <v>2137</v>
      </c>
      <c r="O516" s="36"/>
      <c r="P516" s="170">
        <f t="shared" si="171"/>
        <v>0</v>
      </c>
      <c r="Q516" s="170">
        <v>0</v>
      </c>
      <c r="R516" s="170">
        <f t="shared" si="172"/>
        <v>0</v>
      </c>
      <c r="S516" s="170">
        <v>0</v>
      </c>
      <c r="T516" s="171">
        <f t="shared" si="173"/>
        <v>0</v>
      </c>
      <c r="AR516" s="18" t="s">
        <v>2385</v>
      </c>
      <c r="AT516" s="18" t="s">
        <v>2219</v>
      </c>
      <c r="AU516" s="18" t="s">
        <v>2175</v>
      </c>
      <c r="AY516" s="18" t="s">
        <v>2216</v>
      </c>
      <c r="BE516" s="172">
        <f t="shared" si="174"/>
        <v>0</v>
      </c>
      <c r="BF516" s="172">
        <f t="shared" si="175"/>
        <v>0</v>
      </c>
      <c r="BG516" s="172">
        <f t="shared" si="176"/>
        <v>0</v>
      </c>
      <c r="BH516" s="172">
        <f t="shared" si="177"/>
        <v>0</v>
      </c>
      <c r="BI516" s="172">
        <f t="shared" si="178"/>
        <v>0</v>
      </c>
      <c r="BJ516" s="18" t="s">
        <v>2173</v>
      </c>
      <c r="BK516" s="172">
        <f t="shared" si="179"/>
        <v>0</v>
      </c>
      <c r="BL516" s="18" t="s">
        <v>2385</v>
      </c>
      <c r="BM516" s="18" t="s">
        <v>635</v>
      </c>
    </row>
    <row r="517" spans="2:65" s="1" customFormat="1" ht="31.5" customHeight="1">
      <c r="B517" s="160"/>
      <c r="C517" s="161" t="s">
        <v>636</v>
      </c>
      <c r="D517" s="161" t="s">
        <v>2219</v>
      </c>
      <c r="E517" s="162" t="s">
        <v>637</v>
      </c>
      <c r="F517" s="163" t="s">
        <v>638</v>
      </c>
      <c r="G517" s="164" t="s">
        <v>2222</v>
      </c>
      <c r="H517" s="165">
        <v>1</v>
      </c>
      <c r="I517" s="166"/>
      <c r="J517" s="167">
        <f t="shared" si="170"/>
        <v>0</v>
      </c>
      <c r="K517" s="163" t="s">
        <v>2117</v>
      </c>
      <c r="L517" s="35"/>
      <c r="M517" s="168" t="s">
        <v>2117</v>
      </c>
      <c r="N517" s="169" t="s">
        <v>2137</v>
      </c>
      <c r="O517" s="36"/>
      <c r="P517" s="170">
        <f t="shared" si="171"/>
        <v>0</v>
      </c>
      <c r="Q517" s="170">
        <v>0</v>
      </c>
      <c r="R517" s="170">
        <f t="shared" si="172"/>
        <v>0</v>
      </c>
      <c r="S517" s="170">
        <v>0</v>
      </c>
      <c r="T517" s="171">
        <f t="shared" si="173"/>
        <v>0</v>
      </c>
      <c r="AR517" s="18" t="s">
        <v>2385</v>
      </c>
      <c r="AT517" s="18" t="s">
        <v>2219</v>
      </c>
      <c r="AU517" s="18" t="s">
        <v>2175</v>
      </c>
      <c r="AY517" s="18" t="s">
        <v>2216</v>
      </c>
      <c r="BE517" s="172">
        <f t="shared" si="174"/>
        <v>0</v>
      </c>
      <c r="BF517" s="172">
        <f t="shared" si="175"/>
        <v>0</v>
      </c>
      <c r="BG517" s="172">
        <f t="shared" si="176"/>
        <v>0</v>
      </c>
      <c r="BH517" s="172">
        <f t="shared" si="177"/>
        <v>0</v>
      </c>
      <c r="BI517" s="172">
        <f t="shared" si="178"/>
        <v>0</v>
      </c>
      <c r="BJ517" s="18" t="s">
        <v>2173</v>
      </c>
      <c r="BK517" s="172">
        <f t="shared" si="179"/>
        <v>0</v>
      </c>
      <c r="BL517" s="18" t="s">
        <v>2385</v>
      </c>
      <c r="BM517" s="18" t="s">
        <v>639</v>
      </c>
    </row>
    <row r="518" spans="2:65" s="1" customFormat="1" ht="22.5" customHeight="1">
      <c r="B518" s="160"/>
      <c r="C518" s="161" t="s">
        <v>640</v>
      </c>
      <c r="D518" s="161" t="s">
        <v>2219</v>
      </c>
      <c r="E518" s="162" t="s">
        <v>641</v>
      </c>
      <c r="F518" s="163" t="s">
        <v>642</v>
      </c>
      <c r="G518" s="164" t="s">
        <v>2222</v>
      </c>
      <c r="H518" s="165">
        <v>1</v>
      </c>
      <c r="I518" s="166"/>
      <c r="J518" s="167">
        <f t="shared" si="170"/>
        <v>0</v>
      </c>
      <c r="K518" s="163" t="s">
        <v>2117</v>
      </c>
      <c r="L518" s="35"/>
      <c r="M518" s="168" t="s">
        <v>2117</v>
      </c>
      <c r="N518" s="169" t="s">
        <v>2137</v>
      </c>
      <c r="O518" s="36"/>
      <c r="P518" s="170">
        <f t="shared" si="171"/>
        <v>0</v>
      </c>
      <c r="Q518" s="170">
        <v>0</v>
      </c>
      <c r="R518" s="170">
        <f t="shared" si="172"/>
        <v>0</v>
      </c>
      <c r="S518" s="170">
        <v>0</v>
      </c>
      <c r="T518" s="171">
        <f t="shared" si="173"/>
        <v>0</v>
      </c>
      <c r="AR518" s="18" t="s">
        <v>2385</v>
      </c>
      <c r="AT518" s="18" t="s">
        <v>2219</v>
      </c>
      <c r="AU518" s="18" t="s">
        <v>2175</v>
      </c>
      <c r="AY518" s="18" t="s">
        <v>2216</v>
      </c>
      <c r="BE518" s="172">
        <f t="shared" si="174"/>
        <v>0</v>
      </c>
      <c r="BF518" s="172">
        <f t="shared" si="175"/>
        <v>0</v>
      </c>
      <c r="BG518" s="172">
        <f t="shared" si="176"/>
        <v>0</v>
      </c>
      <c r="BH518" s="172">
        <f t="shared" si="177"/>
        <v>0</v>
      </c>
      <c r="BI518" s="172">
        <f t="shared" si="178"/>
        <v>0</v>
      </c>
      <c r="BJ518" s="18" t="s">
        <v>2173</v>
      </c>
      <c r="BK518" s="172">
        <f t="shared" si="179"/>
        <v>0</v>
      </c>
      <c r="BL518" s="18" t="s">
        <v>2385</v>
      </c>
      <c r="BM518" s="18" t="s">
        <v>643</v>
      </c>
    </row>
    <row r="519" spans="2:65" s="1" customFormat="1" ht="22.5" customHeight="1">
      <c r="B519" s="160"/>
      <c r="C519" s="161" t="s">
        <v>644</v>
      </c>
      <c r="D519" s="161" t="s">
        <v>2219</v>
      </c>
      <c r="E519" s="162" t="s">
        <v>645</v>
      </c>
      <c r="F519" s="163" t="s">
        <v>646</v>
      </c>
      <c r="G519" s="164" t="s">
        <v>2222</v>
      </c>
      <c r="H519" s="165">
        <v>1</v>
      </c>
      <c r="I519" s="166"/>
      <c r="J519" s="167">
        <f t="shared" si="170"/>
        <v>0</v>
      </c>
      <c r="K519" s="163" t="s">
        <v>2117</v>
      </c>
      <c r="L519" s="35"/>
      <c r="M519" s="168" t="s">
        <v>2117</v>
      </c>
      <c r="N519" s="169" t="s">
        <v>2137</v>
      </c>
      <c r="O519" s="36"/>
      <c r="P519" s="170">
        <f t="shared" si="171"/>
        <v>0</v>
      </c>
      <c r="Q519" s="170">
        <v>0</v>
      </c>
      <c r="R519" s="170">
        <f t="shared" si="172"/>
        <v>0</v>
      </c>
      <c r="S519" s="170">
        <v>0</v>
      </c>
      <c r="T519" s="171">
        <f t="shared" si="173"/>
        <v>0</v>
      </c>
      <c r="AR519" s="18" t="s">
        <v>2385</v>
      </c>
      <c r="AT519" s="18" t="s">
        <v>2219</v>
      </c>
      <c r="AU519" s="18" t="s">
        <v>2175</v>
      </c>
      <c r="AY519" s="18" t="s">
        <v>2216</v>
      </c>
      <c r="BE519" s="172">
        <f t="shared" si="174"/>
        <v>0</v>
      </c>
      <c r="BF519" s="172">
        <f t="shared" si="175"/>
        <v>0</v>
      </c>
      <c r="BG519" s="172">
        <f t="shared" si="176"/>
        <v>0</v>
      </c>
      <c r="BH519" s="172">
        <f t="shared" si="177"/>
        <v>0</v>
      </c>
      <c r="BI519" s="172">
        <f t="shared" si="178"/>
        <v>0</v>
      </c>
      <c r="BJ519" s="18" t="s">
        <v>2173</v>
      </c>
      <c r="BK519" s="172">
        <f t="shared" si="179"/>
        <v>0</v>
      </c>
      <c r="BL519" s="18" t="s">
        <v>2385</v>
      </c>
      <c r="BM519" s="18" t="s">
        <v>647</v>
      </c>
    </row>
    <row r="520" spans="2:65" s="1" customFormat="1" ht="31.5" customHeight="1">
      <c r="B520" s="160"/>
      <c r="C520" s="161" t="s">
        <v>648</v>
      </c>
      <c r="D520" s="161" t="s">
        <v>2219</v>
      </c>
      <c r="E520" s="162" t="s">
        <v>649</v>
      </c>
      <c r="F520" s="163" t="s">
        <v>650</v>
      </c>
      <c r="G520" s="164" t="s">
        <v>2222</v>
      </c>
      <c r="H520" s="165">
        <v>3</v>
      </c>
      <c r="I520" s="166"/>
      <c r="J520" s="167">
        <f t="shared" si="170"/>
        <v>0</v>
      </c>
      <c r="K520" s="163" t="s">
        <v>2117</v>
      </c>
      <c r="L520" s="35"/>
      <c r="M520" s="168" t="s">
        <v>2117</v>
      </c>
      <c r="N520" s="169" t="s">
        <v>2137</v>
      </c>
      <c r="O520" s="36"/>
      <c r="P520" s="170">
        <f t="shared" si="171"/>
        <v>0</v>
      </c>
      <c r="Q520" s="170">
        <v>0</v>
      </c>
      <c r="R520" s="170">
        <f t="shared" si="172"/>
        <v>0</v>
      </c>
      <c r="S520" s="170">
        <v>0</v>
      </c>
      <c r="T520" s="171">
        <f t="shared" si="173"/>
        <v>0</v>
      </c>
      <c r="AR520" s="18" t="s">
        <v>2385</v>
      </c>
      <c r="AT520" s="18" t="s">
        <v>2219</v>
      </c>
      <c r="AU520" s="18" t="s">
        <v>2175</v>
      </c>
      <c r="AY520" s="18" t="s">
        <v>2216</v>
      </c>
      <c r="BE520" s="172">
        <f t="shared" si="174"/>
        <v>0</v>
      </c>
      <c r="BF520" s="172">
        <f t="shared" si="175"/>
        <v>0</v>
      </c>
      <c r="BG520" s="172">
        <f t="shared" si="176"/>
        <v>0</v>
      </c>
      <c r="BH520" s="172">
        <f t="shared" si="177"/>
        <v>0</v>
      </c>
      <c r="BI520" s="172">
        <f t="shared" si="178"/>
        <v>0</v>
      </c>
      <c r="BJ520" s="18" t="s">
        <v>2173</v>
      </c>
      <c r="BK520" s="172">
        <f t="shared" si="179"/>
        <v>0</v>
      </c>
      <c r="BL520" s="18" t="s">
        <v>2385</v>
      </c>
      <c r="BM520" s="18" t="s">
        <v>651</v>
      </c>
    </row>
    <row r="521" spans="2:65" s="1" customFormat="1" ht="31.5" customHeight="1">
      <c r="B521" s="160"/>
      <c r="C521" s="161" t="s">
        <v>652</v>
      </c>
      <c r="D521" s="161" t="s">
        <v>2219</v>
      </c>
      <c r="E521" s="162" t="s">
        <v>653</v>
      </c>
      <c r="F521" s="163" t="s">
        <v>654</v>
      </c>
      <c r="G521" s="164" t="s">
        <v>2222</v>
      </c>
      <c r="H521" s="165">
        <v>1</v>
      </c>
      <c r="I521" s="166"/>
      <c r="J521" s="167">
        <f t="shared" si="170"/>
        <v>0</v>
      </c>
      <c r="K521" s="163" t="s">
        <v>2117</v>
      </c>
      <c r="L521" s="35"/>
      <c r="M521" s="168" t="s">
        <v>2117</v>
      </c>
      <c r="N521" s="169" t="s">
        <v>2137</v>
      </c>
      <c r="O521" s="36"/>
      <c r="P521" s="170">
        <f t="shared" si="171"/>
        <v>0</v>
      </c>
      <c r="Q521" s="170">
        <v>0</v>
      </c>
      <c r="R521" s="170">
        <f t="shared" si="172"/>
        <v>0</v>
      </c>
      <c r="S521" s="170">
        <v>0</v>
      </c>
      <c r="T521" s="171">
        <f t="shared" si="173"/>
        <v>0</v>
      </c>
      <c r="AR521" s="18" t="s">
        <v>2385</v>
      </c>
      <c r="AT521" s="18" t="s">
        <v>2219</v>
      </c>
      <c r="AU521" s="18" t="s">
        <v>2175</v>
      </c>
      <c r="AY521" s="18" t="s">
        <v>2216</v>
      </c>
      <c r="BE521" s="172">
        <f t="shared" si="174"/>
        <v>0</v>
      </c>
      <c r="BF521" s="172">
        <f t="shared" si="175"/>
        <v>0</v>
      </c>
      <c r="BG521" s="172">
        <f t="shared" si="176"/>
        <v>0</v>
      </c>
      <c r="BH521" s="172">
        <f t="shared" si="177"/>
        <v>0</v>
      </c>
      <c r="BI521" s="172">
        <f t="shared" si="178"/>
        <v>0</v>
      </c>
      <c r="BJ521" s="18" t="s">
        <v>2173</v>
      </c>
      <c r="BK521" s="172">
        <f t="shared" si="179"/>
        <v>0</v>
      </c>
      <c r="BL521" s="18" t="s">
        <v>2385</v>
      </c>
      <c r="BM521" s="18" t="s">
        <v>655</v>
      </c>
    </row>
    <row r="522" spans="2:65" s="1" customFormat="1" ht="31.5" customHeight="1">
      <c r="B522" s="160"/>
      <c r="C522" s="161" t="s">
        <v>656</v>
      </c>
      <c r="D522" s="161" t="s">
        <v>2219</v>
      </c>
      <c r="E522" s="162" t="s">
        <v>657</v>
      </c>
      <c r="F522" s="163" t="s">
        <v>658</v>
      </c>
      <c r="G522" s="164" t="s">
        <v>2222</v>
      </c>
      <c r="H522" s="165">
        <v>1</v>
      </c>
      <c r="I522" s="166"/>
      <c r="J522" s="167">
        <f t="shared" si="170"/>
        <v>0</v>
      </c>
      <c r="K522" s="163" t="s">
        <v>2117</v>
      </c>
      <c r="L522" s="35"/>
      <c r="M522" s="168" t="s">
        <v>2117</v>
      </c>
      <c r="N522" s="169" t="s">
        <v>2137</v>
      </c>
      <c r="O522" s="36"/>
      <c r="P522" s="170">
        <f t="shared" si="171"/>
        <v>0</v>
      </c>
      <c r="Q522" s="170">
        <v>0</v>
      </c>
      <c r="R522" s="170">
        <f t="shared" si="172"/>
        <v>0</v>
      </c>
      <c r="S522" s="170">
        <v>0</v>
      </c>
      <c r="T522" s="171">
        <f t="shared" si="173"/>
        <v>0</v>
      </c>
      <c r="AR522" s="18" t="s">
        <v>2385</v>
      </c>
      <c r="AT522" s="18" t="s">
        <v>2219</v>
      </c>
      <c r="AU522" s="18" t="s">
        <v>2175</v>
      </c>
      <c r="AY522" s="18" t="s">
        <v>2216</v>
      </c>
      <c r="BE522" s="172">
        <f t="shared" si="174"/>
        <v>0</v>
      </c>
      <c r="BF522" s="172">
        <f t="shared" si="175"/>
        <v>0</v>
      </c>
      <c r="BG522" s="172">
        <f t="shared" si="176"/>
        <v>0</v>
      </c>
      <c r="BH522" s="172">
        <f t="shared" si="177"/>
        <v>0</v>
      </c>
      <c r="BI522" s="172">
        <f t="shared" si="178"/>
        <v>0</v>
      </c>
      <c r="BJ522" s="18" t="s">
        <v>2173</v>
      </c>
      <c r="BK522" s="172">
        <f t="shared" si="179"/>
        <v>0</v>
      </c>
      <c r="BL522" s="18" t="s">
        <v>2385</v>
      </c>
      <c r="BM522" s="18" t="s">
        <v>659</v>
      </c>
    </row>
    <row r="523" spans="2:65" s="1" customFormat="1" ht="31.5" customHeight="1">
      <c r="B523" s="160"/>
      <c r="C523" s="161" t="s">
        <v>660</v>
      </c>
      <c r="D523" s="161" t="s">
        <v>2219</v>
      </c>
      <c r="E523" s="162" t="s">
        <v>661</v>
      </c>
      <c r="F523" s="163" t="s">
        <v>662</v>
      </c>
      <c r="G523" s="164" t="s">
        <v>2222</v>
      </c>
      <c r="H523" s="165">
        <v>1</v>
      </c>
      <c r="I523" s="166"/>
      <c r="J523" s="167">
        <f t="shared" si="170"/>
        <v>0</v>
      </c>
      <c r="K523" s="163" t="s">
        <v>2117</v>
      </c>
      <c r="L523" s="35"/>
      <c r="M523" s="168" t="s">
        <v>2117</v>
      </c>
      <c r="N523" s="169" t="s">
        <v>2137</v>
      </c>
      <c r="O523" s="36"/>
      <c r="P523" s="170">
        <f t="shared" si="171"/>
        <v>0</v>
      </c>
      <c r="Q523" s="170">
        <v>0</v>
      </c>
      <c r="R523" s="170">
        <f t="shared" si="172"/>
        <v>0</v>
      </c>
      <c r="S523" s="170">
        <v>0</v>
      </c>
      <c r="T523" s="171">
        <f t="shared" si="173"/>
        <v>0</v>
      </c>
      <c r="AR523" s="18" t="s">
        <v>2385</v>
      </c>
      <c r="AT523" s="18" t="s">
        <v>2219</v>
      </c>
      <c r="AU523" s="18" t="s">
        <v>2175</v>
      </c>
      <c r="AY523" s="18" t="s">
        <v>2216</v>
      </c>
      <c r="BE523" s="172">
        <f t="shared" si="174"/>
        <v>0</v>
      </c>
      <c r="BF523" s="172">
        <f t="shared" si="175"/>
        <v>0</v>
      </c>
      <c r="BG523" s="172">
        <f t="shared" si="176"/>
        <v>0</v>
      </c>
      <c r="BH523" s="172">
        <f t="shared" si="177"/>
        <v>0</v>
      </c>
      <c r="BI523" s="172">
        <f t="shared" si="178"/>
        <v>0</v>
      </c>
      <c r="BJ523" s="18" t="s">
        <v>2173</v>
      </c>
      <c r="BK523" s="172">
        <f t="shared" si="179"/>
        <v>0</v>
      </c>
      <c r="BL523" s="18" t="s">
        <v>2385</v>
      </c>
      <c r="BM523" s="18" t="s">
        <v>663</v>
      </c>
    </row>
    <row r="524" spans="2:65" s="1" customFormat="1" ht="31.5" customHeight="1">
      <c r="B524" s="160"/>
      <c r="C524" s="161" t="s">
        <v>664</v>
      </c>
      <c r="D524" s="161" t="s">
        <v>2219</v>
      </c>
      <c r="E524" s="162" t="s">
        <v>665</v>
      </c>
      <c r="F524" s="163" t="s">
        <v>666</v>
      </c>
      <c r="G524" s="164" t="s">
        <v>2222</v>
      </c>
      <c r="H524" s="165">
        <v>1</v>
      </c>
      <c r="I524" s="166"/>
      <c r="J524" s="167">
        <f t="shared" si="170"/>
        <v>0</v>
      </c>
      <c r="K524" s="163" t="s">
        <v>2117</v>
      </c>
      <c r="L524" s="35"/>
      <c r="M524" s="168" t="s">
        <v>2117</v>
      </c>
      <c r="N524" s="169" t="s">
        <v>2137</v>
      </c>
      <c r="O524" s="36"/>
      <c r="P524" s="170">
        <f t="shared" si="171"/>
        <v>0</v>
      </c>
      <c r="Q524" s="170">
        <v>0</v>
      </c>
      <c r="R524" s="170">
        <f t="shared" si="172"/>
        <v>0</v>
      </c>
      <c r="S524" s="170">
        <v>0</v>
      </c>
      <c r="T524" s="171">
        <f t="shared" si="173"/>
        <v>0</v>
      </c>
      <c r="AR524" s="18" t="s">
        <v>2385</v>
      </c>
      <c r="AT524" s="18" t="s">
        <v>2219</v>
      </c>
      <c r="AU524" s="18" t="s">
        <v>2175</v>
      </c>
      <c r="AY524" s="18" t="s">
        <v>2216</v>
      </c>
      <c r="BE524" s="172">
        <f t="shared" si="174"/>
        <v>0</v>
      </c>
      <c r="BF524" s="172">
        <f t="shared" si="175"/>
        <v>0</v>
      </c>
      <c r="BG524" s="172">
        <f t="shared" si="176"/>
        <v>0</v>
      </c>
      <c r="BH524" s="172">
        <f t="shared" si="177"/>
        <v>0</v>
      </c>
      <c r="BI524" s="172">
        <f t="shared" si="178"/>
        <v>0</v>
      </c>
      <c r="BJ524" s="18" t="s">
        <v>2173</v>
      </c>
      <c r="BK524" s="172">
        <f t="shared" si="179"/>
        <v>0</v>
      </c>
      <c r="BL524" s="18" t="s">
        <v>2385</v>
      </c>
      <c r="BM524" s="18" t="s">
        <v>667</v>
      </c>
    </row>
    <row r="525" spans="2:65" s="1" customFormat="1" ht="31.5" customHeight="1">
      <c r="B525" s="160"/>
      <c r="C525" s="161" t="s">
        <v>668</v>
      </c>
      <c r="D525" s="161" t="s">
        <v>2219</v>
      </c>
      <c r="E525" s="162" t="s">
        <v>669</v>
      </c>
      <c r="F525" s="163" t="s">
        <v>670</v>
      </c>
      <c r="G525" s="164" t="s">
        <v>2222</v>
      </c>
      <c r="H525" s="165">
        <v>1</v>
      </c>
      <c r="I525" s="166"/>
      <c r="J525" s="167">
        <f t="shared" si="170"/>
        <v>0</v>
      </c>
      <c r="K525" s="163" t="s">
        <v>2117</v>
      </c>
      <c r="L525" s="35"/>
      <c r="M525" s="168" t="s">
        <v>2117</v>
      </c>
      <c r="N525" s="169" t="s">
        <v>2137</v>
      </c>
      <c r="O525" s="36"/>
      <c r="P525" s="170">
        <f t="shared" si="171"/>
        <v>0</v>
      </c>
      <c r="Q525" s="170">
        <v>0</v>
      </c>
      <c r="R525" s="170">
        <f t="shared" si="172"/>
        <v>0</v>
      </c>
      <c r="S525" s="170">
        <v>0</v>
      </c>
      <c r="T525" s="171">
        <f t="shared" si="173"/>
        <v>0</v>
      </c>
      <c r="AR525" s="18" t="s">
        <v>2385</v>
      </c>
      <c r="AT525" s="18" t="s">
        <v>2219</v>
      </c>
      <c r="AU525" s="18" t="s">
        <v>2175</v>
      </c>
      <c r="AY525" s="18" t="s">
        <v>2216</v>
      </c>
      <c r="BE525" s="172">
        <f t="shared" si="174"/>
        <v>0</v>
      </c>
      <c r="BF525" s="172">
        <f t="shared" si="175"/>
        <v>0</v>
      </c>
      <c r="BG525" s="172">
        <f t="shared" si="176"/>
        <v>0</v>
      </c>
      <c r="BH525" s="172">
        <f t="shared" si="177"/>
        <v>0</v>
      </c>
      <c r="BI525" s="172">
        <f t="shared" si="178"/>
        <v>0</v>
      </c>
      <c r="BJ525" s="18" t="s">
        <v>2173</v>
      </c>
      <c r="BK525" s="172">
        <f t="shared" si="179"/>
        <v>0</v>
      </c>
      <c r="BL525" s="18" t="s">
        <v>2385</v>
      </c>
      <c r="BM525" s="18" t="s">
        <v>671</v>
      </c>
    </row>
    <row r="526" spans="2:65" s="1" customFormat="1" ht="22.5" customHeight="1">
      <c r="B526" s="160"/>
      <c r="C526" s="161" t="s">
        <v>672</v>
      </c>
      <c r="D526" s="161" t="s">
        <v>2219</v>
      </c>
      <c r="E526" s="162" t="s">
        <v>673</v>
      </c>
      <c r="F526" s="163" t="s">
        <v>674</v>
      </c>
      <c r="G526" s="164" t="s">
        <v>2222</v>
      </c>
      <c r="H526" s="165">
        <v>1</v>
      </c>
      <c r="I526" s="166"/>
      <c r="J526" s="167">
        <f t="shared" si="170"/>
        <v>0</v>
      </c>
      <c r="K526" s="163" t="s">
        <v>2117</v>
      </c>
      <c r="L526" s="35"/>
      <c r="M526" s="168" t="s">
        <v>2117</v>
      </c>
      <c r="N526" s="169" t="s">
        <v>2137</v>
      </c>
      <c r="O526" s="36"/>
      <c r="P526" s="170">
        <f t="shared" si="171"/>
        <v>0</v>
      </c>
      <c r="Q526" s="170">
        <v>0</v>
      </c>
      <c r="R526" s="170">
        <f t="shared" si="172"/>
        <v>0</v>
      </c>
      <c r="S526" s="170">
        <v>0</v>
      </c>
      <c r="T526" s="171">
        <f t="shared" si="173"/>
        <v>0</v>
      </c>
      <c r="AR526" s="18" t="s">
        <v>2385</v>
      </c>
      <c r="AT526" s="18" t="s">
        <v>2219</v>
      </c>
      <c r="AU526" s="18" t="s">
        <v>2175</v>
      </c>
      <c r="AY526" s="18" t="s">
        <v>2216</v>
      </c>
      <c r="BE526" s="172">
        <f t="shared" si="174"/>
        <v>0</v>
      </c>
      <c r="BF526" s="172">
        <f t="shared" si="175"/>
        <v>0</v>
      </c>
      <c r="BG526" s="172">
        <f t="shared" si="176"/>
        <v>0</v>
      </c>
      <c r="BH526" s="172">
        <f t="shared" si="177"/>
        <v>0</v>
      </c>
      <c r="BI526" s="172">
        <f t="shared" si="178"/>
        <v>0</v>
      </c>
      <c r="BJ526" s="18" t="s">
        <v>2173</v>
      </c>
      <c r="BK526" s="172">
        <f t="shared" si="179"/>
        <v>0</v>
      </c>
      <c r="BL526" s="18" t="s">
        <v>2385</v>
      </c>
      <c r="BM526" s="18" t="s">
        <v>675</v>
      </c>
    </row>
    <row r="527" spans="2:65" s="1" customFormat="1" ht="22.5" customHeight="1">
      <c r="B527" s="160"/>
      <c r="C527" s="161" t="s">
        <v>676</v>
      </c>
      <c r="D527" s="161" t="s">
        <v>2219</v>
      </c>
      <c r="E527" s="162" t="s">
        <v>677</v>
      </c>
      <c r="F527" s="163" t="s">
        <v>678</v>
      </c>
      <c r="G527" s="164" t="s">
        <v>2222</v>
      </c>
      <c r="H527" s="165">
        <v>2</v>
      </c>
      <c r="I527" s="166"/>
      <c r="J527" s="167">
        <f t="shared" si="170"/>
        <v>0</v>
      </c>
      <c r="K527" s="163" t="s">
        <v>2117</v>
      </c>
      <c r="L527" s="35"/>
      <c r="M527" s="168" t="s">
        <v>2117</v>
      </c>
      <c r="N527" s="169" t="s">
        <v>2137</v>
      </c>
      <c r="O527" s="36"/>
      <c r="P527" s="170">
        <f t="shared" si="171"/>
        <v>0</v>
      </c>
      <c r="Q527" s="170">
        <v>0</v>
      </c>
      <c r="R527" s="170">
        <f t="shared" si="172"/>
        <v>0</v>
      </c>
      <c r="S527" s="170">
        <v>0</v>
      </c>
      <c r="T527" s="171">
        <f t="shared" si="173"/>
        <v>0</v>
      </c>
      <c r="AR527" s="18" t="s">
        <v>2385</v>
      </c>
      <c r="AT527" s="18" t="s">
        <v>2219</v>
      </c>
      <c r="AU527" s="18" t="s">
        <v>2175</v>
      </c>
      <c r="AY527" s="18" t="s">
        <v>2216</v>
      </c>
      <c r="BE527" s="172">
        <f t="shared" si="174"/>
        <v>0</v>
      </c>
      <c r="BF527" s="172">
        <f t="shared" si="175"/>
        <v>0</v>
      </c>
      <c r="BG527" s="172">
        <f t="shared" si="176"/>
        <v>0</v>
      </c>
      <c r="BH527" s="172">
        <f t="shared" si="177"/>
        <v>0</v>
      </c>
      <c r="BI527" s="172">
        <f t="shared" si="178"/>
        <v>0</v>
      </c>
      <c r="BJ527" s="18" t="s">
        <v>2173</v>
      </c>
      <c r="BK527" s="172">
        <f t="shared" si="179"/>
        <v>0</v>
      </c>
      <c r="BL527" s="18" t="s">
        <v>2385</v>
      </c>
      <c r="BM527" s="18" t="s">
        <v>679</v>
      </c>
    </row>
    <row r="528" spans="2:65" s="1" customFormat="1" ht="22.5" customHeight="1">
      <c r="B528" s="160"/>
      <c r="C528" s="161" t="s">
        <v>680</v>
      </c>
      <c r="D528" s="161" t="s">
        <v>2219</v>
      </c>
      <c r="E528" s="162" t="s">
        <v>681</v>
      </c>
      <c r="F528" s="163" t="s">
        <v>682</v>
      </c>
      <c r="G528" s="164" t="s">
        <v>2222</v>
      </c>
      <c r="H528" s="165">
        <v>1</v>
      </c>
      <c r="I528" s="166"/>
      <c r="J528" s="167">
        <f t="shared" si="170"/>
        <v>0</v>
      </c>
      <c r="K528" s="163" t="s">
        <v>2117</v>
      </c>
      <c r="L528" s="35"/>
      <c r="M528" s="168" t="s">
        <v>2117</v>
      </c>
      <c r="N528" s="169" t="s">
        <v>2137</v>
      </c>
      <c r="O528" s="36"/>
      <c r="P528" s="170">
        <f t="shared" si="171"/>
        <v>0</v>
      </c>
      <c r="Q528" s="170">
        <v>0</v>
      </c>
      <c r="R528" s="170">
        <f t="shared" si="172"/>
        <v>0</v>
      </c>
      <c r="S528" s="170">
        <v>0</v>
      </c>
      <c r="T528" s="171">
        <f t="shared" si="173"/>
        <v>0</v>
      </c>
      <c r="AR528" s="18" t="s">
        <v>2385</v>
      </c>
      <c r="AT528" s="18" t="s">
        <v>2219</v>
      </c>
      <c r="AU528" s="18" t="s">
        <v>2175</v>
      </c>
      <c r="AY528" s="18" t="s">
        <v>2216</v>
      </c>
      <c r="BE528" s="172">
        <f t="shared" si="174"/>
        <v>0</v>
      </c>
      <c r="BF528" s="172">
        <f t="shared" si="175"/>
        <v>0</v>
      </c>
      <c r="BG528" s="172">
        <f t="shared" si="176"/>
        <v>0</v>
      </c>
      <c r="BH528" s="172">
        <f t="shared" si="177"/>
        <v>0</v>
      </c>
      <c r="BI528" s="172">
        <f t="shared" si="178"/>
        <v>0</v>
      </c>
      <c r="BJ528" s="18" t="s">
        <v>2173</v>
      </c>
      <c r="BK528" s="172">
        <f t="shared" si="179"/>
        <v>0</v>
      </c>
      <c r="BL528" s="18" t="s">
        <v>2385</v>
      </c>
      <c r="BM528" s="18" t="s">
        <v>683</v>
      </c>
    </row>
    <row r="529" spans="2:65" s="1" customFormat="1" ht="22.5" customHeight="1">
      <c r="B529" s="160"/>
      <c r="C529" s="161" t="s">
        <v>684</v>
      </c>
      <c r="D529" s="161" t="s">
        <v>2219</v>
      </c>
      <c r="E529" s="162" t="s">
        <v>685</v>
      </c>
      <c r="F529" s="163" t="s">
        <v>686</v>
      </c>
      <c r="G529" s="164" t="s">
        <v>2222</v>
      </c>
      <c r="H529" s="165">
        <v>1</v>
      </c>
      <c r="I529" s="166"/>
      <c r="J529" s="167">
        <f t="shared" si="170"/>
        <v>0</v>
      </c>
      <c r="K529" s="163" t="s">
        <v>2117</v>
      </c>
      <c r="L529" s="35"/>
      <c r="M529" s="168" t="s">
        <v>2117</v>
      </c>
      <c r="N529" s="169" t="s">
        <v>2137</v>
      </c>
      <c r="O529" s="36"/>
      <c r="P529" s="170">
        <f t="shared" si="171"/>
        <v>0</v>
      </c>
      <c r="Q529" s="170">
        <v>0</v>
      </c>
      <c r="R529" s="170">
        <f t="shared" si="172"/>
        <v>0</v>
      </c>
      <c r="S529" s="170">
        <v>0</v>
      </c>
      <c r="T529" s="171">
        <f t="shared" si="173"/>
        <v>0</v>
      </c>
      <c r="AR529" s="18" t="s">
        <v>2385</v>
      </c>
      <c r="AT529" s="18" t="s">
        <v>2219</v>
      </c>
      <c r="AU529" s="18" t="s">
        <v>2175</v>
      </c>
      <c r="AY529" s="18" t="s">
        <v>2216</v>
      </c>
      <c r="BE529" s="172">
        <f t="shared" si="174"/>
        <v>0</v>
      </c>
      <c r="BF529" s="172">
        <f t="shared" si="175"/>
        <v>0</v>
      </c>
      <c r="BG529" s="172">
        <f t="shared" si="176"/>
        <v>0</v>
      </c>
      <c r="BH529" s="172">
        <f t="shared" si="177"/>
        <v>0</v>
      </c>
      <c r="BI529" s="172">
        <f t="shared" si="178"/>
        <v>0</v>
      </c>
      <c r="BJ529" s="18" t="s">
        <v>2173</v>
      </c>
      <c r="BK529" s="172">
        <f t="shared" si="179"/>
        <v>0</v>
      </c>
      <c r="BL529" s="18" t="s">
        <v>2385</v>
      </c>
      <c r="BM529" s="18" t="s">
        <v>687</v>
      </c>
    </row>
    <row r="530" spans="2:65" s="1" customFormat="1" ht="22.5" customHeight="1">
      <c r="B530" s="160"/>
      <c r="C530" s="161" t="s">
        <v>688</v>
      </c>
      <c r="D530" s="161" t="s">
        <v>2219</v>
      </c>
      <c r="E530" s="162" t="s">
        <v>689</v>
      </c>
      <c r="F530" s="163" t="s">
        <v>690</v>
      </c>
      <c r="G530" s="164" t="s">
        <v>2222</v>
      </c>
      <c r="H530" s="165">
        <v>1</v>
      </c>
      <c r="I530" s="166"/>
      <c r="J530" s="167">
        <f t="shared" si="170"/>
        <v>0</v>
      </c>
      <c r="K530" s="163" t="s">
        <v>2117</v>
      </c>
      <c r="L530" s="35"/>
      <c r="M530" s="168" t="s">
        <v>2117</v>
      </c>
      <c r="N530" s="169" t="s">
        <v>2137</v>
      </c>
      <c r="O530" s="36"/>
      <c r="P530" s="170">
        <f t="shared" si="171"/>
        <v>0</v>
      </c>
      <c r="Q530" s="170">
        <v>0</v>
      </c>
      <c r="R530" s="170">
        <f t="shared" si="172"/>
        <v>0</v>
      </c>
      <c r="S530" s="170">
        <v>0</v>
      </c>
      <c r="T530" s="171">
        <f t="shared" si="173"/>
        <v>0</v>
      </c>
      <c r="AR530" s="18" t="s">
        <v>2385</v>
      </c>
      <c r="AT530" s="18" t="s">
        <v>2219</v>
      </c>
      <c r="AU530" s="18" t="s">
        <v>2175</v>
      </c>
      <c r="AY530" s="18" t="s">
        <v>2216</v>
      </c>
      <c r="BE530" s="172">
        <f t="shared" si="174"/>
        <v>0</v>
      </c>
      <c r="BF530" s="172">
        <f t="shared" si="175"/>
        <v>0</v>
      </c>
      <c r="BG530" s="172">
        <f t="shared" si="176"/>
        <v>0</v>
      </c>
      <c r="BH530" s="172">
        <f t="shared" si="177"/>
        <v>0</v>
      </c>
      <c r="BI530" s="172">
        <f t="shared" si="178"/>
        <v>0</v>
      </c>
      <c r="BJ530" s="18" t="s">
        <v>2173</v>
      </c>
      <c r="BK530" s="172">
        <f t="shared" si="179"/>
        <v>0</v>
      </c>
      <c r="BL530" s="18" t="s">
        <v>2385</v>
      </c>
      <c r="BM530" s="18" t="s">
        <v>691</v>
      </c>
    </row>
    <row r="531" spans="2:65" s="1" customFormat="1" ht="22.5" customHeight="1">
      <c r="B531" s="160"/>
      <c r="C531" s="161" t="s">
        <v>692</v>
      </c>
      <c r="D531" s="161" t="s">
        <v>2219</v>
      </c>
      <c r="E531" s="162" t="s">
        <v>693</v>
      </c>
      <c r="F531" s="163" t="s">
        <v>694</v>
      </c>
      <c r="G531" s="164" t="s">
        <v>2222</v>
      </c>
      <c r="H531" s="165">
        <v>1</v>
      </c>
      <c r="I531" s="166"/>
      <c r="J531" s="167">
        <f t="shared" si="170"/>
        <v>0</v>
      </c>
      <c r="K531" s="163" t="s">
        <v>2117</v>
      </c>
      <c r="L531" s="35"/>
      <c r="M531" s="168" t="s">
        <v>2117</v>
      </c>
      <c r="N531" s="169" t="s">
        <v>2137</v>
      </c>
      <c r="O531" s="36"/>
      <c r="P531" s="170">
        <f t="shared" si="171"/>
        <v>0</v>
      </c>
      <c r="Q531" s="170">
        <v>0</v>
      </c>
      <c r="R531" s="170">
        <f t="shared" si="172"/>
        <v>0</v>
      </c>
      <c r="S531" s="170">
        <v>0</v>
      </c>
      <c r="T531" s="171">
        <f t="shared" si="173"/>
        <v>0</v>
      </c>
      <c r="AR531" s="18" t="s">
        <v>2385</v>
      </c>
      <c r="AT531" s="18" t="s">
        <v>2219</v>
      </c>
      <c r="AU531" s="18" t="s">
        <v>2175</v>
      </c>
      <c r="AY531" s="18" t="s">
        <v>2216</v>
      </c>
      <c r="BE531" s="172">
        <f t="shared" si="174"/>
        <v>0</v>
      </c>
      <c r="BF531" s="172">
        <f t="shared" si="175"/>
        <v>0</v>
      </c>
      <c r="BG531" s="172">
        <f t="shared" si="176"/>
        <v>0</v>
      </c>
      <c r="BH531" s="172">
        <f t="shared" si="177"/>
        <v>0</v>
      </c>
      <c r="BI531" s="172">
        <f t="shared" si="178"/>
        <v>0</v>
      </c>
      <c r="BJ531" s="18" t="s">
        <v>2173</v>
      </c>
      <c r="BK531" s="172">
        <f t="shared" si="179"/>
        <v>0</v>
      </c>
      <c r="BL531" s="18" t="s">
        <v>2385</v>
      </c>
      <c r="BM531" s="18" t="s">
        <v>695</v>
      </c>
    </row>
    <row r="532" spans="2:65" s="1" customFormat="1" ht="22.5" customHeight="1">
      <c r="B532" s="160"/>
      <c r="C532" s="161" t="s">
        <v>696</v>
      </c>
      <c r="D532" s="161" t="s">
        <v>2219</v>
      </c>
      <c r="E532" s="162" t="s">
        <v>697</v>
      </c>
      <c r="F532" s="163" t="s">
        <v>698</v>
      </c>
      <c r="G532" s="164" t="s">
        <v>2222</v>
      </c>
      <c r="H532" s="165">
        <v>1</v>
      </c>
      <c r="I532" s="166"/>
      <c r="J532" s="167">
        <f t="shared" si="170"/>
        <v>0</v>
      </c>
      <c r="K532" s="163" t="s">
        <v>2117</v>
      </c>
      <c r="L532" s="35"/>
      <c r="M532" s="168" t="s">
        <v>2117</v>
      </c>
      <c r="N532" s="169" t="s">
        <v>2137</v>
      </c>
      <c r="O532" s="36"/>
      <c r="P532" s="170">
        <f t="shared" si="171"/>
        <v>0</v>
      </c>
      <c r="Q532" s="170">
        <v>0</v>
      </c>
      <c r="R532" s="170">
        <f t="shared" si="172"/>
        <v>0</v>
      </c>
      <c r="S532" s="170">
        <v>0</v>
      </c>
      <c r="T532" s="171">
        <f t="shared" si="173"/>
        <v>0</v>
      </c>
      <c r="AR532" s="18" t="s">
        <v>2385</v>
      </c>
      <c r="AT532" s="18" t="s">
        <v>2219</v>
      </c>
      <c r="AU532" s="18" t="s">
        <v>2175</v>
      </c>
      <c r="AY532" s="18" t="s">
        <v>2216</v>
      </c>
      <c r="BE532" s="172">
        <f t="shared" si="174"/>
        <v>0</v>
      </c>
      <c r="BF532" s="172">
        <f t="shared" si="175"/>
        <v>0</v>
      </c>
      <c r="BG532" s="172">
        <f t="shared" si="176"/>
        <v>0</v>
      </c>
      <c r="BH532" s="172">
        <f t="shared" si="177"/>
        <v>0</v>
      </c>
      <c r="BI532" s="172">
        <f t="shared" si="178"/>
        <v>0</v>
      </c>
      <c r="BJ532" s="18" t="s">
        <v>2173</v>
      </c>
      <c r="BK532" s="172">
        <f t="shared" si="179"/>
        <v>0</v>
      </c>
      <c r="BL532" s="18" t="s">
        <v>2385</v>
      </c>
      <c r="BM532" s="18" t="s">
        <v>699</v>
      </c>
    </row>
    <row r="533" spans="2:65" s="1" customFormat="1" ht="22.5" customHeight="1">
      <c r="B533" s="160"/>
      <c r="C533" s="161" t="s">
        <v>700</v>
      </c>
      <c r="D533" s="161" t="s">
        <v>2219</v>
      </c>
      <c r="E533" s="162" t="s">
        <v>701</v>
      </c>
      <c r="F533" s="163" t="s">
        <v>702</v>
      </c>
      <c r="G533" s="164" t="s">
        <v>2222</v>
      </c>
      <c r="H533" s="165">
        <v>1</v>
      </c>
      <c r="I533" s="166"/>
      <c r="J533" s="167">
        <f t="shared" si="170"/>
        <v>0</v>
      </c>
      <c r="K533" s="163" t="s">
        <v>2117</v>
      </c>
      <c r="L533" s="35"/>
      <c r="M533" s="168" t="s">
        <v>2117</v>
      </c>
      <c r="N533" s="169" t="s">
        <v>2137</v>
      </c>
      <c r="O533" s="36"/>
      <c r="P533" s="170">
        <f t="shared" si="171"/>
        <v>0</v>
      </c>
      <c r="Q533" s="170">
        <v>0</v>
      </c>
      <c r="R533" s="170">
        <f t="shared" si="172"/>
        <v>0</v>
      </c>
      <c r="S533" s="170">
        <v>0</v>
      </c>
      <c r="T533" s="171">
        <f t="shared" si="173"/>
        <v>0</v>
      </c>
      <c r="AR533" s="18" t="s">
        <v>2385</v>
      </c>
      <c r="AT533" s="18" t="s">
        <v>2219</v>
      </c>
      <c r="AU533" s="18" t="s">
        <v>2175</v>
      </c>
      <c r="AY533" s="18" t="s">
        <v>2216</v>
      </c>
      <c r="BE533" s="172">
        <f t="shared" si="174"/>
        <v>0</v>
      </c>
      <c r="BF533" s="172">
        <f t="shared" si="175"/>
        <v>0</v>
      </c>
      <c r="BG533" s="172">
        <f t="shared" si="176"/>
        <v>0</v>
      </c>
      <c r="BH533" s="172">
        <f t="shared" si="177"/>
        <v>0</v>
      </c>
      <c r="BI533" s="172">
        <f t="shared" si="178"/>
        <v>0</v>
      </c>
      <c r="BJ533" s="18" t="s">
        <v>2173</v>
      </c>
      <c r="BK533" s="172">
        <f t="shared" si="179"/>
        <v>0</v>
      </c>
      <c r="BL533" s="18" t="s">
        <v>2385</v>
      </c>
      <c r="BM533" s="18" t="s">
        <v>703</v>
      </c>
    </row>
    <row r="534" spans="2:65" s="1" customFormat="1" ht="22.5" customHeight="1">
      <c r="B534" s="160"/>
      <c r="C534" s="161" t="s">
        <v>704</v>
      </c>
      <c r="D534" s="161" t="s">
        <v>2219</v>
      </c>
      <c r="E534" s="162" t="s">
        <v>705</v>
      </c>
      <c r="F534" s="163" t="s">
        <v>706</v>
      </c>
      <c r="G534" s="164" t="s">
        <v>2359</v>
      </c>
      <c r="H534" s="165">
        <v>2</v>
      </c>
      <c r="I534" s="166"/>
      <c r="J534" s="167">
        <f t="shared" si="170"/>
        <v>0</v>
      </c>
      <c r="K534" s="163" t="s">
        <v>2117</v>
      </c>
      <c r="L534" s="35"/>
      <c r="M534" s="168" t="s">
        <v>2117</v>
      </c>
      <c r="N534" s="169" t="s">
        <v>2137</v>
      </c>
      <c r="O534" s="36"/>
      <c r="P534" s="170">
        <f t="shared" si="171"/>
        <v>0</v>
      </c>
      <c r="Q534" s="170">
        <v>0</v>
      </c>
      <c r="R534" s="170">
        <f t="shared" si="172"/>
        <v>0</v>
      </c>
      <c r="S534" s="170">
        <v>0</v>
      </c>
      <c r="T534" s="171">
        <f t="shared" si="173"/>
        <v>0</v>
      </c>
      <c r="AR534" s="18" t="s">
        <v>2385</v>
      </c>
      <c r="AT534" s="18" t="s">
        <v>2219</v>
      </c>
      <c r="AU534" s="18" t="s">
        <v>2175</v>
      </c>
      <c r="AY534" s="18" t="s">
        <v>2216</v>
      </c>
      <c r="BE534" s="172">
        <f t="shared" si="174"/>
        <v>0</v>
      </c>
      <c r="BF534" s="172">
        <f t="shared" si="175"/>
        <v>0</v>
      </c>
      <c r="BG534" s="172">
        <f t="shared" si="176"/>
        <v>0</v>
      </c>
      <c r="BH534" s="172">
        <f t="shared" si="177"/>
        <v>0</v>
      </c>
      <c r="BI534" s="172">
        <f t="shared" si="178"/>
        <v>0</v>
      </c>
      <c r="BJ534" s="18" t="s">
        <v>2173</v>
      </c>
      <c r="BK534" s="172">
        <f t="shared" si="179"/>
        <v>0</v>
      </c>
      <c r="BL534" s="18" t="s">
        <v>2385</v>
      </c>
      <c r="BM534" s="18" t="s">
        <v>707</v>
      </c>
    </row>
    <row r="535" spans="2:65" s="1" customFormat="1" ht="22.5" customHeight="1">
      <c r="B535" s="160"/>
      <c r="C535" s="161" t="s">
        <v>708</v>
      </c>
      <c r="D535" s="161" t="s">
        <v>2219</v>
      </c>
      <c r="E535" s="162" t="s">
        <v>709</v>
      </c>
      <c r="F535" s="163" t="s">
        <v>710</v>
      </c>
      <c r="G535" s="164" t="s">
        <v>69</v>
      </c>
      <c r="H535" s="165">
        <v>1</v>
      </c>
      <c r="I535" s="166"/>
      <c r="J535" s="167">
        <f t="shared" si="170"/>
        <v>0</v>
      </c>
      <c r="K535" s="163" t="s">
        <v>2117</v>
      </c>
      <c r="L535" s="35"/>
      <c r="M535" s="168" t="s">
        <v>2117</v>
      </c>
      <c r="N535" s="169" t="s">
        <v>2137</v>
      </c>
      <c r="O535" s="36"/>
      <c r="P535" s="170">
        <f t="shared" si="171"/>
        <v>0</v>
      </c>
      <c r="Q535" s="170">
        <v>0</v>
      </c>
      <c r="R535" s="170">
        <f t="shared" si="172"/>
        <v>0</v>
      </c>
      <c r="S535" s="170">
        <v>0</v>
      </c>
      <c r="T535" s="171">
        <f t="shared" si="173"/>
        <v>0</v>
      </c>
      <c r="AR535" s="18" t="s">
        <v>2385</v>
      </c>
      <c r="AT535" s="18" t="s">
        <v>2219</v>
      </c>
      <c r="AU535" s="18" t="s">
        <v>2175</v>
      </c>
      <c r="AY535" s="18" t="s">
        <v>2216</v>
      </c>
      <c r="BE535" s="172">
        <f t="shared" si="174"/>
        <v>0</v>
      </c>
      <c r="BF535" s="172">
        <f t="shared" si="175"/>
        <v>0</v>
      </c>
      <c r="BG535" s="172">
        <f t="shared" si="176"/>
        <v>0</v>
      </c>
      <c r="BH535" s="172">
        <f t="shared" si="177"/>
        <v>0</v>
      </c>
      <c r="BI535" s="172">
        <f t="shared" si="178"/>
        <v>0</v>
      </c>
      <c r="BJ535" s="18" t="s">
        <v>2173</v>
      </c>
      <c r="BK535" s="172">
        <f t="shared" si="179"/>
        <v>0</v>
      </c>
      <c r="BL535" s="18" t="s">
        <v>2385</v>
      </c>
      <c r="BM535" s="18" t="s">
        <v>711</v>
      </c>
    </row>
    <row r="536" spans="2:65" s="1" customFormat="1" ht="22.5" customHeight="1">
      <c r="B536" s="160"/>
      <c r="C536" s="161" t="s">
        <v>712</v>
      </c>
      <c r="D536" s="161" t="s">
        <v>2219</v>
      </c>
      <c r="E536" s="162" t="s">
        <v>713</v>
      </c>
      <c r="F536" s="163" t="s">
        <v>714</v>
      </c>
      <c r="G536" s="164" t="s">
        <v>2222</v>
      </c>
      <c r="H536" s="165">
        <v>1</v>
      </c>
      <c r="I536" s="166"/>
      <c r="J536" s="167">
        <f t="shared" si="170"/>
        <v>0</v>
      </c>
      <c r="K536" s="163" t="s">
        <v>2117</v>
      </c>
      <c r="L536" s="35"/>
      <c r="M536" s="168" t="s">
        <v>2117</v>
      </c>
      <c r="N536" s="169" t="s">
        <v>2137</v>
      </c>
      <c r="O536" s="36"/>
      <c r="P536" s="170">
        <f t="shared" si="171"/>
        <v>0</v>
      </c>
      <c r="Q536" s="170">
        <v>0</v>
      </c>
      <c r="R536" s="170">
        <f t="shared" si="172"/>
        <v>0</v>
      </c>
      <c r="S536" s="170">
        <v>0</v>
      </c>
      <c r="T536" s="171">
        <f t="shared" si="173"/>
        <v>0</v>
      </c>
      <c r="AR536" s="18" t="s">
        <v>2385</v>
      </c>
      <c r="AT536" s="18" t="s">
        <v>2219</v>
      </c>
      <c r="AU536" s="18" t="s">
        <v>2175</v>
      </c>
      <c r="AY536" s="18" t="s">
        <v>2216</v>
      </c>
      <c r="BE536" s="172">
        <f t="shared" si="174"/>
        <v>0</v>
      </c>
      <c r="BF536" s="172">
        <f t="shared" si="175"/>
        <v>0</v>
      </c>
      <c r="BG536" s="172">
        <f t="shared" si="176"/>
        <v>0</v>
      </c>
      <c r="BH536" s="172">
        <f t="shared" si="177"/>
        <v>0</v>
      </c>
      <c r="BI536" s="172">
        <f t="shared" si="178"/>
        <v>0</v>
      </c>
      <c r="BJ536" s="18" t="s">
        <v>2173</v>
      </c>
      <c r="BK536" s="172">
        <f t="shared" si="179"/>
        <v>0</v>
      </c>
      <c r="BL536" s="18" t="s">
        <v>2385</v>
      </c>
      <c r="BM536" s="18" t="s">
        <v>715</v>
      </c>
    </row>
    <row r="537" spans="2:65" s="1" customFormat="1" ht="22.5" customHeight="1">
      <c r="B537" s="160"/>
      <c r="C537" s="161" t="s">
        <v>716</v>
      </c>
      <c r="D537" s="161" t="s">
        <v>2219</v>
      </c>
      <c r="E537" s="162" t="s">
        <v>717</v>
      </c>
      <c r="F537" s="163" t="s">
        <v>718</v>
      </c>
      <c r="G537" s="164" t="s">
        <v>2352</v>
      </c>
      <c r="H537" s="165">
        <v>3</v>
      </c>
      <c r="I537" s="166"/>
      <c r="J537" s="167">
        <f t="shared" si="170"/>
        <v>0</v>
      </c>
      <c r="K537" s="163" t="s">
        <v>2117</v>
      </c>
      <c r="L537" s="35"/>
      <c r="M537" s="168" t="s">
        <v>2117</v>
      </c>
      <c r="N537" s="169" t="s">
        <v>2137</v>
      </c>
      <c r="O537" s="36"/>
      <c r="P537" s="170">
        <f t="shared" si="171"/>
        <v>0</v>
      </c>
      <c r="Q537" s="170">
        <v>0</v>
      </c>
      <c r="R537" s="170">
        <f t="shared" si="172"/>
        <v>0</v>
      </c>
      <c r="S537" s="170">
        <v>0</v>
      </c>
      <c r="T537" s="171">
        <f t="shared" si="173"/>
        <v>0</v>
      </c>
      <c r="AR537" s="18" t="s">
        <v>2385</v>
      </c>
      <c r="AT537" s="18" t="s">
        <v>2219</v>
      </c>
      <c r="AU537" s="18" t="s">
        <v>2175</v>
      </c>
      <c r="AY537" s="18" t="s">
        <v>2216</v>
      </c>
      <c r="BE537" s="172">
        <f t="shared" si="174"/>
        <v>0</v>
      </c>
      <c r="BF537" s="172">
        <f t="shared" si="175"/>
        <v>0</v>
      </c>
      <c r="BG537" s="172">
        <f t="shared" si="176"/>
        <v>0</v>
      </c>
      <c r="BH537" s="172">
        <f t="shared" si="177"/>
        <v>0</v>
      </c>
      <c r="BI537" s="172">
        <f t="shared" si="178"/>
        <v>0</v>
      </c>
      <c r="BJ537" s="18" t="s">
        <v>2173</v>
      </c>
      <c r="BK537" s="172">
        <f t="shared" si="179"/>
        <v>0</v>
      </c>
      <c r="BL537" s="18" t="s">
        <v>2385</v>
      </c>
      <c r="BM537" s="18" t="s">
        <v>719</v>
      </c>
    </row>
    <row r="538" spans="2:65" s="1" customFormat="1" ht="22.5" customHeight="1">
      <c r="B538" s="160"/>
      <c r="C538" s="161" t="s">
        <v>720</v>
      </c>
      <c r="D538" s="161" t="s">
        <v>2219</v>
      </c>
      <c r="E538" s="162" t="s">
        <v>721</v>
      </c>
      <c r="F538" s="163" t="s">
        <v>722</v>
      </c>
      <c r="G538" s="164" t="s">
        <v>2222</v>
      </c>
      <c r="H538" s="165">
        <v>9</v>
      </c>
      <c r="I538" s="166"/>
      <c r="J538" s="167">
        <f t="shared" si="170"/>
        <v>0</v>
      </c>
      <c r="K538" s="163" t="s">
        <v>2117</v>
      </c>
      <c r="L538" s="35"/>
      <c r="M538" s="168" t="s">
        <v>2117</v>
      </c>
      <c r="N538" s="169" t="s">
        <v>2137</v>
      </c>
      <c r="O538" s="36"/>
      <c r="P538" s="170">
        <f t="shared" si="171"/>
        <v>0</v>
      </c>
      <c r="Q538" s="170">
        <v>0</v>
      </c>
      <c r="R538" s="170">
        <f t="shared" si="172"/>
        <v>0</v>
      </c>
      <c r="S538" s="170">
        <v>0</v>
      </c>
      <c r="T538" s="171">
        <f t="shared" si="173"/>
        <v>0</v>
      </c>
      <c r="AR538" s="18" t="s">
        <v>2385</v>
      </c>
      <c r="AT538" s="18" t="s">
        <v>2219</v>
      </c>
      <c r="AU538" s="18" t="s">
        <v>2175</v>
      </c>
      <c r="AY538" s="18" t="s">
        <v>2216</v>
      </c>
      <c r="BE538" s="172">
        <f t="shared" si="174"/>
        <v>0</v>
      </c>
      <c r="BF538" s="172">
        <f t="shared" si="175"/>
        <v>0</v>
      </c>
      <c r="BG538" s="172">
        <f t="shared" si="176"/>
        <v>0</v>
      </c>
      <c r="BH538" s="172">
        <f t="shared" si="177"/>
        <v>0</v>
      </c>
      <c r="BI538" s="172">
        <f t="shared" si="178"/>
        <v>0</v>
      </c>
      <c r="BJ538" s="18" t="s">
        <v>2173</v>
      </c>
      <c r="BK538" s="172">
        <f t="shared" si="179"/>
        <v>0</v>
      </c>
      <c r="BL538" s="18" t="s">
        <v>2385</v>
      </c>
      <c r="BM538" s="18" t="s">
        <v>723</v>
      </c>
    </row>
    <row r="539" spans="2:65" s="1" customFormat="1" ht="22.5" customHeight="1">
      <c r="B539" s="160"/>
      <c r="C539" s="161" t="s">
        <v>724</v>
      </c>
      <c r="D539" s="161" t="s">
        <v>2219</v>
      </c>
      <c r="E539" s="162" t="s">
        <v>725</v>
      </c>
      <c r="F539" s="163" t="s">
        <v>726</v>
      </c>
      <c r="G539" s="164" t="s">
        <v>2222</v>
      </c>
      <c r="H539" s="165">
        <v>1</v>
      </c>
      <c r="I539" s="166"/>
      <c r="J539" s="167">
        <f t="shared" si="170"/>
        <v>0</v>
      </c>
      <c r="K539" s="163" t="s">
        <v>2117</v>
      </c>
      <c r="L539" s="35"/>
      <c r="M539" s="168" t="s">
        <v>2117</v>
      </c>
      <c r="N539" s="169" t="s">
        <v>2137</v>
      </c>
      <c r="O539" s="36"/>
      <c r="P539" s="170">
        <f t="shared" si="171"/>
        <v>0</v>
      </c>
      <c r="Q539" s="170">
        <v>0</v>
      </c>
      <c r="R539" s="170">
        <f t="shared" si="172"/>
        <v>0</v>
      </c>
      <c r="S539" s="170">
        <v>0</v>
      </c>
      <c r="T539" s="171">
        <f t="shared" si="173"/>
        <v>0</v>
      </c>
      <c r="AR539" s="18" t="s">
        <v>2385</v>
      </c>
      <c r="AT539" s="18" t="s">
        <v>2219</v>
      </c>
      <c r="AU539" s="18" t="s">
        <v>2175</v>
      </c>
      <c r="AY539" s="18" t="s">
        <v>2216</v>
      </c>
      <c r="BE539" s="172">
        <f t="shared" si="174"/>
        <v>0</v>
      </c>
      <c r="BF539" s="172">
        <f t="shared" si="175"/>
        <v>0</v>
      </c>
      <c r="BG539" s="172">
        <f t="shared" si="176"/>
        <v>0</v>
      </c>
      <c r="BH539" s="172">
        <f t="shared" si="177"/>
        <v>0</v>
      </c>
      <c r="BI539" s="172">
        <f t="shared" si="178"/>
        <v>0</v>
      </c>
      <c r="BJ539" s="18" t="s">
        <v>2173</v>
      </c>
      <c r="BK539" s="172">
        <f t="shared" si="179"/>
        <v>0</v>
      </c>
      <c r="BL539" s="18" t="s">
        <v>2385</v>
      </c>
      <c r="BM539" s="18" t="s">
        <v>727</v>
      </c>
    </row>
    <row r="540" spans="2:65" s="1" customFormat="1" ht="22.5" customHeight="1">
      <c r="B540" s="160"/>
      <c r="C540" s="161" t="s">
        <v>728</v>
      </c>
      <c r="D540" s="161" t="s">
        <v>2219</v>
      </c>
      <c r="E540" s="162" t="s">
        <v>729</v>
      </c>
      <c r="F540" s="163" t="s">
        <v>730</v>
      </c>
      <c r="G540" s="164" t="s">
        <v>2903</v>
      </c>
      <c r="H540" s="232"/>
      <c r="I540" s="166"/>
      <c r="J540" s="167">
        <f t="shared" si="170"/>
        <v>0</v>
      </c>
      <c r="K540" s="163" t="s">
        <v>2305</v>
      </c>
      <c r="L540" s="35"/>
      <c r="M540" s="168" t="s">
        <v>2117</v>
      </c>
      <c r="N540" s="169" t="s">
        <v>2137</v>
      </c>
      <c r="O540" s="36"/>
      <c r="P540" s="170">
        <f t="shared" si="171"/>
        <v>0</v>
      </c>
      <c r="Q540" s="170">
        <v>0</v>
      </c>
      <c r="R540" s="170">
        <f t="shared" si="172"/>
        <v>0</v>
      </c>
      <c r="S540" s="170">
        <v>0</v>
      </c>
      <c r="T540" s="171">
        <f t="shared" si="173"/>
        <v>0</v>
      </c>
      <c r="AR540" s="18" t="s">
        <v>2385</v>
      </c>
      <c r="AT540" s="18" t="s">
        <v>2219</v>
      </c>
      <c r="AU540" s="18" t="s">
        <v>2175</v>
      </c>
      <c r="AY540" s="18" t="s">
        <v>2216</v>
      </c>
      <c r="BE540" s="172">
        <f t="shared" si="174"/>
        <v>0</v>
      </c>
      <c r="BF540" s="172">
        <f t="shared" si="175"/>
        <v>0</v>
      </c>
      <c r="BG540" s="172">
        <f t="shared" si="176"/>
        <v>0</v>
      </c>
      <c r="BH540" s="172">
        <f t="shared" si="177"/>
        <v>0</v>
      </c>
      <c r="BI540" s="172">
        <f t="shared" si="178"/>
        <v>0</v>
      </c>
      <c r="BJ540" s="18" t="s">
        <v>2173</v>
      </c>
      <c r="BK540" s="172">
        <f t="shared" si="179"/>
        <v>0</v>
      </c>
      <c r="BL540" s="18" t="s">
        <v>2385</v>
      </c>
      <c r="BM540" s="18" t="s">
        <v>731</v>
      </c>
    </row>
    <row r="541" spans="2:65" s="10" customFormat="1" ht="29.85" customHeight="1">
      <c r="B541" s="146"/>
      <c r="D541" s="157" t="s">
        <v>2165</v>
      </c>
      <c r="E541" s="158" t="s">
        <v>732</v>
      </c>
      <c r="F541" s="158" t="s">
        <v>733</v>
      </c>
      <c r="I541" s="149"/>
      <c r="J541" s="159">
        <f>BK541</f>
        <v>0</v>
      </c>
      <c r="L541" s="146"/>
      <c r="M541" s="151"/>
      <c r="N541" s="152"/>
      <c r="O541" s="152"/>
      <c r="P541" s="153">
        <f>SUM(P542:P544)</f>
        <v>0</v>
      </c>
      <c r="Q541" s="152"/>
      <c r="R541" s="153">
        <f>SUM(R542:R544)</f>
        <v>2.7000000000000001E-3</v>
      </c>
      <c r="S541" s="152"/>
      <c r="T541" s="154">
        <f>SUM(T542:T544)</f>
        <v>0</v>
      </c>
      <c r="AR541" s="147" t="s">
        <v>2175</v>
      </c>
      <c r="AT541" s="155" t="s">
        <v>2165</v>
      </c>
      <c r="AU541" s="155" t="s">
        <v>2173</v>
      </c>
      <c r="AY541" s="147" t="s">
        <v>2216</v>
      </c>
      <c r="BK541" s="156">
        <f>SUM(BK542:BK544)</f>
        <v>0</v>
      </c>
    </row>
    <row r="542" spans="2:65" s="1" customFormat="1" ht="22.5" customHeight="1">
      <c r="B542" s="160"/>
      <c r="C542" s="161" t="s">
        <v>734</v>
      </c>
      <c r="D542" s="161" t="s">
        <v>2219</v>
      </c>
      <c r="E542" s="162" t="s">
        <v>735</v>
      </c>
      <c r="F542" s="163" t="s">
        <v>736</v>
      </c>
      <c r="G542" s="164" t="s">
        <v>2222</v>
      </c>
      <c r="H542" s="165">
        <v>5</v>
      </c>
      <c r="I542" s="166"/>
      <c r="J542" s="167">
        <f>ROUND(I542*H542,2)</f>
        <v>0</v>
      </c>
      <c r="K542" s="163" t="s">
        <v>2305</v>
      </c>
      <c r="L542" s="35"/>
      <c r="M542" s="168" t="s">
        <v>2117</v>
      </c>
      <c r="N542" s="169" t="s">
        <v>2137</v>
      </c>
      <c r="O542" s="36"/>
      <c r="P542" s="170">
        <f>O542*H542</f>
        <v>0</v>
      </c>
      <c r="Q542" s="170">
        <v>0</v>
      </c>
      <c r="R542" s="170">
        <f>Q542*H542</f>
        <v>0</v>
      </c>
      <c r="S542" s="170">
        <v>0</v>
      </c>
      <c r="T542" s="171">
        <f>S542*H542</f>
        <v>0</v>
      </c>
      <c r="AR542" s="18" t="s">
        <v>2385</v>
      </c>
      <c r="AT542" s="18" t="s">
        <v>2219</v>
      </c>
      <c r="AU542" s="18" t="s">
        <v>2175</v>
      </c>
      <c r="AY542" s="18" t="s">
        <v>2216</v>
      </c>
      <c r="BE542" s="172">
        <f>IF(N542="základní",J542,0)</f>
        <v>0</v>
      </c>
      <c r="BF542" s="172">
        <f>IF(N542="snížená",J542,0)</f>
        <v>0</v>
      </c>
      <c r="BG542" s="172">
        <f>IF(N542="zákl. přenesená",J542,0)</f>
        <v>0</v>
      </c>
      <c r="BH542" s="172">
        <f>IF(N542="sníž. přenesená",J542,0)</f>
        <v>0</v>
      </c>
      <c r="BI542" s="172">
        <f>IF(N542="nulová",J542,0)</f>
        <v>0</v>
      </c>
      <c r="BJ542" s="18" t="s">
        <v>2173</v>
      </c>
      <c r="BK542" s="172">
        <f>ROUND(I542*H542,2)</f>
        <v>0</v>
      </c>
      <c r="BL542" s="18" t="s">
        <v>2385</v>
      </c>
      <c r="BM542" s="18" t="s">
        <v>737</v>
      </c>
    </row>
    <row r="543" spans="2:65" s="11" customFormat="1" ht="22.5" customHeight="1">
      <c r="B543" s="173"/>
      <c r="D543" s="174" t="s">
        <v>2225</v>
      </c>
      <c r="E543" s="175" t="s">
        <v>2117</v>
      </c>
      <c r="F543" s="176" t="s">
        <v>738</v>
      </c>
      <c r="H543" s="177">
        <v>5</v>
      </c>
      <c r="I543" s="178"/>
      <c r="L543" s="173"/>
      <c r="M543" s="179"/>
      <c r="N543" s="180"/>
      <c r="O543" s="180"/>
      <c r="P543" s="180"/>
      <c r="Q543" s="180"/>
      <c r="R543" s="180"/>
      <c r="S543" s="180"/>
      <c r="T543" s="181"/>
      <c r="AT543" s="182" t="s">
        <v>2225</v>
      </c>
      <c r="AU543" s="182" t="s">
        <v>2175</v>
      </c>
      <c r="AV543" s="11" t="s">
        <v>2175</v>
      </c>
      <c r="AW543" s="11" t="s">
        <v>2130</v>
      </c>
      <c r="AX543" s="11" t="s">
        <v>2173</v>
      </c>
      <c r="AY543" s="182" t="s">
        <v>2216</v>
      </c>
    </row>
    <row r="544" spans="2:65" s="1" customFormat="1" ht="22.5" customHeight="1">
      <c r="B544" s="160"/>
      <c r="C544" s="208" t="s">
        <v>739</v>
      </c>
      <c r="D544" s="208" t="s">
        <v>2336</v>
      </c>
      <c r="E544" s="209" t="s">
        <v>740</v>
      </c>
      <c r="F544" s="210" t="s">
        <v>741</v>
      </c>
      <c r="G544" s="211" t="s">
        <v>2222</v>
      </c>
      <c r="H544" s="212">
        <v>5</v>
      </c>
      <c r="I544" s="213"/>
      <c r="J544" s="214">
        <f>ROUND(I544*H544,2)</f>
        <v>0</v>
      </c>
      <c r="K544" s="210" t="s">
        <v>2305</v>
      </c>
      <c r="L544" s="215"/>
      <c r="M544" s="216" t="s">
        <v>2117</v>
      </c>
      <c r="N544" s="217" t="s">
        <v>2137</v>
      </c>
      <c r="O544" s="36"/>
      <c r="P544" s="170">
        <f>O544*H544</f>
        <v>0</v>
      </c>
      <c r="Q544" s="170">
        <v>5.4000000000000001E-4</v>
      </c>
      <c r="R544" s="170">
        <f>Q544*H544</f>
        <v>2.7000000000000001E-3</v>
      </c>
      <c r="S544" s="170">
        <v>0</v>
      </c>
      <c r="T544" s="171">
        <f>S544*H544</f>
        <v>0</v>
      </c>
      <c r="AR544" s="18" t="s">
        <v>2473</v>
      </c>
      <c r="AT544" s="18" t="s">
        <v>2336</v>
      </c>
      <c r="AU544" s="18" t="s">
        <v>2175</v>
      </c>
      <c r="AY544" s="18" t="s">
        <v>2216</v>
      </c>
      <c r="BE544" s="172">
        <f>IF(N544="základní",J544,0)</f>
        <v>0</v>
      </c>
      <c r="BF544" s="172">
        <f>IF(N544="snížená",J544,0)</f>
        <v>0</v>
      </c>
      <c r="BG544" s="172">
        <f>IF(N544="zákl. přenesená",J544,0)</f>
        <v>0</v>
      </c>
      <c r="BH544" s="172">
        <f>IF(N544="sníž. přenesená",J544,0)</f>
        <v>0</v>
      </c>
      <c r="BI544" s="172">
        <f>IF(N544="nulová",J544,0)</f>
        <v>0</v>
      </c>
      <c r="BJ544" s="18" t="s">
        <v>2173</v>
      </c>
      <c r="BK544" s="172">
        <f>ROUND(I544*H544,2)</f>
        <v>0</v>
      </c>
      <c r="BL544" s="18" t="s">
        <v>2385</v>
      </c>
      <c r="BM544" s="18" t="s">
        <v>742</v>
      </c>
    </row>
    <row r="545" spans="2:65" s="10" customFormat="1" ht="37.35" customHeight="1">
      <c r="B545" s="146"/>
      <c r="D545" s="157" t="s">
        <v>2165</v>
      </c>
      <c r="E545" s="235" t="s">
        <v>743</v>
      </c>
      <c r="F545" s="235" t="s">
        <v>744</v>
      </c>
      <c r="I545" s="149"/>
      <c r="J545" s="236">
        <f>BK545</f>
        <v>0</v>
      </c>
      <c r="L545" s="146"/>
      <c r="M545" s="151"/>
      <c r="N545" s="152"/>
      <c r="O545" s="152"/>
      <c r="P545" s="153">
        <f>SUM(P546:P547)</f>
        <v>0</v>
      </c>
      <c r="Q545" s="152"/>
      <c r="R545" s="153">
        <f>SUM(R546:R547)</f>
        <v>0</v>
      </c>
      <c r="S545" s="152"/>
      <c r="T545" s="154">
        <f>SUM(T546:T547)</f>
        <v>0</v>
      </c>
      <c r="AR545" s="147" t="s">
        <v>2237</v>
      </c>
      <c r="AT545" s="155" t="s">
        <v>2165</v>
      </c>
      <c r="AU545" s="155" t="s">
        <v>2166</v>
      </c>
      <c r="AY545" s="147" t="s">
        <v>2216</v>
      </c>
      <c r="BK545" s="156">
        <f>SUM(BK546:BK547)</f>
        <v>0</v>
      </c>
    </row>
    <row r="546" spans="2:65" s="1" customFormat="1" ht="22.5" customHeight="1">
      <c r="B546" s="160"/>
      <c r="C546" s="161" t="s">
        <v>745</v>
      </c>
      <c r="D546" s="161" t="s">
        <v>2219</v>
      </c>
      <c r="E546" s="162" t="s">
        <v>746</v>
      </c>
      <c r="F546" s="163" t="s">
        <v>747</v>
      </c>
      <c r="G546" s="164" t="s">
        <v>2229</v>
      </c>
      <c r="H546" s="165">
        <v>1</v>
      </c>
      <c r="I546" s="166"/>
      <c r="J546" s="167">
        <f>ROUND(I546*H546,2)</f>
        <v>0</v>
      </c>
      <c r="K546" s="163" t="s">
        <v>2117</v>
      </c>
      <c r="L546" s="35"/>
      <c r="M546" s="168" t="s">
        <v>2117</v>
      </c>
      <c r="N546" s="169" t="s">
        <v>2137</v>
      </c>
      <c r="O546" s="36"/>
      <c r="P546" s="170">
        <f>O546*H546</f>
        <v>0</v>
      </c>
      <c r="Q546" s="170">
        <v>0</v>
      </c>
      <c r="R546" s="170">
        <f>Q546*H546</f>
        <v>0</v>
      </c>
      <c r="S546" s="170">
        <v>0</v>
      </c>
      <c r="T546" s="171">
        <f>S546*H546</f>
        <v>0</v>
      </c>
      <c r="AR546" s="18" t="s">
        <v>2838</v>
      </c>
      <c r="AT546" s="18" t="s">
        <v>2219</v>
      </c>
      <c r="AU546" s="18" t="s">
        <v>2173</v>
      </c>
      <c r="AY546" s="18" t="s">
        <v>2216</v>
      </c>
      <c r="BE546" s="172">
        <f>IF(N546="základní",J546,0)</f>
        <v>0</v>
      </c>
      <c r="BF546" s="172">
        <f>IF(N546="snížená",J546,0)</f>
        <v>0</v>
      </c>
      <c r="BG546" s="172">
        <f>IF(N546="zákl. přenesená",J546,0)</f>
        <v>0</v>
      </c>
      <c r="BH546" s="172">
        <f>IF(N546="sníž. přenesená",J546,0)</f>
        <v>0</v>
      </c>
      <c r="BI546" s="172">
        <f>IF(N546="nulová",J546,0)</f>
        <v>0</v>
      </c>
      <c r="BJ546" s="18" t="s">
        <v>2173</v>
      </c>
      <c r="BK546" s="172">
        <f>ROUND(I546*H546,2)</f>
        <v>0</v>
      </c>
      <c r="BL546" s="18" t="s">
        <v>2838</v>
      </c>
      <c r="BM546" s="18" t="s">
        <v>748</v>
      </c>
    </row>
    <row r="547" spans="2:65" s="1" customFormat="1" ht="22.5" customHeight="1">
      <c r="B547" s="160"/>
      <c r="C547" s="161" t="s">
        <v>749</v>
      </c>
      <c r="D547" s="161" t="s">
        <v>2219</v>
      </c>
      <c r="E547" s="162" t="s">
        <v>750</v>
      </c>
      <c r="F547" s="163" t="s">
        <v>751</v>
      </c>
      <c r="G547" s="164" t="s">
        <v>2229</v>
      </c>
      <c r="H547" s="165">
        <v>1</v>
      </c>
      <c r="I547" s="166"/>
      <c r="J547" s="167">
        <f>ROUND(I547*H547,2)</f>
        <v>0</v>
      </c>
      <c r="K547" s="163" t="s">
        <v>2117</v>
      </c>
      <c r="L547" s="35"/>
      <c r="M547" s="168" t="s">
        <v>2117</v>
      </c>
      <c r="N547" s="183" t="s">
        <v>2137</v>
      </c>
      <c r="O547" s="184"/>
      <c r="P547" s="185">
        <f>O547*H547</f>
        <v>0</v>
      </c>
      <c r="Q547" s="185">
        <v>0</v>
      </c>
      <c r="R547" s="185">
        <f>Q547*H547</f>
        <v>0</v>
      </c>
      <c r="S547" s="185">
        <v>0</v>
      </c>
      <c r="T547" s="186">
        <f>S547*H547</f>
        <v>0</v>
      </c>
      <c r="AR547" s="18" t="s">
        <v>2838</v>
      </c>
      <c r="AT547" s="18" t="s">
        <v>2219</v>
      </c>
      <c r="AU547" s="18" t="s">
        <v>2173</v>
      </c>
      <c r="AY547" s="18" t="s">
        <v>2216</v>
      </c>
      <c r="BE547" s="172">
        <f>IF(N547="základní",J547,0)</f>
        <v>0</v>
      </c>
      <c r="BF547" s="172">
        <f>IF(N547="snížená",J547,0)</f>
        <v>0</v>
      </c>
      <c r="BG547" s="172">
        <f>IF(N547="zákl. přenesená",J547,0)</f>
        <v>0</v>
      </c>
      <c r="BH547" s="172">
        <f>IF(N547="sníž. přenesená",J547,0)</f>
        <v>0</v>
      </c>
      <c r="BI547" s="172">
        <f>IF(N547="nulová",J547,0)</f>
        <v>0</v>
      </c>
      <c r="BJ547" s="18" t="s">
        <v>2173</v>
      </c>
      <c r="BK547" s="172">
        <f>ROUND(I547*H547,2)</f>
        <v>0</v>
      </c>
      <c r="BL547" s="18" t="s">
        <v>2838</v>
      </c>
      <c r="BM547" s="18" t="s">
        <v>752</v>
      </c>
    </row>
    <row r="548" spans="2:65" s="1" customFormat="1" ht="6.95" customHeight="1">
      <c r="B548" s="51"/>
      <c r="C548" s="52"/>
      <c r="D548" s="52"/>
      <c r="E548" s="52"/>
      <c r="F548" s="52"/>
      <c r="G548" s="52"/>
      <c r="H548" s="52"/>
      <c r="I548" s="113"/>
      <c r="J548" s="52"/>
      <c r="K548" s="52"/>
      <c r="L548" s="35"/>
    </row>
    <row r="710" spans="46:46">
      <c r="AT710" s="187"/>
    </row>
  </sheetData>
  <sheetProtection password="CC35" sheet="1" objects="1" scenarios="1" formatColumns="0" formatRows="0" sort="0" autoFilter="0"/>
  <autoFilter ref="C99:K99"/>
  <mergeCells count="9">
    <mergeCell ref="L2:V2"/>
    <mergeCell ref="E47:H47"/>
    <mergeCell ref="E90:H90"/>
    <mergeCell ref="E92:H92"/>
    <mergeCell ref="G1:H1"/>
    <mergeCell ref="E7:H7"/>
    <mergeCell ref="E9:H9"/>
    <mergeCell ref="E24:H24"/>
    <mergeCell ref="E45:H45"/>
  </mergeCells>
  <phoneticPr fontId="43" type="noConversion"/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710"/>
  <sheetViews>
    <sheetView showGridLines="0" workbookViewId="0">
      <pane ySplit="1" topLeftCell="A2" activePane="bottomLeft" state="frozen"/>
      <selection pane="bottomLeft"/>
    </sheetView>
  </sheetViews>
  <sheetFormatPr defaultColWidth="9.28515625" defaultRowHeight="13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93" customWidth="1"/>
    <col min="10" max="10" width="23.42578125" customWidth="1"/>
    <col min="11" max="11" width="15.42578125" customWidth="1"/>
    <col min="12" max="12" width="9.28515625" customWidth="1"/>
    <col min="13" max="18" width="0" hidden="1" customWidth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32" max="43" width="9.28515625" customWidth="1"/>
    <col min="44" max="65" width="0" hidden="1" customWidth="1"/>
  </cols>
  <sheetData>
    <row r="1" spans="1:70" ht="21.75" customHeight="1">
      <c r="A1" s="16"/>
      <c r="B1" s="240"/>
      <c r="C1" s="240"/>
      <c r="D1" s="239" t="s">
        <v>2096</v>
      </c>
      <c r="E1" s="240"/>
      <c r="F1" s="241" t="s">
        <v>981</v>
      </c>
      <c r="G1" s="366" t="s">
        <v>982</v>
      </c>
      <c r="H1" s="366"/>
      <c r="I1" s="246"/>
      <c r="J1" s="241" t="s">
        <v>983</v>
      </c>
      <c r="K1" s="239" t="s">
        <v>2185</v>
      </c>
      <c r="L1" s="241" t="s">
        <v>984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2184</v>
      </c>
      <c r="AZ2" s="18" t="s">
        <v>753</v>
      </c>
      <c r="BA2" s="18" t="s">
        <v>2117</v>
      </c>
      <c r="BB2" s="18" t="s">
        <v>2117</v>
      </c>
      <c r="BC2" s="18" t="s">
        <v>480</v>
      </c>
      <c r="BD2" s="18" t="s">
        <v>2175</v>
      </c>
    </row>
    <row r="3" spans="1:70" ht="6.9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2175</v>
      </c>
      <c r="AZ3" s="18" t="s">
        <v>2766</v>
      </c>
      <c r="BA3" s="18" t="s">
        <v>2117</v>
      </c>
      <c r="BB3" s="18" t="s">
        <v>2117</v>
      </c>
      <c r="BC3" s="18" t="s">
        <v>2463</v>
      </c>
      <c r="BD3" s="18" t="s">
        <v>2175</v>
      </c>
    </row>
    <row r="4" spans="1:70" ht="36.950000000000003" customHeight="1">
      <c r="B4" s="22"/>
      <c r="C4" s="23"/>
      <c r="D4" s="24" t="s">
        <v>2186</v>
      </c>
      <c r="E4" s="23"/>
      <c r="F4" s="23"/>
      <c r="G4" s="23"/>
      <c r="H4" s="23"/>
      <c r="I4" s="95"/>
      <c r="J4" s="23"/>
      <c r="K4" s="25"/>
      <c r="M4" s="26" t="s">
        <v>2105</v>
      </c>
      <c r="AT4" s="18" t="s">
        <v>2099</v>
      </c>
      <c r="AZ4" s="18" t="s">
        <v>754</v>
      </c>
      <c r="BA4" s="18" t="s">
        <v>2117</v>
      </c>
      <c r="BB4" s="18" t="s">
        <v>2117</v>
      </c>
      <c r="BC4" s="18" t="s">
        <v>755</v>
      </c>
      <c r="BD4" s="18" t="s">
        <v>2175</v>
      </c>
    </row>
    <row r="5" spans="1:70" ht="6.9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756</v>
      </c>
      <c r="BA5" s="18" t="s">
        <v>2117</v>
      </c>
      <c r="BB5" s="18" t="s">
        <v>2117</v>
      </c>
      <c r="BC5" s="18" t="s">
        <v>1403</v>
      </c>
      <c r="BD5" s="18" t="s">
        <v>2175</v>
      </c>
    </row>
    <row r="6" spans="1:70" ht="15">
      <c r="B6" s="22"/>
      <c r="C6" s="23"/>
      <c r="D6" s="31" t="s">
        <v>2112</v>
      </c>
      <c r="E6" s="23"/>
      <c r="F6" s="23"/>
      <c r="G6" s="23"/>
      <c r="H6" s="23"/>
      <c r="I6" s="95"/>
      <c r="J6" s="23"/>
      <c r="K6" s="25"/>
      <c r="AZ6" s="18" t="s">
        <v>757</v>
      </c>
      <c r="BA6" s="18" t="s">
        <v>2117</v>
      </c>
      <c r="BB6" s="18" t="s">
        <v>2117</v>
      </c>
      <c r="BC6" s="18" t="s">
        <v>758</v>
      </c>
      <c r="BD6" s="18" t="s">
        <v>2175</v>
      </c>
    </row>
    <row r="7" spans="1:70" ht="22.5" customHeight="1">
      <c r="B7" s="22"/>
      <c r="C7" s="23"/>
      <c r="D7" s="23"/>
      <c r="E7" s="367" t="str">
        <f>'Rekapitulace stavby'!K6</f>
        <v>Autobusové nádraží Špindlerův Mlýn</v>
      </c>
      <c r="F7" s="357"/>
      <c r="G7" s="357"/>
      <c r="H7" s="357"/>
      <c r="I7" s="95"/>
      <c r="J7" s="23"/>
      <c r="K7" s="25"/>
      <c r="AZ7" s="18" t="s">
        <v>759</v>
      </c>
      <c r="BA7" s="18" t="s">
        <v>2117</v>
      </c>
      <c r="BB7" s="18" t="s">
        <v>2117</v>
      </c>
      <c r="BC7" s="18" t="s">
        <v>760</v>
      </c>
      <c r="BD7" s="18" t="s">
        <v>2175</v>
      </c>
    </row>
    <row r="8" spans="1:70" s="1" customFormat="1" ht="15">
      <c r="B8" s="35"/>
      <c r="C8" s="36"/>
      <c r="D8" s="31" t="s">
        <v>2187</v>
      </c>
      <c r="E8" s="36"/>
      <c r="F8" s="36"/>
      <c r="G8" s="36"/>
      <c r="H8" s="36"/>
      <c r="I8" s="96"/>
      <c r="J8" s="36"/>
      <c r="K8" s="39"/>
    </row>
    <row r="9" spans="1:70" s="1" customFormat="1" ht="36.950000000000003" customHeight="1">
      <c r="B9" s="35"/>
      <c r="C9" s="36"/>
      <c r="D9" s="36"/>
      <c r="E9" s="364" t="s">
        <v>761</v>
      </c>
      <c r="F9" s="347"/>
      <c r="G9" s="347"/>
      <c r="H9" s="347"/>
      <c r="I9" s="9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1:70" s="1" customFormat="1" ht="14.45" customHeight="1">
      <c r="B11" s="35"/>
      <c r="C11" s="36"/>
      <c r="D11" s="31" t="s">
        <v>2114</v>
      </c>
      <c r="E11" s="36"/>
      <c r="F11" s="29" t="s">
        <v>2115</v>
      </c>
      <c r="G11" s="36"/>
      <c r="H11" s="36"/>
      <c r="I11" s="97" t="s">
        <v>2116</v>
      </c>
      <c r="J11" s="29" t="s">
        <v>2117</v>
      </c>
      <c r="K11" s="39"/>
    </row>
    <row r="12" spans="1:70" s="1" customFormat="1" ht="14.45" customHeight="1">
      <c r="B12" s="35"/>
      <c r="C12" s="36"/>
      <c r="D12" s="31" t="s">
        <v>2118</v>
      </c>
      <c r="E12" s="36"/>
      <c r="F12" s="29" t="s">
        <v>2119</v>
      </c>
      <c r="G12" s="36"/>
      <c r="H12" s="36"/>
      <c r="I12" s="97" t="s">
        <v>2120</v>
      </c>
      <c r="J12" s="98" t="str">
        <f>'Rekapitulace stavby'!AN8</f>
        <v>25. 7. 2016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1:70" s="1" customFormat="1" ht="14.45" customHeight="1">
      <c r="B14" s="35"/>
      <c r="C14" s="36"/>
      <c r="D14" s="31" t="s">
        <v>2122</v>
      </c>
      <c r="E14" s="36"/>
      <c r="F14" s="36"/>
      <c r="G14" s="36"/>
      <c r="H14" s="36"/>
      <c r="I14" s="97" t="s">
        <v>2123</v>
      </c>
      <c r="J14" s="29" t="str">
        <f>IF('Rekapitulace stavby'!AN10="","",'Rekapitulace stavby'!AN10)</f>
        <v/>
      </c>
      <c r="K14" s="39"/>
    </row>
    <row r="15" spans="1:70" s="1" customFormat="1" ht="18" customHeight="1">
      <c r="B15" s="35"/>
      <c r="C15" s="36"/>
      <c r="D15" s="36"/>
      <c r="E15" s="29" t="str">
        <f>IF('Rekapitulace stavby'!E11="","",'Rekapitulace stavby'!E11)</f>
        <v xml:space="preserve"> </v>
      </c>
      <c r="F15" s="36"/>
      <c r="G15" s="36"/>
      <c r="H15" s="36"/>
      <c r="I15" s="97" t="s">
        <v>2125</v>
      </c>
      <c r="J15" s="29" t="str">
        <f>IF('Rekapitulace stavby'!AN11="","",'Rekapitulace stavby'!AN11)</f>
        <v/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45" customHeight="1">
      <c r="B17" s="35"/>
      <c r="C17" s="36"/>
      <c r="D17" s="31" t="s">
        <v>2126</v>
      </c>
      <c r="E17" s="36"/>
      <c r="F17" s="36"/>
      <c r="G17" s="36"/>
      <c r="H17" s="36"/>
      <c r="I17" s="97" t="s">
        <v>2123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97" t="s">
        <v>2125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45" customHeight="1">
      <c r="B20" s="35"/>
      <c r="C20" s="36"/>
      <c r="D20" s="31" t="s">
        <v>2128</v>
      </c>
      <c r="E20" s="36"/>
      <c r="F20" s="36"/>
      <c r="G20" s="36"/>
      <c r="H20" s="36"/>
      <c r="I20" s="97" t="s">
        <v>2123</v>
      </c>
      <c r="J20" s="29" t="s">
        <v>2117</v>
      </c>
      <c r="K20" s="39"/>
    </row>
    <row r="21" spans="2:11" s="1" customFormat="1" ht="18" customHeight="1">
      <c r="B21" s="35"/>
      <c r="C21" s="36"/>
      <c r="D21" s="36"/>
      <c r="E21" s="29" t="s">
        <v>2129</v>
      </c>
      <c r="F21" s="36"/>
      <c r="G21" s="36"/>
      <c r="H21" s="36"/>
      <c r="I21" s="97" t="s">
        <v>2125</v>
      </c>
      <c r="J21" s="29" t="s">
        <v>2117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45" customHeight="1">
      <c r="B23" s="35"/>
      <c r="C23" s="36"/>
      <c r="D23" s="31" t="s">
        <v>2131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60" t="s">
        <v>2117</v>
      </c>
      <c r="F24" s="368"/>
      <c r="G24" s="368"/>
      <c r="H24" s="368"/>
      <c r="I24" s="101"/>
      <c r="J24" s="100"/>
      <c r="K24" s="10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95" customHeight="1">
      <c r="B26" s="35"/>
      <c r="C26" s="36"/>
      <c r="D26" s="63"/>
      <c r="E26" s="63"/>
      <c r="F26" s="63"/>
      <c r="G26" s="63"/>
      <c r="H26" s="63"/>
      <c r="I26" s="103"/>
      <c r="J26" s="63"/>
      <c r="K26" s="104"/>
    </row>
    <row r="27" spans="2:11" s="1" customFormat="1" ht="25.35" customHeight="1">
      <c r="B27" s="35"/>
      <c r="C27" s="36"/>
      <c r="D27" s="105" t="s">
        <v>2132</v>
      </c>
      <c r="E27" s="36"/>
      <c r="F27" s="36"/>
      <c r="G27" s="36"/>
      <c r="H27" s="36"/>
      <c r="I27" s="96"/>
      <c r="J27" s="106">
        <f>ROUND(J84,2)</f>
        <v>0</v>
      </c>
      <c r="K27" s="39"/>
    </row>
    <row r="28" spans="2:11" s="1" customFormat="1" ht="6.95" customHeight="1">
      <c r="B28" s="35"/>
      <c r="C28" s="36"/>
      <c r="D28" s="63"/>
      <c r="E28" s="63"/>
      <c r="F28" s="63"/>
      <c r="G28" s="63"/>
      <c r="H28" s="63"/>
      <c r="I28" s="103"/>
      <c r="J28" s="63"/>
      <c r="K28" s="104"/>
    </row>
    <row r="29" spans="2:11" s="1" customFormat="1" ht="14.45" customHeight="1">
      <c r="B29" s="35"/>
      <c r="C29" s="36"/>
      <c r="D29" s="36"/>
      <c r="E29" s="36"/>
      <c r="F29" s="40" t="s">
        <v>2134</v>
      </c>
      <c r="G29" s="36"/>
      <c r="H29" s="36"/>
      <c r="I29" s="107" t="s">
        <v>2133</v>
      </c>
      <c r="J29" s="40" t="s">
        <v>2135</v>
      </c>
      <c r="K29" s="39"/>
    </row>
    <row r="30" spans="2:11" s="1" customFormat="1" ht="14.45" customHeight="1">
      <c r="B30" s="35"/>
      <c r="C30" s="36"/>
      <c r="D30" s="43" t="s">
        <v>2136</v>
      </c>
      <c r="E30" s="43" t="s">
        <v>2137</v>
      </c>
      <c r="F30" s="108">
        <f>ROUND(SUM(BE84:BE217), 2)</f>
        <v>0</v>
      </c>
      <c r="G30" s="36"/>
      <c r="H30" s="36"/>
      <c r="I30" s="109">
        <v>0.21</v>
      </c>
      <c r="J30" s="108">
        <f>ROUND(ROUND((SUM(BE84:BE217)),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2138</v>
      </c>
      <c r="F31" s="108">
        <f>ROUND(SUM(BF84:BF217), 2)</f>
        <v>0</v>
      </c>
      <c r="G31" s="36"/>
      <c r="H31" s="36"/>
      <c r="I31" s="109">
        <v>0.15</v>
      </c>
      <c r="J31" s="108">
        <f>ROUND(ROUND((SUM(BF84:BF217)),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2139</v>
      </c>
      <c r="F32" s="108">
        <f>ROUND(SUM(BG84:BG217), 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2140</v>
      </c>
      <c r="F33" s="108">
        <f>ROUND(SUM(BH84:BH217), 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2141</v>
      </c>
      <c r="F34" s="108">
        <f>ROUND(SUM(BI84:BI217), 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5.35" customHeight="1">
      <c r="B36" s="35"/>
      <c r="C36" s="45"/>
      <c r="D36" s="46" t="s">
        <v>2142</v>
      </c>
      <c r="E36" s="47"/>
      <c r="F36" s="47"/>
      <c r="G36" s="110" t="s">
        <v>2143</v>
      </c>
      <c r="H36" s="48" t="s">
        <v>2144</v>
      </c>
      <c r="I36" s="111"/>
      <c r="J36" s="49">
        <f>SUM(J27:J34)</f>
        <v>0</v>
      </c>
      <c r="K36" s="112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3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4"/>
      <c r="J41" s="55"/>
      <c r="K41" s="115"/>
    </row>
    <row r="42" spans="2:11" s="1" customFormat="1" ht="36.950000000000003" customHeight="1">
      <c r="B42" s="35"/>
      <c r="C42" s="24" t="s">
        <v>2189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45" customHeight="1">
      <c r="B44" s="35"/>
      <c r="C44" s="31" t="s">
        <v>2112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7" t="str">
        <f>E7</f>
        <v>Autobusové nádraží Špindlerův Mlýn</v>
      </c>
      <c r="F45" s="347"/>
      <c r="G45" s="347"/>
      <c r="H45" s="347"/>
      <c r="I45" s="96"/>
      <c r="J45" s="36"/>
      <c r="K45" s="39"/>
    </row>
    <row r="46" spans="2:11" s="1" customFormat="1" ht="14.45" customHeight="1">
      <c r="B46" s="35"/>
      <c r="C46" s="31" t="s">
        <v>2187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4" t="str">
        <f>E9</f>
        <v>04 - SO 04  Komunikace</v>
      </c>
      <c r="F47" s="347"/>
      <c r="G47" s="347"/>
      <c r="H47" s="347"/>
      <c r="I47" s="9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47" s="1" customFormat="1" ht="18" customHeight="1">
      <c r="B49" s="35"/>
      <c r="C49" s="31" t="s">
        <v>2118</v>
      </c>
      <c r="D49" s="36"/>
      <c r="E49" s="36"/>
      <c r="F49" s="29" t="str">
        <f>F12</f>
        <v>ppč 706/1, 706/15, kú Bedřichov v Krkonoších</v>
      </c>
      <c r="G49" s="36"/>
      <c r="H49" s="36"/>
      <c r="I49" s="97" t="s">
        <v>2120</v>
      </c>
      <c r="J49" s="98" t="str">
        <f>IF(J12="","",J12)</f>
        <v>25. 7. 2016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47" s="1" customFormat="1" ht="15">
      <c r="B51" s="35"/>
      <c r="C51" s="31" t="s">
        <v>2122</v>
      </c>
      <c r="D51" s="36"/>
      <c r="E51" s="36"/>
      <c r="F51" s="29" t="str">
        <f>E15</f>
        <v xml:space="preserve"> </v>
      </c>
      <c r="G51" s="36"/>
      <c r="H51" s="36"/>
      <c r="I51" s="97" t="s">
        <v>2128</v>
      </c>
      <c r="J51" s="29" t="str">
        <f>E21</f>
        <v>GRAFIC - Ing. Kirjakovský, Ing.Daněk</v>
      </c>
      <c r="K51" s="39"/>
    </row>
    <row r="52" spans="2:47" s="1" customFormat="1" ht="14.45" customHeight="1">
      <c r="B52" s="35"/>
      <c r="C52" s="31" t="s">
        <v>2126</v>
      </c>
      <c r="D52" s="36"/>
      <c r="E52" s="36"/>
      <c r="F52" s="29" t="str">
        <f>IF(E18="","",E18)</f>
        <v/>
      </c>
      <c r="G52" s="36"/>
      <c r="H52" s="36"/>
      <c r="I52" s="9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47" s="1" customFormat="1" ht="29.25" customHeight="1">
      <c r="B54" s="35"/>
      <c r="C54" s="116" t="s">
        <v>2190</v>
      </c>
      <c r="D54" s="45"/>
      <c r="E54" s="45"/>
      <c r="F54" s="45"/>
      <c r="G54" s="45"/>
      <c r="H54" s="45"/>
      <c r="I54" s="117"/>
      <c r="J54" s="118" t="s">
        <v>2191</v>
      </c>
      <c r="K54" s="50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19" t="s">
        <v>2192</v>
      </c>
      <c r="D56" s="36"/>
      <c r="E56" s="36"/>
      <c r="F56" s="36"/>
      <c r="G56" s="36"/>
      <c r="H56" s="36"/>
      <c r="I56" s="96"/>
      <c r="J56" s="106">
        <f>J84</f>
        <v>0</v>
      </c>
      <c r="K56" s="39"/>
      <c r="AU56" s="18" t="s">
        <v>2193</v>
      </c>
    </row>
    <row r="57" spans="2:47" s="7" customFormat="1" ht="24.95" customHeight="1">
      <c r="B57" s="120"/>
      <c r="C57" s="121"/>
      <c r="D57" s="122" t="s">
        <v>2279</v>
      </c>
      <c r="E57" s="123"/>
      <c r="F57" s="123"/>
      <c r="G57" s="123"/>
      <c r="H57" s="123"/>
      <c r="I57" s="124"/>
      <c r="J57" s="125">
        <f>J85</f>
        <v>0</v>
      </c>
      <c r="K57" s="126"/>
    </row>
    <row r="58" spans="2:47" s="8" customFormat="1" ht="19.899999999999999" customHeight="1">
      <c r="B58" s="127"/>
      <c r="C58" s="128"/>
      <c r="D58" s="129" t="s">
        <v>2280</v>
      </c>
      <c r="E58" s="130"/>
      <c r="F58" s="130"/>
      <c r="G58" s="130"/>
      <c r="H58" s="130"/>
      <c r="I58" s="131"/>
      <c r="J58" s="132">
        <f>J86</f>
        <v>0</v>
      </c>
      <c r="K58" s="133"/>
    </row>
    <row r="59" spans="2:47" s="8" customFormat="1" ht="19.899999999999999" customHeight="1">
      <c r="B59" s="127"/>
      <c r="C59" s="128"/>
      <c r="D59" s="129" t="s">
        <v>2281</v>
      </c>
      <c r="E59" s="130"/>
      <c r="F59" s="130"/>
      <c r="G59" s="130"/>
      <c r="H59" s="130"/>
      <c r="I59" s="131"/>
      <c r="J59" s="132">
        <f>J139</f>
        <v>0</v>
      </c>
      <c r="K59" s="133"/>
    </row>
    <row r="60" spans="2:47" s="8" customFormat="1" ht="19.899999999999999" customHeight="1">
      <c r="B60" s="127"/>
      <c r="C60" s="128"/>
      <c r="D60" s="129" t="s">
        <v>762</v>
      </c>
      <c r="E60" s="130"/>
      <c r="F60" s="130"/>
      <c r="G60" s="130"/>
      <c r="H60" s="130"/>
      <c r="I60" s="131"/>
      <c r="J60" s="132">
        <f>J153</f>
        <v>0</v>
      </c>
      <c r="K60" s="133"/>
    </row>
    <row r="61" spans="2:47" s="8" customFormat="1" ht="19.899999999999999" customHeight="1">
      <c r="B61" s="127"/>
      <c r="C61" s="128"/>
      <c r="D61" s="129" t="s">
        <v>2285</v>
      </c>
      <c r="E61" s="130"/>
      <c r="F61" s="130"/>
      <c r="G61" s="130"/>
      <c r="H61" s="130"/>
      <c r="I61" s="131"/>
      <c r="J61" s="132">
        <f>J180</f>
        <v>0</v>
      </c>
      <c r="K61" s="133"/>
    </row>
    <row r="62" spans="2:47" s="8" customFormat="1" ht="19.899999999999999" customHeight="1">
      <c r="B62" s="127"/>
      <c r="C62" s="128"/>
      <c r="D62" s="129" t="s">
        <v>2286</v>
      </c>
      <c r="E62" s="130"/>
      <c r="F62" s="130"/>
      <c r="G62" s="130"/>
      <c r="H62" s="130"/>
      <c r="I62" s="131"/>
      <c r="J62" s="132">
        <f>J188</f>
        <v>0</v>
      </c>
      <c r="K62" s="133"/>
    </row>
    <row r="63" spans="2:47" s="8" customFormat="1" ht="19.899999999999999" customHeight="1">
      <c r="B63" s="127"/>
      <c r="C63" s="128"/>
      <c r="D63" s="129" t="s">
        <v>1499</v>
      </c>
      <c r="E63" s="130"/>
      <c r="F63" s="130"/>
      <c r="G63" s="130"/>
      <c r="H63" s="130"/>
      <c r="I63" s="131"/>
      <c r="J63" s="132">
        <f>J212</f>
        <v>0</v>
      </c>
      <c r="K63" s="133"/>
    </row>
    <row r="64" spans="2:47" s="8" customFormat="1" ht="19.899999999999999" customHeight="1">
      <c r="B64" s="127"/>
      <c r="C64" s="128"/>
      <c r="D64" s="129" t="s">
        <v>2287</v>
      </c>
      <c r="E64" s="130"/>
      <c r="F64" s="130"/>
      <c r="G64" s="130"/>
      <c r="H64" s="130"/>
      <c r="I64" s="131"/>
      <c r="J64" s="132">
        <f>J216</f>
        <v>0</v>
      </c>
      <c r="K64" s="133"/>
    </row>
    <row r="65" spans="2:12" s="1" customFormat="1" ht="21.75" customHeight="1">
      <c r="B65" s="35"/>
      <c r="C65" s="36"/>
      <c r="D65" s="36"/>
      <c r="E65" s="36"/>
      <c r="F65" s="36"/>
      <c r="G65" s="36"/>
      <c r="H65" s="36"/>
      <c r="I65" s="96"/>
      <c r="J65" s="36"/>
      <c r="K65" s="39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13"/>
      <c r="J66" s="52"/>
      <c r="K66" s="5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14"/>
      <c r="J70" s="55"/>
      <c r="K70" s="55"/>
      <c r="L70" s="35"/>
    </row>
    <row r="71" spans="2:12" s="1" customFormat="1" ht="36.950000000000003" customHeight="1">
      <c r="B71" s="35"/>
      <c r="C71" s="56" t="s">
        <v>2199</v>
      </c>
      <c r="I71" s="134"/>
      <c r="L71" s="35"/>
    </row>
    <row r="72" spans="2:12" s="1" customFormat="1" ht="6.95" customHeight="1">
      <c r="B72" s="35"/>
      <c r="I72" s="134"/>
      <c r="L72" s="35"/>
    </row>
    <row r="73" spans="2:12" s="1" customFormat="1" ht="14.45" customHeight="1">
      <c r="B73" s="35"/>
      <c r="C73" s="58" t="s">
        <v>2112</v>
      </c>
      <c r="I73" s="134"/>
      <c r="L73" s="35"/>
    </row>
    <row r="74" spans="2:12" s="1" customFormat="1" ht="22.5" customHeight="1">
      <c r="B74" s="35"/>
      <c r="E74" s="365" t="str">
        <f>E7</f>
        <v>Autobusové nádraží Špindlerův Mlýn</v>
      </c>
      <c r="F74" s="342"/>
      <c r="G74" s="342"/>
      <c r="H74" s="342"/>
      <c r="I74" s="134"/>
      <c r="L74" s="35"/>
    </row>
    <row r="75" spans="2:12" s="1" customFormat="1" ht="14.45" customHeight="1">
      <c r="B75" s="35"/>
      <c r="C75" s="58" t="s">
        <v>2187</v>
      </c>
      <c r="I75" s="134"/>
      <c r="L75" s="35"/>
    </row>
    <row r="76" spans="2:12" s="1" customFormat="1" ht="23.25" customHeight="1">
      <c r="B76" s="35"/>
      <c r="E76" s="339" t="str">
        <f>E9</f>
        <v>04 - SO 04  Komunikace</v>
      </c>
      <c r="F76" s="342"/>
      <c r="G76" s="342"/>
      <c r="H76" s="342"/>
      <c r="I76" s="134"/>
      <c r="L76" s="35"/>
    </row>
    <row r="77" spans="2:12" s="1" customFormat="1" ht="6.95" customHeight="1">
      <c r="B77" s="35"/>
      <c r="I77" s="134"/>
      <c r="L77" s="35"/>
    </row>
    <row r="78" spans="2:12" s="1" customFormat="1" ht="18" customHeight="1">
      <c r="B78" s="35"/>
      <c r="C78" s="58" t="s">
        <v>2118</v>
      </c>
      <c r="F78" s="135" t="str">
        <f>F12</f>
        <v>ppč 706/1, 706/15, kú Bedřichov v Krkonoších</v>
      </c>
      <c r="I78" s="136" t="s">
        <v>2120</v>
      </c>
      <c r="J78" s="62" t="str">
        <f>IF(J12="","",J12)</f>
        <v>25. 7. 2016</v>
      </c>
      <c r="L78" s="35"/>
    </row>
    <row r="79" spans="2:12" s="1" customFormat="1" ht="6.95" customHeight="1">
      <c r="B79" s="35"/>
      <c r="I79" s="134"/>
      <c r="L79" s="35"/>
    </row>
    <row r="80" spans="2:12" s="1" customFormat="1" ht="15">
      <c r="B80" s="35"/>
      <c r="C80" s="58" t="s">
        <v>2122</v>
      </c>
      <c r="F80" s="135" t="str">
        <f>E15</f>
        <v xml:space="preserve"> </v>
      </c>
      <c r="I80" s="136" t="s">
        <v>2128</v>
      </c>
      <c r="J80" s="135" t="str">
        <f>E21</f>
        <v>GRAFIC - Ing. Kirjakovský, Ing.Daněk</v>
      </c>
      <c r="L80" s="35"/>
    </row>
    <row r="81" spans="2:65" s="1" customFormat="1" ht="14.45" customHeight="1">
      <c r="B81" s="35"/>
      <c r="C81" s="58" t="s">
        <v>2126</v>
      </c>
      <c r="F81" s="135" t="str">
        <f>IF(E18="","",E18)</f>
        <v/>
      </c>
      <c r="I81" s="134"/>
      <c r="L81" s="35"/>
    </row>
    <row r="82" spans="2:65" s="1" customFormat="1" ht="10.35" customHeight="1">
      <c r="B82" s="35"/>
      <c r="I82" s="134"/>
      <c r="L82" s="35"/>
    </row>
    <row r="83" spans="2:65" s="9" customFormat="1" ht="29.25" customHeight="1">
      <c r="B83" s="137"/>
      <c r="C83" s="138" t="s">
        <v>2200</v>
      </c>
      <c r="D83" s="139" t="s">
        <v>2151</v>
      </c>
      <c r="E83" s="139" t="s">
        <v>2147</v>
      </c>
      <c r="F83" s="139" t="s">
        <v>2201</v>
      </c>
      <c r="G83" s="139" t="s">
        <v>2202</v>
      </c>
      <c r="H83" s="139" t="s">
        <v>2203</v>
      </c>
      <c r="I83" s="140" t="s">
        <v>2204</v>
      </c>
      <c r="J83" s="139" t="s">
        <v>2191</v>
      </c>
      <c r="K83" s="141" t="s">
        <v>2205</v>
      </c>
      <c r="L83" s="137"/>
      <c r="M83" s="68" t="s">
        <v>2206</v>
      </c>
      <c r="N83" s="69" t="s">
        <v>2136</v>
      </c>
      <c r="O83" s="69" t="s">
        <v>2207</v>
      </c>
      <c r="P83" s="69" t="s">
        <v>2208</v>
      </c>
      <c r="Q83" s="69" t="s">
        <v>2209</v>
      </c>
      <c r="R83" s="69" t="s">
        <v>2210</v>
      </c>
      <c r="S83" s="69" t="s">
        <v>2211</v>
      </c>
      <c r="T83" s="70" t="s">
        <v>2212</v>
      </c>
    </row>
    <row r="84" spans="2:65" s="1" customFormat="1" ht="29.25" customHeight="1">
      <c r="B84" s="35"/>
      <c r="C84" s="72" t="s">
        <v>2192</v>
      </c>
      <c r="I84" s="134"/>
      <c r="J84" s="142">
        <f>BK84</f>
        <v>0</v>
      </c>
      <c r="L84" s="35"/>
      <c r="M84" s="71"/>
      <c r="N84" s="63"/>
      <c r="O84" s="63"/>
      <c r="P84" s="143">
        <f>P85</f>
        <v>0</v>
      </c>
      <c r="Q84" s="63"/>
      <c r="R84" s="143">
        <f>R85</f>
        <v>1669.8427100100002</v>
      </c>
      <c r="S84" s="63"/>
      <c r="T84" s="144">
        <f>T85</f>
        <v>796.5</v>
      </c>
      <c r="AT84" s="18" t="s">
        <v>2165</v>
      </c>
      <c r="AU84" s="18" t="s">
        <v>2193</v>
      </c>
      <c r="BK84" s="145">
        <f>BK85</f>
        <v>0</v>
      </c>
    </row>
    <row r="85" spans="2:65" s="10" customFormat="1" ht="37.35" customHeight="1">
      <c r="B85" s="146"/>
      <c r="D85" s="147" t="s">
        <v>2165</v>
      </c>
      <c r="E85" s="148" t="s">
        <v>2299</v>
      </c>
      <c r="F85" s="148" t="s">
        <v>2300</v>
      </c>
      <c r="I85" s="149"/>
      <c r="J85" s="150">
        <f>BK85</f>
        <v>0</v>
      </c>
      <c r="L85" s="146"/>
      <c r="M85" s="151"/>
      <c r="N85" s="152"/>
      <c r="O85" s="152"/>
      <c r="P85" s="153">
        <f>P86+P139+P153+P180+P188+P212+P216</f>
        <v>0</v>
      </c>
      <c r="Q85" s="152"/>
      <c r="R85" s="153">
        <f>R86+R139+R153+R180+R188+R212+R216</f>
        <v>1669.8427100100002</v>
      </c>
      <c r="S85" s="152"/>
      <c r="T85" s="154">
        <f>T86+T139+T153+T180+T188+T212+T216</f>
        <v>796.5</v>
      </c>
      <c r="AR85" s="147" t="s">
        <v>2173</v>
      </c>
      <c r="AT85" s="155" t="s">
        <v>2165</v>
      </c>
      <c r="AU85" s="155" t="s">
        <v>2166</v>
      </c>
      <c r="AY85" s="147" t="s">
        <v>2216</v>
      </c>
      <c r="BK85" s="156">
        <f>BK86+BK139+BK153+BK180+BK188+BK212+BK216</f>
        <v>0</v>
      </c>
    </row>
    <row r="86" spans="2:65" s="10" customFormat="1" ht="19.899999999999999" customHeight="1">
      <c r="B86" s="146"/>
      <c r="D86" s="157" t="s">
        <v>2165</v>
      </c>
      <c r="E86" s="158" t="s">
        <v>2173</v>
      </c>
      <c r="F86" s="158" t="s">
        <v>2301</v>
      </c>
      <c r="I86" s="149"/>
      <c r="J86" s="159">
        <f>BK86</f>
        <v>0</v>
      </c>
      <c r="L86" s="146"/>
      <c r="M86" s="151"/>
      <c r="N86" s="152"/>
      <c r="O86" s="152"/>
      <c r="P86" s="153">
        <f>SUM(P87:P138)</f>
        <v>0</v>
      </c>
      <c r="Q86" s="152"/>
      <c r="R86" s="153">
        <f>SUM(R87:R138)</f>
        <v>35.995754999999996</v>
      </c>
      <c r="S86" s="152"/>
      <c r="T86" s="154">
        <f>SUM(T87:T138)</f>
        <v>796.5</v>
      </c>
      <c r="AR86" s="147" t="s">
        <v>2173</v>
      </c>
      <c r="AT86" s="155" t="s">
        <v>2165</v>
      </c>
      <c r="AU86" s="155" t="s">
        <v>2173</v>
      </c>
      <c r="AY86" s="147" t="s">
        <v>2216</v>
      </c>
      <c r="BK86" s="156">
        <f>SUM(BK87:BK138)</f>
        <v>0</v>
      </c>
    </row>
    <row r="87" spans="2:65" s="1" customFormat="1" ht="22.5" customHeight="1">
      <c r="B87" s="160"/>
      <c r="C87" s="161" t="s">
        <v>2173</v>
      </c>
      <c r="D87" s="161" t="s">
        <v>2219</v>
      </c>
      <c r="E87" s="162" t="s">
        <v>763</v>
      </c>
      <c r="F87" s="163" t="s">
        <v>764</v>
      </c>
      <c r="G87" s="164" t="s">
        <v>2304</v>
      </c>
      <c r="H87" s="165">
        <v>121.8</v>
      </c>
      <c r="I87" s="166"/>
      <c r="J87" s="167">
        <f>ROUND(I87*H87,2)</f>
        <v>0</v>
      </c>
      <c r="K87" s="163" t="s">
        <v>2117</v>
      </c>
      <c r="L87" s="35"/>
      <c r="M87" s="168" t="s">
        <v>2117</v>
      </c>
      <c r="N87" s="169" t="s">
        <v>2137</v>
      </c>
      <c r="O87" s="36"/>
      <c r="P87" s="170">
        <f>O87*H87</f>
        <v>0</v>
      </c>
      <c r="Q87" s="170">
        <v>0</v>
      </c>
      <c r="R87" s="170">
        <f>Q87*H87</f>
        <v>0</v>
      </c>
      <c r="S87" s="170">
        <v>0</v>
      </c>
      <c r="T87" s="171">
        <f>S87*H87</f>
        <v>0</v>
      </c>
      <c r="AR87" s="18" t="s">
        <v>2237</v>
      </c>
      <c r="AT87" s="18" t="s">
        <v>2219</v>
      </c>
      <c r="AU87" s="18" t="s">
        <v>2175</v>
      </c>
      <c r="AY87" s="18" t="s">
        <v>2216</v>
      </c>
      <c r="BE87" s="172">
        <f>IF(N87="základní",J87,0)</f>
        <v>0</v>
      </c>
      <c r="BF87" s="172">
        <f>IF(N87="snížená",J87,0)</f>
        <v>0</v>
      </c>
      <c r="BG87" s="172">
        <f>IF(N87="zákl. přenesená",J87,0)</f>
        <v>0</v>
      </c>
      <c r="BH87" s="172">
        <f>IF(N87="sníž. přenesená",J87,0)</f>
        <v>0</v>
      </c>
      <c r="BI87" s="172">
        <f>IF(N87="nulová",J87,0)</f>
        <v>0</v>
      </c>
      <c r="BJ87" s="18" t="s">
        <v>2173</v>
      </c>
      <c r="BK87" s="172">
        <f>ROUND(I87*H87,2)</f>
        <v>0</v>
      </c>
      <c r="BL87" s="18" t="s">
        <v>2237</v>
      </c>
      <c r="BM87" s="18" t="s">
        <v>765</v>
      </c>
    </row>
    <row r="88" spans="2:65" s="11" customFormat="1" ht="22.5" customHeight="1">
      <c r="B88" s="173"/>
      <c r="D88" s="188" t="s">
        <v>2225</v>
      </c>
      <c r="E88" s="182" t="s">
        <v>2117</v>
      </c>
      <c r="F88" s="189" t="s">
        <v>766</v>
      </c>
      <c r="H88" s="190">
        <v>121.8</v>
      </c>
      <c r="I88" s="178"/>
      <c r="L88" s="173"/>
      <c r="M88" s="179"/>
      <c r="N88" s="180"/>
      <c r="O88" s="180"/>
      <c r="P88" s="180"/>
      <c r="Q88" s="180"/>
      <c r="R88" s="180"/>
      <c r="S88" s="180"/>
      <c r="T88" s="181"/>
      <c r="AT88" s="182" t="s">
        <v>2225</v>
      </c>
      <c r="AU88" s="182" t="s">
        <v>2175</v>
      </c>
      <c r="AV88" s="11" t="s">
        <v>2175</v>
      </c>
      <c r="AW88" s="11" t="s">
        <v>2130</v>
      </c>
      <c r="AX88" s="11" t="s">
        <v>2166</v>
      </c>
      <c r="AY88" s="182" t="s">
        <v>2216</v>
      </c>
    </row>
    <row r="89" spans="2:65" s="12" customFormat="1" ht="22.5" customHeight="1">
      <c r="B89" s="191"/>
      <c r="D89" s="174" t="s">
        <v>2225</v>
      </c>
      <c r="E89" s="218" t="s">
        <v>2117</v>
      </c>
      <c r="F89" s="219" t="s">
        <v>2317</v>
      </c>
      <c r="H89" s="220">
        <v>121.8</v>
      </c>
      <c r="I89" s="195"/>
      <c r="L89" s="191"/>
      <c r="M89" s="196"/>
      <c r="N89" s="197"/>
      <c r="O89" s="197"/>
      <c r="P89" s="197"/>
      <c r="Q89" s="197"/>
      <c r="R89" s="197"/>
      <c r="S89" s="197"/>
      <c r="T89" s="198"/>
      <c r="AT89" s="192" t="s">
        <v>2225</v>
      </c>
      <c r="AU89" s="192" t="s">
        <v>2175</v>
      </c>
      <c r="AV89" s="12" t="s">
        <v>2233</v>
      </c>
      <c r="AW89" s="12" t="s">
        <v>2130</v>
      </c>
      <c r="AX89" s="12" t="s">
        <v>2173</v>
      </c>
      <c r="AY89" s="192" t="s">
        <v>2216</v>
      </c>
    </row>
    <row r="90" spans="2:65" s="1" customFormat="1" ht="22.5" customHeight="1">
      <c r="B90" s="160"/>
      <c r="C90" s="161" t="s">
        <v>2175</v>
      </c>
      <c r="D90" s="161" t="s">
        <v>2219</v>
      </c>
      <c r="E90" s="162" t="s">
        <v>767</v>
      </c>
      <c r="F90" s="163" t="s">
        <v>768</v>
      </c>
      <c r="G90" s="164" t="s">
        <v>2359</v>
      </c>
      <c r="H90" s="165">
        <v>1770</v>
      </c>
      <c r="I90" s="166"/>
      <c r="J90" s="167">
        <f>ROUND(I90*H90,2)</f>
        <v>0</v>
      </c>
      <c r="K90" s="163" t="s">
        <v>2305</v>
      </c>
      <c r="L90" s="35"/>
      <c r="M90" s="168" t="s">
        <v>2117</v>
      </c>
      <c r="N90" s="169" t="s">
        <v>2137</v>
      </c>
      <c r="O90" s="36"/>
      <c r="P90" s="170">
        <f>O90*H90</f>
        <v>0</v>
      </c>
      <c r="Q90" s="170">
        <v>0</v>
      </c>
      <c r="R90" s="170">
        <f>Q90*H90</f>
        <v>0</v>
      </c>
      <c r="S90" s="170">
        <v>0.45</v>
      </c>
      <c r="T90" s="171">
        <f>S90*H90</f>
        <v>796.5</v>
      </c>
      <c r="AR90" s="18" t="s">
        <v>2237</v>
      </c>
      <c r="AT90" s="18" t="s">
        <v>2219</v>
      </c>
      <c r="AU90" s="18" t="s">
        <v>2175</v>
      </c>
      <c r="AY90" s="18" t="s">
        <v>2216</v>
      </c>
      <c r="BE90" s="172">
        <f>IF(N90="základní",J90,0)</f>
        <v>0</v>
      </c>
      <c r="BF90" s="172">
        <f>IF(N90="snížená",J90,0)</f>
        <v>0</v>
      </c>
      <c r="BG90" s="172">
        <f>IF(N90="zákl. přenesená",J90,0)</f>
        <v>0</v>
      </c>
      <c r="BH90" s="172">
        <f>IF(N90="sníž. přenesená",J90,0)</f>
        <v>0</v>
      </c>
      <c r="BI90" s="172">
        <f>IF(N90="nulová",J90,0)</f>
        <v>0</v>
      </c>
      <c r="BJ90" s="18" t="s">
        <v>2173</v>
      </c>
      <c r="BK90" s="172">
        <f>ROUND(I90*H90,2)</f>
        <v>0</v>
      </c>
      <c r="BL90" s="18" t="s">
        <v>2237</v>
      </c>
      <c r="BM90" s="18" t="s">
        <v>769</v>
      </c>
    </row>
    <row r="91" spans="2:65" s="1" customFormat="1" ht="22.5" customHeight="1">
      <c r="B91" s="160"/>
      <c r="C91" s="161" t="s">
        <v>2233</v>
      </c>
      <c r="D91" s="161" t="s">
        <v>2219</v>
      </c>
      <c r="E91" s="162" t="s">
        <v>2308</v>
      </c>
      <c r="F91" s="163" t="s">
        <v>2309</v>
      </c>
      <c r="G91" s="164" t="s">
        <v>2304</v>
      </c>
      <c r="H91" s="165">
        <v>48.624000000000002</v>
      </c>
      <c r="I91" s="166"/>
      <c r="J91" s="167">
        <f>ROUND(I91*H91,2)</f>
        <v>0</v>
      </c>
      <c r="K91" s="163" t="s">
        <v>2305</v>
      </c>
      <c r="L91" s="35"/>
      <c r="M91" s="168" t="s">
        <v>2117</v>
      </c>
      <c r="N91" s="169" t="s">
        <v>2137</v>
      </c>
      <c r="O91" s="36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AR91" s="18" t="s">
        <v>2237</v>
      </c>
      <c r="AT91" s="18" t="s">
        <v>2219</v>
      </c>
      <c r="AU91" s="18" t="s">
        <v>2175</v>
      </c>
      <c r="AY91" s="18" t="s">
        <v>2216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8" t="s">
        <v>2173</v>
      </c>
      <c r="BK91" s="172">
        <f>ROUND(I91*H91,2)</f>
        <v>0</v>
      </c>
      <c r="BL91" s="18" t="s">
        <v>2237</v>
      </c>
      <c r="BM91" s="18" t="s">
        <v>770</v>
      </c>
    </row>
    <row r="92" spans="2:65" s="11" customFormat="1" ht="22.5" customHeight="1">
      <c r="B92" s="173"/>
      <c r="D92" s="188" t="s">
        <v>2225</v>
      </c>
      <c r="E92" s="182" t="s">
        <v>759</v>
      </c>
      <c r="F92" s="189" t="s">
        <v>771</v>
      </c>
      <c r="H92" s="190">
        <v>47.76</v>
      </c>
      <c r="I92" s="178"/>
      <c r="L92" s="173"/>
      <c r="M92" s="179"/>
      <c r="N92" s="180"/>
      <c r="O92" s="180"/>
      <c r="P92" s="180"/>
      <c r="Q92" s="180"/>
      <c r="R92" s="180"/>
      <c r="S92" s="180"/>
      <c r="T92" s="181"/>
      <c r="AT92" s="182" t="s">
        <v>2225</v>
      </c>
      <c r="AU92" s="182" t="s">
        <v>2175</v>
      </c>
      <c r="AV92" s="11" t="s">
        <v>2175</v>
      </c>
      <c r="AW92" s="11" t="s">
        <v>2130</v>
      </c>
      <c r="AX92" s="11" t="s">
        <v>2166</v>
      </c>
      <c r="AY92" s="182" t="s">
        <v>2216</v>
      </c>
    </row>
    <row r="93" spans="2:65" s="11" customFormat="1" ht="22.5" customHeight="1">
      <c r="B93" s="173"/>
      <c r="D93" s="188" t="s">
        <v>2225</v>
      </c>
      <c r="E93" s="182" t="s">
        <v>2117</v>
      </c>
      <c r="F93" s="189" t="s">
        <v>772</v>
      </c>
      <c r="H93" s="190">
        <v>0.86399999999999999</v>
      </c>
      <c r="I93" s="178"/>
      <c r="L93" s="173"/>
      <c r="M93" s="179"/>
      <c r="N93" s="180"/>
      <c r="O93" s="180"/>
      <c r="P93" s="180"/>
      <c r="Q93" s="180"/>
      <c r="R93" s="180"/>
      <c r="S93" s="180"/>
      <c r="T93" s="181"/>
      <c r="AT93" s="182" t="s">
        <v>2225</v>
      </c>
      <c r="AU93" s="182" t="s">
        <v>2175</v>
      </c>
      <c r="AV93" s="11" t="s">
        <v>2175</v>
      </c>
      <c r="AW93" s="11" t="s">
        <v>2130</v>
      </c>
      <c r="AX93" s="11" t="s">
        <v>2166</v>
      </c>
      <c r="AY93" s="182" t="s">
        <v>2216</v>
      </c>
    </row>
    <row r="94" spans="2:65" s="12" customFormat="1" ht="22.5" customHeight="1">
      <c r="B94" s="191"/>
      <c r="D94" s="174" t="s">
        <v>2225</v>
      </c>
      <c r="E94" s="218" t="s">
        <v>757</v>
      </c>
      <c r="F94" s="219" t="s">
        <v>2317</v>
      </c>
      <c r="H94" s="220">
        <v>48.624000000000002</v>
      </c>
      <c r="I94" s="195"/>
      <c r="L94" s="191"/>
      <c r="M94" s="196"/>
      <c r="N94" s="197"/>
      <c r="O94" s="197"/>
      <c r="P94" s="197"/>
      <c r="Q94" s="197"/>
      <c r="R94" s="197"/>
      <c r="S94" s="197"/>
      <c r="T94" s="198"/>
      <c r="AT94" s="192" t="s">
        <v>2225</v>
      </c>
      <c r="AU94" s="192" t="s">
        <v>2175</v>
      </c>
      <c r="AV94" s="12" t="s">
        <v>2233</v>
      </c>
      <c r="AW94" s="12" t="s">
        <v>2130</v>
      </c>
      <c r="AX94" s="12" t="s">
        <v>2173</v>
      </c>
      <c r="AY94" s="192" t="s">
        <v>2216</v>
      </c>
    </row>
    <row r="95" spans="2:65" s="1" customFormat="1" ht="22.5" customHeight="1">
      <c r="B95" s="160"/>
      <c r="C95" s="161" t="s">
        <v>2237</v>
      </c>
      <c r="D95" s="161" t="s">
        <v>2219</v>
      </c>
      <c r="E95" s="162" t="s">
        <v>2322</v>
      </c>
      <c r="F95" s="163" t="s">
        <v>2323</v>
      </c>
      <c r="G95" s="164" t="s">
        <v>2304</v>
      </c>
      <c r="H95" s="165">
        <v>97.524000000000001</v>
      </c>
      <c r="I95" s="166"/>
      <c r="J95" s="167">
        <f>ROUND(I95*H95,2)</f>
        <v>0</v>
      </c>
      <c r="K95" s="163" t="s">
        <v>2117</v>
      </c>
      <c r="L95" s="35"/>
      <c r="M95" s="168" t="s">
        <v>2117</v>
      </c>
      <c r="N95" s="169" t="s">
        <v>2137</v>
      </c>
      <c r="O95" s="36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AR95" s="18" t="s">
        <v>2237</v>
      </c>
      <c r="AT95" s="18" t="s">
        <v>2219</v>
      </c>
      <c r="AU95" s="18" t="s">
        <v>2175</v>
      </c>
      <c r="AY95" s="18" t="s">
        <v>2216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8" t="s">
        <v>2173</v>
      </c>
      <c r="BK95" s="172">
        <f>ROUND(I95*H95,2)</f>
        <v>0</v>
      </c>
      <c r="BL95" s="18" t="s">
        <v>2237</v>
      </c>
      <c r="BM95" s="18" t="s">
        <v>773</v>
      </c>
    </row>
    <row r="96" spans="2:65" s="11" customFormat="1" ht="22.5" customHeight="1">
      <c r="B96" s="173"/>
      <c r="D96" s="188" t="s">
        <v>2225</v>
      </c>
      <c r="E96" s="182" t="s">
        <v>2117</v>
      </c>
      <c r="F96" s="189" t="s">
        <v>757</v>
      </c>
      <c r="H96" s="190">
        <v>48.624000000000002</v>
      </c>
      <c r="I96" s="178"/>
      <c r="L96" s="173"/>
      <c r="M96" s="179"/>
      <c r="N96" s="180"/>
      <c r="O96" s="180"/>
      <c r="P96" s="180"/>
      <c r="Q96" s="180"/>
      <c r="R96" s="180"/>
      <c r="S96" s="180"/>
      <c r="T96" s="181"/>
      <c r="AT96" s="182" t="s">
        <v>2225</v>
      </c>
      <c r="AU96" s="182" t="s">
        <v>2175</v>
      </c>
      <c r="AV96" s="11" t="s">
        <v>2175</v>
      </c>
      <c r="AW96" s="11" t="s">
        <v>2130</v>
      </c>
      <c r="AX96" s="11" t="s">
        <v>2166</v>
      </c>
      <c r="AY96" s="182" t="s">
        <v>2216</v>
      </c>
    </row>
    <row r="97" spans="2:65" s="11" customFormat="1" ht="22.5" customHeight="1">
      <c r="B97" s="173"/>
      <c r="D97" s="188" t="s">
        <v>2225</v>
      </c>
      <c r="E97" s="182" t="s">
        <v>2117</v>
      </c>
      <c r="F97" s="189" t="s">
        <v>774</v>
      </c>
      <c r="H97" s="190">
        <v>48.9</v>
      </c>
      <c r="I97" s="178"/>
      <c r="L97" s="173"/>
      <c r="M97" s="179"/>
      <c r="N97" s="180"/>
      <c r="O97" s="180"/>
      <c r="P97" s="180"/>
      <c r="Q97" s="180"/>
      <c r="R97" s="180"/>
      <c r="S97" s="180"/>
      <c r="T97" s="181"/>
      <c r="AT97" s="182" t="s">
        <v>2225</v>
      </c>
      <c r="AU97" s="182" t="s">
        <v>2175</v>
      </c>
      <c r="AV97" s="11" t="s">
        <v>2175</v>
      </c>
      <c r="AW97" s="11" t="s">
        <v>2130</v>
      </c>
      <c r="AX97" s="11" t="s">
        <v>2166</v>
      </c>
      <c r="AY97" s="182" t="s">
        <v>2216</v>
      </c>
    </row>
    <row r="98" spans="2:65" s="13" customFormat="1" ht="22.5" customHeight="1">
      <c r="B98" s="199"/>
      <c r="D98" s="174" t="s">
        <v>2225</v>
      </c>
      <c r="E98" s="200" t="s">
        <v>754</v>
      </c>
      <c r="F98" s="201" t="s">
        <v>2321</v>
      </c>
      <c r="H98" s="202">
        <v>97.524000000000001</v>
      </c>
      <c r="I98" s="203"/>
      <c r="L98" s="199"/>
      <c r="M98" s="204"/>
      <c r="N98" s="205"/>
      <c r="O98" s="205"/>
      <c r="P98" s="205"/>
      <c r="Q98" s="205"/>
      <c r="R98" s="205"/>
      <c r="S98" s="205"/>
      <c r="T98" s="206"/>
      <c r="AT98" s="207" t="s">
        <v>2225</v>
      </c>
      <c r="AU98" s="207" t="s">
        <v>2175</v>
      </c>
      <c r="AV98" s="13" t="s">
        <v>2237</v>
      </c>
      <c r="AW98" s="13" t="s">
        <v>2130</v>
      </c>
      <c r="AX98" s="13" t="s">
        <v>2173</v>
      </c>
      <c r="AY98" s="207" t="s">
        <v>2216</v>
      </c>
    </row>
    <row r="99" spans="2:65" s="1" customFormat="1" ht="22.5" customHeight="1">
      <c r="B99" s="160"/>
      <c r="C99" s="161" t="s">
        <v>2215</v>
      </c>
      <c r="D99" s="161" t="s">
        <v>2219</v>
      </c>
      <c r="E99" s="162" t="s">
        <v>1576</v>
      </c>
      <c r="F99" s="163" t="s">
        <v>1577</v>
      </c>
      <c r="G99" s="164" t="s">
        <v>2304</v>
      </c>
      <c r="H99" s="165">
        <v>121.8</v>
      </c>
      <c r="I99" s="166"/>
      <c r="J99" s="167">
        <f>ROUND(I99*H99,2)</f>
        <v>0</v>
      </c>
      <c r="K99" s="163" t="s">
        <v>2305</v>
      </c>
      <c r="L99" s="35"/>
      <c r="M99" s="168" t="s">
        <v>2117</v>
      </c>
      <c r="N99" s="169" t="s">
        <v>2137</v>
      </c>
      <c r="O99" s="36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AR99" s="18" t="s">
        <v>2237</v>
      </c>
      <c r="AT99" s="18" t="s">
        <v>2219</v>
      </c>
      <c r="AU99" s="18" t="s">
        <v>2175</v>
      </c>
      <c r="AY99" s="18" t="s">
        <v>2216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8" t="s">
        <v>2173</v>
      </c>
      <c r="BK99" s="172">
        <f>ROUND(I99*H99,2)</f>
        <v>0</v>
      </c>
      <c r="BL99" s="18" t="s">
        <v>2237</v>
      </c>
      <c r="BM99" s="18" t="s">
        <v>775</v>
      </c>
    </row>
    <row r="100" spans="2:65" s="11" customFormat="1" ht="22.5" customHeight="1">
      <c r="B100" s="173"/>
      <c r="D100" s="174" t="s">
        <v>2225</v>
      </c>
      <c r="E100" s="175" t="s">
        <v>2117</v>
      </c>
      <c r="F100" s="176" t="s">
        <v>776</v>
      </c>
      <c r="H100" s="177">
        <v>121.8</v>
      </c>
      <c r="I100" s="178"/>
      <c r="L100" s="173"/>
      <c r="M100" s="179"/>
      <c r="N100" s="180"/>
      <c r="O100" s="180"/>
      <c r="P100" s="180"/>
      <c r="Q100" s="180"/>
      <c r="R100" s="180"/>
      <c r="S100" s="180"/>
      <c r="T100" s="181"/>
      <c r="AT100" s="182" t="s">
        <v>2225</v>
      </c>
      <c r="AU100" s="182" t="s">
        <v>2175</v>
      </c>
      <c r="AV100" s="11" t="s">
        <v>2175</v>
      </c>
      <c r="AW100" s="11" t="s">
        <v>2130</v>
      </c>
      <c r="AX100" s="11" t="s">
        <v>2173</v>
      </c>
      <c r="AY100" s="182" t="s">
        <v>2216</v>
      </c>
    </row>
    <row r="101" spans="2:65" s="1" customFormat="1" ht="22.5" customHeight="1">
      <c r="B101" s="160"/>
      <c r="C101" s="161" t="s">
        <v>2244</v>
      </c>
      <c r="D101" s="161" t="s">
        <v>2219</v>
      </c>
      <c r="E101" s="162" t="s">
        <v>2326</v>
      </c>
      <c r="F101" s="163" t="s">
        <v>2327</v>
      </c>
      <c r="G101" s="164" t="s">
        <v>2304</v>
      </c>
      <c r="H101" s="165">
        <v>97.524000000000001</v>
      </c>
      <c r="I101" s="166"/>
      <c r="J101" s="167">
        <f>ROUND(I101*H101,2)</f>
        <v>0</v>
      </c>
      <c r="K101" s="163" t="s">
        <v>2305</v>
      </c>
      <c r="L101" s="35"/>
      <c r="M101" s="168" t="s">
        <v>2117</v>
      </c>
      <c r="N101" s="169" t="s">
        <v>2137</v>
      </c>
      <c r="O101" s="36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8" t="s">
        <v>2237</v>
      </c>
      <c r="AT101" s="18" t="s">
        <v>2219</v>
      </c>
      <c r="AU101" s="18" t="s">
        <v>2175</v>
      </c>
      <c r="AY101" s="18" t="s">
        <v>2216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8" t="s">
        <v>2173</v>
      </c>
      <c r="BK101" s="172">
        <f>ROUND(I101*H101,2)</f>
        <v>0</v>
      </c>
      <c r="BL101" s="18" t="s">
        <v>2237</v>
      </c>
      <c r="BM101" s="18" t="s">
        <v>777</v>
      </c>
    </row>
    <row r="102" spans="2:65" s="11" customFormat="1" ht="22.5" customHeight="1">
      <c r="B102" s="173"/>
      <c r="D102" s="174" t="s">
        <v>2225</v>
      </c>
      <c r="E102" s="175" t="s">
        <v>2117</v>
      </c>
      <c r="F102" s="176" t="s">
        <v>754</v>
      </c>
      <c r="H102" s="177">
        <v>97.524000000000001</v>
      </c>
      <c r="I102" s="178"/>
      <c r="L102" s="173"/>
      <c r="M102" s="179"/>
      <c r="N102" s="180"/>
      <c r="O102" s="180"/>
      <c r="P102" s="180"/>
      <c r="Q102" s="180"/>
      <c r="R102" s="180"/>
      <c r="S102" s="180"/>
      <c r="T102" s="181"/>
      <c r="AT102" s="182" t="s">
        <v>2225</v>
      </c>
      <c r="AU102" s="182" t="s">
        <v>2175</v>
      </c>
      <c r="AV102" s="11" t="s">
        <v>2175</v>
      </c>
      <c r="AW102" s="11" t="s">
        <v>2130</v>
      </c>
      <c r="AX102" s="11" t="s">
        <v>2173</v>
      </c>
      <c r="AY102" s="182" t="s">
        <v>2216</v>
      </c>
    </row>
    <row r="103" spans="2:65" s="1" customFormat="1" ht="22.5" customHeight="1">
      <c r="B103" s="160"/>
      <c r="C103" s="161" t="s">
        <v>2248</v>
      </c>
      <c r="D103" s="161" t="s">
        <v>2219</v>
      </c>
      <c r="E103" s="162" t="s">
        <v>2329</v>
      </c>
      <c r="F103" s="163" t="s">
        <v>2330</v>
      </c>
      <c r="G103" s="164" t="s">
        <v>2304</v>
      </c>
      <c r="H103" s="165">
        <v>97.524000000000001</v>
      </c>
      <c r="I103" s="166"/>
      <c r="J103" s="167">
        <f>ROUND(I103*H103,2)</f>
        <v>0</v>
      </c>
      <c r="K103" s="163" t="s">
        <v>2117</v>
      </c>
      <c r="L103" s="35"/>
      <c r="M103" s="168" t="s">
        <v>2117</v>
      </c>
      <c r="N103" s="169" t="s">
        <v>2137</v>
      </c>
      <c r="O103" s="36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AR103" s="18" t="s">
        <v>2237</v>
      </c>
      <c r="AT103" s="18" t="s">
        <v>2219</v>
      </c>
      <c r="AU103" s="18" t="s">
        <v>2175</v>
      </c>
      <c r="AY103" s="18" t="s">
        <v>2216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8" t="s">
        <v>2173</v>
      </c>
      <c r="BK103" s="172">
        <f>ROUND(I103*H103,2)</f>
        <v>0</v>
      </c>
      <c r="BL103" s="18" t="s">
        <v>2237</v>
      </c>
      <c r="BM103" s="18" t="s">
        <v>778</v>
      </c>
    </row>
    <row r="104" spans="2:65" s="11" customFormat="1" ht="22.5" customHeight="1">
      <c r="B104" s="173"/>
      <c r="D104" s="174" t="s">
        <v>2225</v>
      </c>
      <c r="E104" s="175" t="s">
        <v>2117</v>
      </c>
      <c r="F104" s="176" t="s">
        <v>754</v>
      </c>
      <c r="H104" s="177">
        <v>97.524000000000001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82" t="s">
        <v>2225</v>
      </c>
      <c r="AU104" s="182" t="s">
        <v>2175</v>
      </c>
      <c r="AV104" s="11" t="s">
        <v>2175</v>
      </c>
      <c r="AW104" s="11" t="s">
        <v>2130</v>
      </c>
      <c r="AX104" s="11" t="s">
        <v>2173</v>
      </c>
      <c r="AY104" s="182" t="s">
        <v>2216</v>
      </c>
    </row>
    <row r="105" spans="2:65" s="1" customFormat="1" ht="22.5" customHeight="1">
      <c r="B105" s="160"/>
      <c r="C105" s="161" t="s">
        <v>2254</v>
      </c>
      <c r="D105" s="161" t="s">
        <v>2219</v>
      </c>
      <c r="E105" s="162" t="s">
        <v>779</v>
      </c>
      <c r="F105" s="163" t="s">
        <v>780</v>
      </c>
      <c r="G105" s="164" t="s">
        <v>2304</v>
      </c>
      <c r="H105" s="165">
        <v>13.11</v>
      </c>
      <c r="I105" s="166"/>
      <c r="J105" s="167">
        <f>ROUND(I105*H105,2)</f>
        <v>0</v>
      </c>
      <c r="K105" s="163" t="s">
        <v>2305</v>
      </c>
      <c r="L105" s="35"/>
      <c r="M105" s="168" t="s">
        <v>2117</v>
      </c>
      <c r="N105" s="169" t="s">
        <v>2137</v>
      </c>
      <c r="O105" s="36"/>
      <c r="P105" s="170">
        <f>O105*H105</f>
        <v>0</v>
      </c>
      <c r="Q105" s="170">
        <v>0</v>
      </c>
      <c r="R105" s="170">
        <f>Q105*H105</f>
        <v>0</v>
      </c>
      <c r="S105" s="170">
        <v>0</v>
      </c>
      <c r="T105" s="171">
        <f>S105*H105</f>
        <v>0</v>
      </c>
      <c r="AR105" s="18" t="s">
        <v>2237</v>
      </c>
      <c r="AT105" s="18" t="s">
        <v>2219</v>
      </c>
      <c r="AU105" s="18" t="s">
        <v>2175</v>
      </c>
      <c r="AY105" s="18" t="s">
        <v>2216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18" t="s">
        <v>2173</v>
      </c>
      <c r="BK105" s="172">
        <f>ROUND(I105*H105,2)</f>
        <v>0</v>
      </c>
      <c r="BL105" s="18" t="s">
        <v>2237</v>
      </c>
      <c r="BM105" s="18" t="s">
        <v>781</v>
      </c>
    </row>
    <row r="106" spans="2:65" s="14" customFormat="1" ht="22.5" customHeight="1">
      <c r="B106" s="221"/>
      <c r="D106" s="188" t="s">
        <v>2225</v>
      </c>
      <c r="E106" s="222" t="s">
        <v>2117</v>
      </c>
      <c r="F106" s="223" t="s">
        <v>782</v>
      </c>
      <c r="H106" s="224" t="s">
        <v>2117</v>
      </c>
      <c r="I106" s="225"/>
      <c r="L106" s="221"/>
      <c r="M106" s="226"/>
      <c r="N106" s="227"/>
      <c r="O106" s="227"/>
      <c r="P106" s="227"/>
      <c r="Q106" s="227"/>
      <c r="R106" s="227"/>
      <c r="S106" s="227"/>
      <c r="T106" s="228"/>
      <c r="AT106" s="224" t="s">
        <v>2225</v>
      </c>
      <c r="AU106" s="224" t="s">
        <v>2175</v>
      </c>
      <c r="AV106" s="14" t="s">
        <v>2173</v>
      </c>
      <c r="AW106" s="14" t="s">
        <v>2130</v>
      </c>
      <c r="AX106" s="14" t="s">
        <v>2166</v>
      </c>
      <c r="AY106" s="224" t="s">
        <v>2216</v>
      </c>
    </row>
    <row r="107" spans="2:65" s="11" customFormat="1" ht="22.5" customHeight="1">
      <c r="B107" s="173"/>
      <c r="D107" s="174" t="s">
        <v>2225</v>
      </c>
      <c r="E107" s="175" t="s">
        <v>2117</v>
      </c>
      <c r="F107" s="176" t="s">
        <v>783</v>
      </c>
      <c r="H107" s="177">
        <v>13.11</v>
      </c>
      <c r="I107" s="178"/>
      <c r="L107" s="173"/>
      <c r="M107" s="179"/>
      <c r="N107" s="180"/>
      <c r="O107" s="180"/>
      <c r="P107" s="180"/>
      <c r="Q107" s="180"/>
      <c r="R107" s="180"/>
      <c r="S107" s="180"/>
      <c r="T107" s="181"/>
      <c r="AT107" s="182" t="s">
        <v>2225</v>
      </c>
      <c r="AU107" s="182" t="s">
        <v>2175</v>
      </c>
      <c r="AV107" s="11" t="s">
        <v>2175</v>
      </c>
      <c r="AW107" s="11" t="s">
        <v>2130</v>
      </c>
      <c r="AX107" s="11" t="s">
        <v>2173</v>
      </c>
      <c r="AY107" s="182" t="s">
        <v>2216</v>
      </c>
    </row>
    <row r="108" spans="2:65" s="1" customFormat="1" ht="22.5" customHeight="1">
      <c r="B108" s="160"/>
      <c r="C108" s="208" t="s">
        <v>2260</v>
      </c>
      <c r="D108" s="208" t="s">
        <v>2336</v>
      </c>
      <c r="E108" s="209" t="s">
        <v>2337</v>
      </c>
      <c r="F108" s="210" t="s">
        <v>2338</v>
      </c>
      <c r="G108" s="211" t="s">
        <v>2304</v>
      </c>
      <c r="H108" s="212">
        <v>13.11</v>
      </c>
      <c r="I108" s="213"/>
      <c r="J108" s="214">
        <f>ROUND(I108*H108,2)</f>
        <v>0</v>
      </c>
      <c r="K108" s="210" t="s">
        <v>2117</v>
      </c>
      <c r="L108" s="215"/>
      <c r="M108" s="216" t="s">
        <v>2117</v>
      </c>
      <c r="N108" s="217" t="s">
        <v>2137</v>
      </c>
      <c r="O108" s="36"/>
      <c r="P108" s="170">
        <f>O108*H108</f>
        <v>0</v>
      </c>
      <c r="Q108" s="170">
        <v>0.8</v>
      </c>
      <c r="R108" s="170">
        <f>Q108*H108</f>
        <v>10.488</v>
      </c>
      <c r="S108" s="170">
        <v>0</v>
      </c>
      <c r="T108" s="171">
        <f>S108*H108</f>
        <v>0</v>
      </c>
      <c r="AR108" s="18" t="s">
        <v>2254</v>
      </c>
      <c r="AT108" s="18" t="s">
        <v>2336</v>
      </c>
      <c r="AU108" s="18" t="s">
        <v>2175</v>
      </c>
      <c r="AY108" s="18" t="s">
        <v>2216</v>
      </c>
      <c r="BE108" s="172">
        <f>IF(N108="základní",J108,0)</f>
        <v>0</v>
      </c>
      <c r="BF108" s="172">
        <f>IF(N108="snížená",J108,0)</f>
        <v>0</v>
      </c>
      <c r="BG108" s="172">
        <f>IF(N108="zákl. přenesená",J108,0)</f>
        <v>0</v>
      </c>
      <c r="BH108" s="172">
        <f>IF(N108="sníž. přenesená",J108,0)</f>
        <v>0</v>
      </c>
      <c r="BI108" s="172">
        <f>IF(N108="nulová",J108,0)</f>
        <v>0</v>
      </c>
      <c r="BJ108" s="18" t="s">
        <v>2173</v>
      </c>
      <c r="BK108" s="172">
        <f>ROUND(I108*H108,2)</f>
        <v>0</v>
      </c>
      <c r="BL108" s="18" t="s">
        <v>2237</v>
      </c>
      <c r="BM108" s="18" t="s">
        <v>784</v>
      </c>
    </row>
    <row r="109" spans="2:65" s="1" customFormat="1" ht="31.5" customHeight="1">
      <c r="B109" s="160"/>
      <c r="C109" s="161" t="s">
        <v>2349</v>
      </c>
      <c r="D109" s="161" t="s">
        <v>2219</v>
      </c>
      <c r="E109" s="162" t="s">
        <v>2341</v>
      </c>
      <c r="F109" s="163" t="s">
        <v>2342</v>
      </c>
      <c r="G109" s="164" t="s">
        <v>2304</v>
      </c>
      <c r="H109" s="165">
        <v>41.664999999999999</v>
      </c>
      <c r="I109" s="166"/>
      <c r="J109" s="167">
        <f>ROUND(I109*H109,2)</f>
        <v>0</v>
      </c>
      <c r="K109" s="163" t="s">
        <v>2305</v>
      </c>
      <c r="L109" s="35"/>
      <c r="M109" s="168" t="s">
        <v>2117</v>
      </c>
      <c r="N109" s="169" t="s">
        <v>2137</v>
      </c>
      <c r="O109" s="36"/>
      <c r="P109" s="170">
        <f>O109*H109</f>
        <v>0</v>
      </c>
      <c r="Q109" s="170">
        <v>0</v>
      </c>
      <c r="R109" s="170">
        <f>Q109*H109</f>
        <v>0</v>
      </c>
      <c r="S109" s="170">
        <v>0</v>
      </c>
      <c r="T109" s="171">
        <f>S109*H109</f>
        <v>0</v>
      </c>
      <c r="AR109" s="18" t="s">
        <v>2237</v>
      </c>
      <c r="AT109" s="18" t="s">
        <v>2219</v>
      </c>
      <c r="AU109" s="18" t="s">
        <v>2175</v>
      </c>
      <c r="AY109" s="18" t="s">
        <v>2216</v>
      </c>
      <c r="BE109" s="172">
        <f>IF(N109="základní",J109,0)</f>
        <v>0</v>
      </c>
      <c r="BF109" s="172">
        <f>IF(N109="snížená",J109,0)</f>
        <v>0</v>
      </c>
      <c r="BG109" s="172">
        <f>IF(N109="zákl. přenesená",J109,0)</f>
        <v>0</v>
      </c>
      <c r="BH109" s="172">
        <f>IF(N109="sníž. přenesená",J109,0)</f>
        <v>0</v>
      </c>
      <c r="BI109" s="172">
        <f>IF(N109="nulová",J109,0)</f>
        <v>0</v>
      </c>
      <c r="BJ109" s="18" t="s">
        <v>2173</v>
      </c>
      <c r="BK109" s="172">
        <f>ROUND(I109*H109,2)</f>
        <v>0</v>
      </c>
      <c r="BL109" s="18" t="s">
        <v>2237</v>
      </c>
      <c r="BM109" s="18" t="s">
        <v>785</v>
      </c>
    </row>
    <row r="110" spans="2:65" s="11" customFormat="1" ht="22.5" customHeight="1">
      <c r="B110" s="173"/>
      <c r="D110" s="188" t="s">
        <v>2225</v>
      </c>
      <c r="E110" s="182" t="s">
        <v>2117</v>
      </c>
      <c r="F110" s="189" t="s">
        <v>786</v>
      </c>
      <c r="H110" s="190">
        <v>37.664999999999999</v>
      </c>
      <c r="I110" s="178"/>
      <c r="L110" s="173"/>
      <c r="M110" s="179"/>
      <c r="N110" s="180"/>
      <c r="O110" s="180"/>
      <c r="P110" s="180"/>
      <c r="Q110" s="180"/>
      <c r="R110" s="180"/>
      <c r="S110" s="180"/>
      <c r="T110" s="181"/>
      <c r="AT110" s="182" t="s">
        <v>2225</v>
      </c>
      <c r="AU110" s="182" t="s">
        <v>2175</v>
      </c>
      <c r="AV110" s="11" t="s">
        <v>2175</v>
      </c>
      <c r="AW110" s="11" t="s">
        <v>2130</v>
      </c>
      <c r="AX110" s="11" t="s">
        <v>2166</v>
      </c>
      <c r="AY110" s="182" t="s">
        <v>2216</v>
      </c>
    </row>
    <row r="111" spans="2:65" s="11" customFormat="1" ht="22.5" customHeight="1">
      <c r="B111" s="173"/>
      <c r="D111" s="188" t="s">
        <v>2225</v>
      </c>
      <c r="E111" s="182" t="s">
        <v>2117</v>
      </c>
      <c r="F111" s="189" t="s">
        <v>787</v>
      </c>
      <c r="H111" s="190">
        <v>4</v>
      </c>
      <c r="I111" s="178"/>
      <c r="L111" s="173"/>
      <c r="M111" s="179"/>
      <c r="N111" s="180"/>
      <c r="O111" s="180"/>
      <c r="P111" s="180"/>
      <c r="Q111" s="180"/>
      <c r="R111" s="180"/>
      <c r="S111" s="180"/>
      <c r="T111" s="181"/>
      <c r="AT111" s="182" t="s">
        <v>2225</v>
      </c>
      <c r="AU111" s="182" t="s">
        <v>2175</v>
      </c>
      <c r="AV111" s="11" t="s">
        <v>2175</v>
      </c>
      <c r="AW111" s="11" t="s">
        <v>2130</v>
      </c>
      <c r="AX111" s="11" t="s">
        <v>2166</v>
      </c>
      <c r="AY111" s="182" t="s">
        <v>2216</v>
      </c>
    </row>
    <row r="112" spans="2:65" s="13" customFormat="1" ht="22.5" customHeight="1">
      <c r="B112" s="199"/>
      <c r="D112" s="174" t="s">
        <v>2225</v>
      </c>
      <c r="E112" s="200" t="s">
        <v>2117</v>
      </c>
      <c r="F112" s="201" t="s">
        <v>2321</v>
      </c>
      <c r="H112" s="202">
        <v>41.664999999999999</v>
      </c>
      <c r="I112" s="203"/>
      <c r="L112" s="199"/>
      <c r="M112" s="204"/>
      <c r="N112" s="205"/>
      <c r="O112" s="205"/>
      <c r="P112" s="205"/>
      <c r="Q112" s="205"/>
      <c r="R112" s="205"/>
      <c r="S112" s="205"/>
      <c r="T112" s="206"/>
      <c r="AT112" s="207" t="s">
        <v>2225</v>
      </c>
      <c r="AU112" s="207" t="s">
        <v>2175</v>
      </c>
      <c r="AV112" s="13" t="s">
        <v>2237</v>
      </c>
      <c r="AW112" s="13" t="s">
        <v>2130</v>
      </c>
      <c r="AX112" s="13" t="s">
        <v>2173</v>
      </c>
      <c r="AY112" s="207" t="s">
        <v>2216</v>
      </c>
    </row>
    <row r="113" spans="2:65" s="1" customFormat="1" ht="22.5" customHeight="1">
      <c r="B113" s="160"/>
      <c r="C113" s="208" t="s">
        <v>2356</v>
      </c>
      <c r="D113" s="208" t="s">
        <v>2336</v>
      </c>
      <c r="E113" s="209" t="s">
        <v>788</v>
      </c>
      <c r="F113" s="210" t="s">
        <v>789</v>
      </c>
      <c r="G113" s="211" t="s">
        <v>2304</v>
      </c>
      <c r="H113" s="212">
        <v>41.664999999999999</v>
      </c>
      <c r="I113" s="213"/>
      <c r="J113" s="214">
        <f>ROUND(I113*H113,2)</f>
        <v>0</v>
      </c>
      <c r="K113" s="210" t="s">
        <v>2117</v>
      </c>
      <c r="L113" s="215"/>
      <c r="M113" s="216" t="s">
        <v>2117</v>
      </c>
      <c r="N113" s="217" t="s">
        <v>2137</v>
      </c>
      <c r="O113" s="36"/>
      <c r="P113" s="170">
        <f>O113*H113</f>
        <v>0</v>
      </c>
      <c r="Q113" s="170">
        <v>0.6</v>
      </c>
      <c r="R113" s="170">
        <f>Q113*H113</f>
        <v>24.998999999999999</v>
      </c>
      <c r="S113" s="170">
        <v>0</v>
      </c>
      <c r="T113" s="171">
        <f>S113*H113</f>
        <v>0</v>
      </c>
      <c r="AR113" s="18" t="s">
        <v>2254</v>
      </c>
      <c r="AT113" s="18" t="s">
        <v>2336</v>
      </c>
      <c r="AU113" s="18" t="s">
        <v>2175</v>
      </c>
      <c r="AY113" s="18" t="s">
        <v>2216</v>
      </c>
      <c r="BE113" s="172">
        <f>IF(N113="základní",J113,0)</f>
        <v>0</v>
      </c>
      <c r="BF113" s="172">
        <f>IF(N113="snížená",J113,0)</f>
        <v>0</v>
      </c>
      <c r="BG113" s="172">
        <f>IF(N113="zákl. přenesená",J113,0)</f>
        <v>0</v>
      </c>
      <c r="BH113" s="172">
        <f>IF(N113="sníž. přenesená",J113,0)</f>
        <v>0</v>
      </c>
      <c r="BI113" s="172">
        <f>IF(N113="nulová",J113,0)</f>
        <v>0</v>
      </c>
      <c r="BJ113" s="18" t="s">
        <v>2173</v>
      </c>
      <c r="BK113" s="172">
        <f>ROUND(I113*H113,2)</f>
        <v>0</v>
      </c>
      <c r="BL113" s="18" t="s">
        <v>2237</v>
      </c>
      <c r="BM113" s="18" t="s">
        <v>790</v>
      </c>
    </row>
    <row r="114" spans="2:65" s="1" customFormat="1" ht="22.5" customHeight="1">
      <c r="B114" s="160"/>
      <c r="C114" s="161" t="s">
        <v>2362</v>
      </c>
      <c r="D114" s="161" t="s">
        <v>2219</v>
      </c>
      <c r="E114" s="162" t="s">
        <v>791</v>
      </c>
      <c r="F114" s="163" t="s">
        <v>792</v>
      </c>
      <c r="G114" s="164" t="s">
        <v>2359</v>
      </c>
      <c r="H114" s="165">
        <v>52.5</v>
      </c>
      <c r="I114" s="166"/>
      <c r="J114" s="167">
        <f>ROUND(I114*H114,2)</f>
        <v>0</v>
      </c>
      <c r="K114" s="163" t="s">
        <v>2305</v>
      </c>
      <c r="L114" s="35"/>
      <c r="M114" s="168" t="s">
        <v>2117</v>
      </c>
      <c r="N114" s="169" t="s">
        <v>2137</v>
      </c>
      <c r="O114" s="36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8" t="s">
        <v>2237</v>
      </c>
      <c r="AT114" s="18" t="s">
        <v>2219</v>
      </c>
      <c r="AU114" s="18" t="s">
        <v>2175</v>
      </c>
      <c r="AY114" s="18" t="s">
        <v>2216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8" t="s">
        <v>2173</v>
      </c>
      <c r="BK114" s="172">
        <f>ROUND(I114*H114,2)</f>
        <v>0</v>
      </c>
      <c r="BL114" s="18" t="s">
        <v>2237</v>
      </c>
      <c r="BM114" s="18" t="s">
        <v>793</v>
      </c>
    </row>
    <row r="115" spans="2:65" s="11" customFormat="1" ht="22.5" customHeight="1">
      <c r="B115" s="173"/>
      <c r="D115" s="174" t="s">
        <v>2225</v>
      </c>
      <c r="E115" s="175" t="s">
        <v>2117</v>
      </c>
      <c r="F115" s="176" t="s">
        <v>794</v>
      </c>
      <c r="H115" s="177">
        <v>52.5</v>
      </c>
      <c r="I115" s="178"/>
      <c r="L115" s="173"/>
      <c r="M115" s="179"/>
      <c r="N115" s="180"/>
      <c r="O115" s="180"/>
      <c r="P115" s="180"/>
      <c r="Q115" s="180"/>
      <c r="R115" s="180"/>
      <c r="S115" s="180"/>
      <c r="T115" s="181"/>
      <c r="AT115" s="182" t="s">
        <v>2225</v>
      </c>
      <c r="AU115" s="182" t="s">
        <v>2175</v>
      </c>
      <c r="AV115" s="11" t="s">
        <v>2175</v>
      </c>
      <c r="AW115" s="11" t="s">
        <v>2130</v>
      </c>
      <c r="AX115" s="11" t="s">
        <v>2173</v>
      </c>
      <c r="AY115" s="182" t="s">
        <v>2216</v>
      </c>
    </row>
    <row r="116" spans="2:65" s="1" customFormat="1" ht="22.5" customHeight="1">
      <c r="B116" s="160"/>
      <c r="C116" s="208" t="s">
        <v>2366</v>
      </c>
      <c r="D116" s="208" t="s">
        <v>2336</v>
      </c>
      <c r="E116" s="209" t="s">
        <v>795</v>
      </c>
      <c r="F116" s="210" t="s">
        <v>796</v>
      </c>
      <c r="G116" s="211" t="s">
        <v>2304</v>
      </c>
      <c r="H116" s="212">
        <v>2.625</v>
      </c>
      <c r="I116" s="213"/>
      <c r="J116" s="214">
        <f>ROUND(I116*H116,2)</f>
        <v>0</v>
      </c>
      <c r="K116" s="210" t="s">
        <v>2117</v>
      </c>
      <c r="L116" s="215"/>
      <c r="M116" s="216" t="s">
        <v>2117</v>
      </c>
      <c r="N116" s="217" t="s">
        <v>2137</v>
      </c>
      <c r="O116" s="36"/>
      <c r="P116" s="170">
        <f>O116*H116</f>
        <v>0</v>
      </c>
      <c r="Q116" s="170">
        <v>2.5000000000000001E-2</v>
      </c>
      <c r="R116" s="170">
        <f>Q116*H116</f>
        <v>6.5625000000000003E-2</v>
      </c>
      <c r="S116" s="170">
        <v>0</v>
      </c>
      <c r="T116" s="171">
        <f>S116*H116</f>
        <v>0</v>
      </c>
      <c r="AR116" s="18" t="s">
        <v>2254</v>
      </c>
      <c r="AT116" s="18" t="s">
        <v>2336</v>
      </c>
      <c r="AU116" s="18" t="s">
        <v>2175</v>
      </c>
      <c r="AY116" s="18" t="s">
        <v>2216</v>
      </c>
      <c r="BE116" s="172">
        <f>IF(N116="základní",J116,0)</f>
        <v>0</v>
      </c>
      <c r="BF116" s="172">
        <f>IF(N116="snížená",J116,0)</f>
        <v>0</v>
      </c>
      <c r="BG116" s="172">
        <f>IF(N116="zákl. přenesená",J116,0)</f>
        <v>0</v>
      </c>
      <c r="BH116" s="172">
        <f>IF(N116="sníž. přenesená",J116,0)</f>
        <v>0</v>
      </c>
      <c r="BI116" s="172">
        <f>IF(N116="nulová",J116,0)</f>
        <v>0</v>
      </c>
      <c r="BJ116" s="18" t="s">
        <v>2173</v>
      </c>
      <c r="BK116" s="172">
        <f>ROUND(I116*H116,2)</f>
        <v>0</v>
      </c>
      <c r="BL116" s="18" t="s">
        <v>2237</v>
      </c>
      <c r="BM116" s="18" t="s">
        <v>797</v>
      </c>
    </row>
    <row r="117" spans="2:65" s="11" customFormat="1" ht="22.5" customHeight="1">
      <c r="B117" s="173"/>
      <c r="D117" s="174" t="s">
        <v>2225</v>
      </c>
      <c r="E117" s="175" t="s">
        <v>2117</v>
      </c>
      <c r="F117" s="176" t="s">
        <v>798</v>
      </c>
      <c r="H117" s="177">
        <v>2.625</v>
      </c>
      <c r="I117" s="178"/>
      <c r="L117" s="173"/>
      <c r="M117" s="179"/>
      <c r="N117" s="180"/>
      <c r="O117" s="180"/>
      <c r="P117" s="180"/>
      <c r="Q117" s="180"/>
      <c r="R117" s="180"/>
      <c r="S117" s="180"/>
      <c r="T117" s="181"/>
      <c r="AT117" s="182" t="s">
        <v>2225</v>
      </c>
      <c r="AU117" s="182" t="s">
        <v>2175</v>
      </c>
      <c r="AV117" s="11" t="s">
        <v>2175</v>
      </c>
      <c r="AW117" s="11" t="s">
        <v>2130</v>
      </c>
      <c r="AX117" s="11" t="s">
        <v>2173</v>
      </c>
      <c r="AY117" s="182" t="s">
        <v>2216</v>
      </c>
    </row>
    <row r="118" spans="2:65" s="1" customFormat="1" ht="22.5" customHeight="1">
      <c r="B118" s="160"/>
      <c r="C118" s="161" t="s">
        <v>2371</v>
      </c>
      <c r="D118" s="161" t="s">
        <v>2219</v>
      </c>
      <c r="E118" s="162" t="s">
        <v>799</v>
      </c>
      <c r="F118" s="163" t="s">
        <v>800</v>
      </c>
      <c r="G118" s="164" t="s">
        <v>2222</v>
      </c>
      <c r="H118" s="165">
        <v>3</v>
      </c>
      <c r="I118" s="166"/>
      <c r="J118" s="167">
        <f t="shared" ref="J118:J125" si="0">ROUND(I118*H118,2)</f>
        <v>0</v>
      </c>
      <c r="K118" s="163" t="s">
        <v>2117</v>
      </c>
      <c r="L118" s="35"/>
      <c r="M118" s="168" t="s">
        <v>2117</v>
      </c>
      <c r="N118" s="169" t="s">
        <v>2137</v>
      </c>
      <c r="O118" s="36"/>
      <c r="P118" s="170">
        <f t="shared" ref="P118:P125" si="1">O118*H118</f>
        <v>0</v>
      </c>
      <c r="Q118" s="170">
        <v>0</v>
      </c>
      <c r="R118" s="170">
        <f t="shared" ref="R118:R125" si="2">Q118*H118</f>
        <v>0</v>
      </c>
      <c r="S118" s="170">
        <v>0</v>
      </c>
      <c r="T118" s="171">
        <f t="shared" ref="T118:T125" si="3">S118*H118</f>
        <v>0</v>
      </c>
      <c r="AR118" s="18" t="s">
        <v>2237</v>
      </c>
      <c r="AT118" s="18" t="s">
        <v>2219</v>
      </c>
      <c r="AU118" s="18" t="s">
        <v>2175</v>
      </c>
      <c r="AY118" s="18" t="s">
        <v>2216</v>
      </c>
      <c r="BE118" s="172">
        <f t="shared" ref="BE118:BE125" si="4">IF(N118="základní",J118,0)</f>
        <v>0</v>
      </c>
      <c r="BF118" s="172">
        <f t="shared" ref="BF118:BF125" si="5">IF(N118="snížená",J118,0)</f>
        <v>0</v>
      </c>
      <c r="BG118" s="172">
        <f t="shared" ref="BG118:BG125" si="6">IF(N118="zákl. přenesená",J118,0)</f>
        <v>0</v>
      </c>
      <c r="BH118" s="172">
        <f t="shared" ref="BH118:BH125" si="7">IF(N118="sníž. přenesená",J118,0)</f>
        <v>0</v>
      </c>
      <c r="BI118" s="172">
        <f t="shared" ref="BI118:BI125" si="8">IF(N118="nulová",J118,0)</f>
        <v>0</v>
      </c>
      <c r="BJ118" s="18" t="s">
        <v>2173</v>
      </c>
      <c r="BK118" s="172">
        <f t="shared" ref="BK118:BK125" si="9">ROUND(I118*H118,2)</f>
        <v>0</v>
      </c>
      <c r="BL118" s="18" t="s">
        <v>2237</v>
      </c>
      <c r="BM118" s="18" t="s">
        <v>801</v>
      </c>
    </row>
    <row r="119" spans="2:65" s="1" customFormat="1" ht="22.5" customHeight="1">
      <c r="B119" s="160"/>
      <c r="C119" s="161" t="s">
        <v>2103</v>
      </c>
      <c r="D119" s="161" t="s">
        <v>2219</v>
      </c>
      <c r="E119" s="162" t="s">
        <v>802</v>
      </c>
      <c r="F119" s="163" t="s">
        <v>803</v>
      </c>
      <c r="G119" s="164" t="s">
        <v>2222</v>
      </c>
      <c r="H119" s="165">
        <v>138</v>
      </c>
      <c r="I119" s="166"/>
      <c r="J119" s="167">
        <f t="shared" si="0"/>
        <v>0</v>
      </c>
      <c r="K119" s="163" t="s">
        <v>2117</v>
      </c>
      <c r="L119" s="35"/>
      <c r="M119" s="168" t="s">
        <v>2117</v>
      </c>
      <c r="N119" s="169" t="s">
        <v>2137</v>
      </c>
      <c r="O119" s="36"/>
      <c r="P119" s="170">
        <f t="shared" si="1"/>
        <v>0</v>
      </c>
      <c r="Q119" s="170">
        <v>0</v>
      </c>
      <c r="R119" s="170">
        <f t="shared" si="2"/>
        <v>0</v>
      </c>
      <c r="S119" s="170">
        <v>0</v>
      </c>
      <c r="T119" s="171">
        <f t="shared" si="3"/>
        <v>0</v>
      </c>
      <c r="AR119" s="18" t="s">
        <v>2237</v>
      </c>
      <c r="AT119" s="18" t="s">
        <v>2219</v>
      </c>
      <c r="AU119" s="18" t="s">
        <v>2175</v>
      </c>
      <c r="AY119" s="18" t="s">
        <v>2216</v>
      </c>
      <c r="BE119" s="172">
        <f t="shared" si="4"/>
        <v>0</v>
      </c>
      <c r="BF119" s="172">
        <f t="shared" si="5"/>
        <v>0</v>
      </c>
      <c r="BG119" s="172">
        <f t="shared" si="6"/>
        <v>0</v>
      </c>
      <c r="BH119" s="172">
        <f t="shared" si="7"/>
        <v>0</v>
      </c>
      <c r="BI119" s="172">
        <f t="shared" si="8"/>
        <v>0</v>
      </c>
      <c r="BJ119" s="18" t="s">
        <v>2173</v>
      </c>
      <c r="BK119" s="172">
        <f t="shared" si="9"/>
        <v>0</v>
      </c>
      <c r="BL119" s="18" t="s">
        <v>2237</v>
      </c>
      <c r="BM119" s="18" t="s">
        <v>804</v>
      </c>
    </row>
    <row r="120" spans="2:65" s="1" customFormat="1" ht="22.5" customHeight="1">
      <c r="B120" s="160"/>
      <c r="C120" s="161" t="s">
        <v>2385</v>
      </c>
      <c r="D120" s="161" t="s">
        <v>2219</v>
      </c>
      <c r="E120" s="162" t="s">
        <v>805</v>
      </c>
      <c r="F120" s="163" t="s">
        <v>806</v>
      </c>
      <c r="G120" s="164" t="s">
        <v>2222</v>
      </c>
      <c r="H120" s="165">
        <v>68</v>
      </c>
      <c r="I120" s="166"/>
      <c r="J120" s="167">
        <f t="shared" si="0"/>
        <v>0</v>
      </c>
      <c r="K120" s="163" t="s">
        <v>2117</v>
      </c>
      <c r="L120" s="35"/>
      <c r="M120" s="168" t="s">
        <v>2117</v>
      </c>
      <c r="N120" s="169" t="s">
        <v>2137</v>
      </c>
      <c r="O120" s="36"/>
      <c r="P120" s="170">
        <f t="shared" si="1"/>
        <v>0</v>
      </c>
      <c r="Q120" s="170">
        <v>0</v>
      </c>
      <c r="R120" s="170">
        <f t="shared" si="2"/>
        <v>0</v>
      </c>
      <c r="S120" s="170">
        <v>0</v>
      </c>
      <c r="T120" s="171">
        <f t="shared" si="3"/>
        <v>0</v>
      </c>
      <c r="AR120" s="18" t="s">
        <v>2237</v>
      </c>
      <c r="AT120" s="18" t="s">
        <v>2219</v>
      </c>
      <c r="AU120" s="18" t="s">
        <v>2175</v>
      </c>
      <c r="AY120" s="18" t="s">
        <v>2216</v>
      </c>
      <c r="BE120" s="172">
        <f t="shared" si="4"/>
        <v>0</v>
      </c>
      <c r="BF120" s="172">
        <f t="shared" si="5"/>
        <v>0</v>
      </c>
      <c r="BG120" s="172">
        <f t="shared" si="6"/>
        <v>0</v>
      </c>
      <c r="BH120" s="172">
        <f t="shared" si="7"/>
        <v>0</v>
      </c>
      <c r="BI120" s="172">
        <f t="shared" si="8"/>
        <v>0</v>
      </c>
      <c r="BJ120" s="18" t="s">
        <v>2173</v>
      </c>
      <c r="BK120" s="172">
        <f t="shared" si="9"/>
        <v>0</v>
      </c>
      <c r="BL120" s="18" t="s">
        <v>2237</v>
      </c>
      <c r="BM120" s="18" t="s">
        <v>807</v>
      </c>
    </row>
    <row r="121" spans="2:65" s="1" customFormat="1" ht="22.5" customHeight="1">
      <c r="B121" s="160"/>
      <c r="C121" s="161" t="s">
        <v>2389</v>
      </c>
      <c r="D121" s="161" t="s">
        <v>2219</v>
      </c>
      <c r="E121" s="162" t="s">
        <v>808</v>
      </c>
      <c r="F121" s="163" t="s">
        <v>809</v>
      </c>
      <c r="G121" s="164" t="s">
        <v>2222</v>
      </c>
      <c r="H121" s="165">
        <v>65</v>
      </c>
      <c r="I121" s="166"/>
      <c r="J121" s="167">
        <f t="shared" si="0"/>
        <v>0</v>
      </c>
      <c r="K121" s="163" t="s">
        <v>2117</v>
      </c>
      <c r="L121" s="35"/>
      <c r="M121" s="168" t="s">
        <v>2117</v>
      </c>
      <c r="N121" s="169" t="s">
        <v>2137</v>
      </c>
      <c r="O121" s="36"/>
      <c r="P121" s="170">
        <f t="shared" si="1"/>
        <v>0</v>
      </c>
      <c r="Q121" s="170">
        <v>0</v>
      </c>
      <c r="R121" s="170">
        <f t="shared" si="2"/>
        <v>0</v>
      </c>
      <c r="S121" s="170">
        <v>0</v>
      </c>
      <c r="T121" s="171">
        <f t="shared" si="3"/>
        <v>0</v>
      </c>
      <c r="AR121" s="18" t="s">
        <v>2237</v>
      </c>
      <c r="AT121" s="18" t="s">
        <v>2219</v>
      </c>
      <c r="AU121" s="18" t="s">
        <v>2175</v>
      </c>
      <c r="AY121" s="18" t="s">
        <v>2216</v>
      </c>
      <c r="BE121" s="172">
        <f t="shared" si="4"/>
        <v>0</v>
      </c>
      <c r="BF121" s="172">
        <f t="shared" si="5"/>
        <v>0</v>
      </c>
      <c r="BG121" s="172">
        <f t="shared" si="6"/>
        <v>0</v>
      </c>
      <c r="BH121" s="172">
        <f t="shared" si="7"/>
        <v>0</v>
      </c>
      <c r="BI121" s="172">
        <f t="shared" si="8"/>
        <v>0</v>
      </c>
      <c r="BJ121" s="18" t="s">
        <v>2173</v>
      </c>
      <c r="BK121" s="172">
        <f t="shared" si="9"/>
        <v>0</v>
      </c>
      <c r="BL121" s="18" t="s">
        <v>2237</v>
      </c>
      <c r="BM121" s="18" t="s">
        <v>810</v>
      </c>
    </row>
    <row r="122" spans="2:65" s="1" customFormat="1" ht="22.5" customHeight="1">
      <c r="B122" s="160"/>
      <c r="C122" s="161" t="s">
        <v>2395</v>
      </c>
      <c r="D122" s="161" t="s">
        <v>2219</v>
      </c>
      <c r="E122" s="162" t="s">
        <v>811</v>
      </c>
      <c r="F122" s="163" t="s">
        <v>812</v>
      </c>
      <c r="G122" s="164" t="s">
        <v>2222</v>
      </c>
      <c r="H122" s="165">
        <v>70</v>
      </c>
      <c r="I122" s="166"/>
      <c r="J122" s="167">
        <f t="shared" si="0"/>
        <v>0</v>
      </c>
      <c r="K122" s="163" t="s">
        <v>2117</v>
      </c>
      <c r="L122" s="35"/>
      <c r="M122" s="168" t="s">
        <v>2117</v>
      </c>
      <c r="N122" s="169" t="s">
        <v>2137</v>
      </c>
      <c r="O122" s="36"/>
      <c r="P122" s="170">
        <f t="shared" si="1"/>
        <v>0</v>
      </c>
      <c r="Q122" s="170">
        <v>0</v>
      </c>
      <c r="R122" s="170">
        <f t="shared" si="2"/>
        <v>0</v>
      </c>
      <c r="S122" s="170">
        <v>0</v>
      </c>
      <c r="T122" s="171">
        <f t="shared" si="3"/>
        <v>0</v>
      </c>
      <c r="AR122" s="18" t="s">
        <v>2237</v>
      </c>
      <c r="AT122" s="18" t="s">
        <v>2219</v>
      </c>
      <c r="AU122" s="18" t="s">
        <v>2175</v>
      </c>
      <c r="AY122" s="18" t="s">
        <v>2216</v>
      </c>
      <c r="BE122" s="172">
        <f t="shared" si="4"/>
        <v>0</v>
      </c>
      <c r="BF122" s="172">
        <f t="shared" si="5"/>
        <v>0</v>
      </c>
      <c r="BG122" s="172">
        <f t="shared" si="6"/>
        <v>0</v>
      </c>
      <c r="BH122" s="172">
        <f t="shared" si="7"/>
        <v>0</v>
      </c>
      <c r="BI122" s="172">
        <f t="shared" si="8"/>
        <v>0</v>
      </c>
      <c r="BJ122" s="18" t="s">
        <v>2173</v>
      </c>
      <c r="BK122" s="172">
        <f t="shared" si="9"/>
        <v>0</v>
      </c>
      <c r="BL122" s="18" t="s">
        <v>2237</v>
      </c>
      <c r="BM122" s="18" t="s">
        <v>813</v>
      </c>
    </row>
    <row r="123" spans="2:65" s="1" customFormat="1" ht="22.5" customHeight="1">
      <c r="B123" s="160"/>
      <c r="C123" s="161" t="s">
        <v>2399</v>
      </c>
      <c r="D123" s="161" t="s">
        <v>2219</v>
      </c>
      <c r="E123" s="162" t="s">
        <v>814</v>
      </c>
      <c r="F123" s="163" t="s">
        <v>815</v>
      </c>
      <c r="G123" s="164" t="s">
        <v>2222</v>
      </c>
      <c r="H123" s="165">
        <v>300</v>
      </c>
      <c r="I123" s="166"/>
      <c r="J123" s="167">
        <f t="shared" si="0"/>
        <v>0</v>
      </c>
      <c r="K123" s="163" t="s">
        <v>2117</v>
      </c>
      <c r="L123" s="35"/>
      <c r="M123" s="168" t="s">
        <v>2117</v>
      </c>
      <c r="N123" s="169" t="s">
        <v>2137</v>
      </c>
      <c r="O123" s="36"/>
      <c r="P123" s="170">
        <f t="shared" si="1"/>
        <v>0</v>
      </c>
      <c r="Q123" s="170">
        <v>0</v>
      </c>
      <c r="R123" s="170">
        <f t="shared" si="2"/>
        <v>0</v>
      </c>
      <c r="S123" s="170">
        <v>0</v>
      </c>
      <c r="T123" s="171">
        <f t="shared" si="3"/>
        <v>0</v>
      </c>
      <c r="AR123" s="18" t="s">
        <v>2237</v>
      </c>
      <c r="AT123" s="18" t="s">
        <v>2219</v>
      </c>
      <c r="AU123" s="18" t="s">
        <v>2175</v>
      </c>
      <c r="AY123" s="18" t="s">
        <v>2216</v>
      </c>
      <c r="BE123" s="172">
        <f t="shared" si="4"/>
        <v>0</v>
      </c>
      <c r="BF123" s="172">
        <f t="shared" si="5"/>
        <v>0</v>
      </c>
      <c r="BG123" s="172">
        <f t="shared" si="6"/>
        <v>0</v>
      </c>
      <c r="BH123" s="172">
        <f t="shared" si="7"/>
        <v>0</v>
      </c>
      <c r="BI123" s="172">
        <f t="shared" si="8"/>
        <v>0</v>
      </c>
      <c r="BJ123" s="18" t="s">
        <v>2173</v>
      </c>
      <c r="BK123" s="172">
        <f t="shared" si="9"/>
        <v>0</v>
      </c>
      <c r="BL123" s="18" t="s">
        <v>2237</v>
      </c>
      <c r="BM123" s="18" t="s">
        <v>816</v>
      </c>
    </row>
    <row r="124" spans="2:65" s="1" customFormat="1" ht="44.25" customHeight="1">
      <c r="B124" s="160"/>
      <c r="C124" s="161" t="s">
        <v>2411</v>
      </c>
      <c r="D124" s="161" t="s">
        <v>2219</v>
      </c>
      <c r="E124" s="162" t="s">
        <v>817</v>
      </c>
      <c r="F124" s="163" t="s">
        <v>818</v>
      </c>
      <c r="G124" s="164" t="s">
        <v>2222</v>
      </c>
      <c r="H124" s="165">
        <v>2</v>
      </c>
      <c r="I124" s="166"/>
      <c r="J124" s="167">
        <f t="shared" si="0"/>
        <v>0</v>
      </c>
      <c r="K124" s="163" t="s">
        <v>2117</v>
      </c>
      <c r="L124" s="35"/>
      <c r="M124" s="168" t="s">
        <v>2117</v>
      </c>
      <c r="N124" s="169" t="s">
        <v>2137</v>
      </c>
      <c r="O124" s="36"/>
      <c r="P124" s="170">
        <f t="shared" si="1"/>
        <v>0</v>
      </c>
      <c r="Q124" s="170">
        <v>0</v>
      </c>
      <c r="R124" s="170">
        <f t="shared" si="2"/>
        <v>0</v>
      </c>
      <c r="S124" s="170">
        <v>0</v>
      </c>
      <c r="T124" s="171">
        <f t="shared" si="3"/>
        <v>0</v>
      </c>
      <c r="AR124" s="18" t="s">
        <v>2237</v>
      </c>
      <c r="AT124" s="18" t="s">
        <v>2219</v>
      </c>
      <c r="AU124" s="18" t="s">
        <v>2175</v>
      </c>
      <c r="AY124" s="18" t="s">
        <v>2216</v>
      </c>
      <c r="BE124" s="172">
        <f t="shared" si="4"/>
        <v>0</v>
      </c>
      <c r="BF124" s="172">
        <f t="shared" si="5"/>
        <v>0</v>
      </c>
      <c r="BG124" s="172">
        <f t="shared" si="6"/>
        <v>0</v>
      </c>
      <c r="BH124" s="172">
        <f t="shared" si="7"/>
        <v>0</v>
      </c>
      <c r="BI124" s="172">
        <f t="shared" si="8"/>
        <v>0</v>
      </c>
      <c r="BJ124" s="18" t="s">
        <v>2173</v>
      </c>
      <c r="BK124" s="172">
        <f t="shared" si="9"/>
        <v>0</v>
      </c>
      <c r="BL124" s="18" t="s">
        <v>2237</v>
      </c>
      <c r="BM124" s="18" t="s">
        <v>819</v>
      </c>
    </row>
    <row r="125" spans="2:65" s="1" customFormat="1" ht="22.5" customHeight="1">
      <c r="B125" s="160"/>
      <c r="C125" s="161" t="s">
        <v>2102</v>
      </c>
      <c r="D125" s="161" t="s">
        <v>2219</v>
      </c>
      <c r="E125" s="162" t="s">
        <v>820</v>
      </c>
      <c r="F125" s="163" t="s">
        <v>821</v>
      </c>
      <c r="G125" s="164" t="s">
        <v>2359</v>
      </c>
      <c r="H125" s="165">
        <v>52.5</v>
      </c>
      <c r="I125" s="166"/>
      <c r="J125" s="167">
        <f t="shared" si="0"/>
        <v>0</v>
      </c>
      <c r="K125" s="163" t="s">
        <v>2305</v>
      </c>
      <c r="L125" s="35"/>
      <c r="M125" s="168" t="s">
        <v>2117</v>
      </c>
      <c r="N125" s="169" t="s">
        <v>2137</v>
      </c>
      <c r="O125" s="36"/>
      <c r="P125" s="170">
        <f t="shared" si="1"/>
        <v>0</v>
      </c>
      <c r="Q125" s="170">
        <v>0</v>
      </c>
      <c r="R125" s="170">
        <f t="shared" si="2"/>
        <v>0</v>
      </c>
      <c r="S125" s="170">
        <v>0</v>
      </c>
      <c r="T125" s="171">
        <f t="shared" si="3"/>
        <v>0</v>
      </c>
      <c r="AR125" s="18" t="s">
        <v>2237</v>
      </c>
      <c r="AT125" s="18" t="s">
        <v>2219</v>
      </c>
      <c r="AU125" s="18" t="s">
        <v>2175</v>
      </c>
      <c r="AY125" s="18" t="s">
        <v>2216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8" t="s">
        <v>2173</v>
      </c>
      <c r="BK125" s="172">
        <f t="shared" si="9"/>
        <v>0</v>
      </c>
      <c r="BL125" s="18" t="s">
        <v>2237</v>
      </c>
      <c r="BM125" s="18" t="s">
        <v>822</v>
      </c>
    </row>
    <row r="126" spans="2:65" s="11" customFormat="1" ht="22.5" customHeight="1">
      <c r="B126" s="173"/>
      <c r="D126" s="174" t="s">
        <v>2225</v>
      </c>
      <c r="E126" s="175" t="s">
        <v>2117</v>
      </c>
      <c r="F126" s="176" t="s">
        <v>823</v>
      </c>
      <c r="H126" s="177">
        <v>52.5</v>
      </c>
      <c r="I126" s="178"/>
      <c r="L126" s="173"/>
      <c r="M126" s="179"/>
      <c r="N126" s="180"/>
      <c r="O126" s="180"/>
      <c r="P126" s="180"/>
      <c r="Q126" s="180"/>
      <c r="R126" s="180"/>
      <c r="S126" s="180"/>
      <c r="T126" s="181"/>
      <c r="AT126" s="182" t="s">
        <v>2225</v>
      </c>
      <c r="AU126" s="182" t="s">
        <v>2175</v>
      </c>
      <c r="AV126" s="11" t="s">
        <v>2175</v>
      </c>
      <c r="AW126" s="11" t="s">
        <v>2130</v>
      </c>
      <c r="AX126" s="11" t="s">
        <v>2173</v>
      </c>
      <c r="AY126" s="182" t="s">
        <v>2216</v>
      </c>
    </row>
    <row r="127" spans="2:65" s="1" customFormat="1" ht="22.5" customHeight="1">
      <c r="B127" s="160"/>
      <c r="C127" s="161" t="s">
        <v>2424</v>
      </c>
      <c r="D127" s="161" t="s">
        <v>2219</v>
      </c>
      <c r="E127" s="162" t="s">
        <v>824</v>
      </c>
      <c r="F127" s="163" t="s">
        <v>825</v>
      </c>
      <c r="G127" s="164" t="s">
        <v>2359</v>
      </c>
      <c r="H127" s="165">
        <v>66</v>
      </c>
      <c r="I127" s="166"/>
      <c r="J127" s="167">
        <f>ROUND(I127*H127,2)</f>
        <v>0</v>
      </c>
      <c r="K127" s="163" t="s">
        <v>2305</v>
      </c>
      <c r="L127" s="35"/>
      <c r="M127" s="168" t="s">
        <v>2117</v>
      </c>
      <c r="N127" s="169" t="s">
        <v>2137</v>
      </c>
      <c r="O127" s="36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AR127" s="18" t="s">
        <v>2237</v>
      </c>
      <c r="AT127" s="18" t="s">
        <v>2219</v>
      </c>
      <c r="AU127" s="18" t="s">
        <v>2175</v>
      </c>
      <c r="AY127" s="18" t="s">
        <v>2216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18" t="s">
        <v>2173</v>
      </c>
      <c r="BK127" s="172">
        <f>ROUND(I127*H127,2)</f>
        <v>0</v>
      </c>
      <c r="BL127" s="18" t="s">
        <v>2237</v>
      </c>
      <c r="BM127" s="18" t="s">
        <v>826</v>
      </c>
    </row>
    <row r="128" spans="2:65" s="11" customFormat="1" ht="22.5" customHeight="1">
      <c r="B128" s="173"/>
      <c r="D128" s="174" t="s">
        <v>2225</v>
      </c>
      <c r="E128" s="175" t="s">
        <v>2117</v>
      </c>
      <c r="F128" s="176" t="s">
        <v>827</v>
      </c>
      <c r="H128" s="177">
        <v>66</v>
      </c>
      <c r="I128" s="178"/>
      <c r="L128" s="173"/>
      <c r="M128" s="179"/>
      <c r="N128" s="180"/>
      <c r="O128" s="180"/>
      <c r="P128" s="180"/>
      <c r="Q128" s="180"/>
      <c r="R128" s="180"/>
      <c r="S128" s="180"/>
      <c r="T128" s="181"/>
      <c r="AT128" s="182" t="s">
        <v>2225</v>
      </c>
      <c r="AU128" s="182" t="s">
        <v>2175</v>
      </c>
      <c r="AV128" s="11" t="s">
        <v>2175</v>
      </c>
      <c r="AW128" s="11" t="s">
        <v>2130</v>
      </c>
      <c r="AX128" s="11" t="s">
        <v>2173</v>
      </c>
      <c r="AY128" s="182" t="s">
        <v>2216</v>
      </c>
    </row>
    <row r="129" spans="2:65" s="1" customFormat="1" ht="22.5" customHeight="1">
      <c r="B129" s="160"/>
      <c r="C129" s="161" t="s">
        <v>2429</v>
      </c>
      <c r="D129" s="161" t="s">
        <v>2219</v>
      </c>
      <c r="E129" s="162" t="s">
        <v>828</v>
      </c>
      <c r="F129" s="163" t="s">
        <v>829</v>
      </c>
      <c r="G129" s="164" t="s">
        <v>2359</v>
      </c>
      <c r="H129" s="165">
        <v>54</v>
      </c>
      <c r="I129" s="166"/>
      <c r="J129" s="167">
        <f>ROUND(I129*H129,2)</f>
        <v>0</v>
      </c>
      <c r="K129" s="163" t="s">
        <v>2305</v>
      </c>
      <c r="L129" s="35"/>
      <c r="M129" s="168" t="s">
        <v>2117</v>
      </c>
      <c r="N129" s="169" t="s">
        <v>2137</v>
      </c>
      <c r="O129" s="36"/>
      <c r="P129" s="170">
        <f>O129*H129</f>
        <v>0</v>
      </c>
      <c r="Q129" s="170">
        <v>3.9699999999999996E-3</v>
      </c>
      <c r="R129" s="170">
        <f>Q129*H129</f>
        <v>0.21437999999999999</v>
      </c>
      <c r="S129" s="170">
        <v>0</v>
      </c>
      <c r="T129" s="171">
        <f>S129*H129</f>
        <v>0</v>
      </c>
      <c r="AR129" s="18" t="s">
        <v>2237</v>
      </c>
      <c r="AT129" s="18" t="s">
        <v>2219</v>
      </c>
      <c r="AU129" s="18" t="s">
        <v>2175</v>
      </c>
      <c r="AY129" s="18" t="s">
        <v>2216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8" t="s">
        <v>2173</v>
      </c>
      <c r="BK129" s="172">
        <f>ROUND(I129*H129,2)</f>
        <v>0</v>
      </c>
      <c r="BL129" s="18" t="s">
        <v>2237</v>
      </c>
      <c r="BM129" s="18" t="s">
        <v>830</v>
      </c>
    </row>
    <row r="130" spans="2:65" s="1" customFormat="1" ht="22.5" customHeight="1">
      <c r="B130" s="160"/>
      <c r="C130" s="208" t="s">
        <v>2434</v>
      </c>
      <c r="D130" s="208" t="s">
        <v>2336</v>
      </c>
      <c r="E130" s="209" t="s">
        <v>831</v>
      </c>
      <c r="F130" s="210" t="s">
        <v>832</v>
      </c>
      <c r="G130" s="211" t="s">
        <v>833</v>
      </c>
      <c r="H130" s="212">
        <v>1.35</v>
      </c>
      <c r="I130" s="213"/>
      <c r="J130" s="214">
        <f>ROUND(I130*H130,2)</f>
        <v>0</v>
      </c>
      <c r="K130" s="210" t="s">
        <v>2117</v>
      </c>
      <c r="L130" s="215"/>
      <c r="M130" s="216" t="s">
        <v>2117</v>
      </c>
      <c r="N130" s="217" t="s">
        <v>2137</v>
      </c>
      <c r="O130" s="36"/>
      <c r="P130" s="170">
        <f>O130*H130</f>
        <v>0</v>
      </c>
      <c r="Q130" s="170">
        <v>1E-3</v>
      </c>
      <c r="R130" s="170">
        <f>Q130*H130</f>
        <v>1.3500000000000001E-3</v>
      </c>
      <c r="S130" s="170">
        <v>0</v>
      </c>
      <c r="T130" s="171">
        <f>S130*H130</f>
        <v>0</v>
      </c>
      <c r="AR130" s="18" t="s">
        <v>2254</v>
      </c>
      <c r="AT130" s="18" t="s">
        <v>2336</v>
      </c>
      <c r="AU130" s="18" t="s">
        <v>2175</v>
      </c>
      <c r="AY130" s="18" t="s">
        <v>2216</v>
      </c>
      <c r="BE130" s="172">
        <f>IF(N130="základní",J130,0)</f>
        <v>0</v>
      </c>
      <c r="BF130" s="172">
        <f>IF(N130="snížená",J130,0)</f>
        <v>0</v>
      </c>
      <c r="BG130" s="172">
        <f>IF(N130="zákl. přenesená",J130,0)</f>
        <v>0</v>
      </c>
      <c r="BH130" s="172">
        <f>IF(N130="sníž. přenesená",J130,0)</f>
        <v>0</v>
      </c>
      <c r="BI130" s="172">
        <f>IF(N130="nulová",J130,0)</f>
        <v>0</v>
      </c>
      <c r="BJ130" s="18" t="s">
        <v>2173</v>
      </c>
      <c r="BK130" s="172">
        <f>ROUND(I130*H130,2)</f>
        <v>0</v>
      </c>
      <c r="BL130" s="18" t="s">
        <v>2237</v>
      </c>
      <c r="BM130" s="18" t="s">
        <v>834</v>
      </c>
    </row>
    <row r="131" spans="2:65" s="11" customFormat="1" ht="22.5" customHeight="1">
      <c r="B131" s="173"/>
      <c r="D131" s="174" t="s">
        <v>2225</v>
      </c>
      <c r="F131" s="176" t="s">
        <v>835</v>
      </c>
      <c r="H131" s="177">
        <v>1.35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82" t="s">
        <v>2225</v>
      </c>
      <c r="AU131" s="182" t="s">
        <v>2175</v>
      </c>
      <c r="AV131" s="11" t="s">
        <v>2175</v>
      </c>
      <c r="AW131" s="11" t="s">
        <v>2099</v>
      </c>
      <c r="AX131" s="11" t="s">
        <v>2173</v>
      </c>
      <c r="AY131" s="182" t="s">
        <v>2216</v>
      </c>
    </row>
    <row r="132" spans="2:65" s="1" customFormat="1" ht="22.5" customHeight="1">
      <c r="B132" s="160"/>
      <c r="C132" s="161" t="s">
        <v>2438</v>
      </c>
      <c r="D132" s="161" t="s">
        <v>2219</v>
      </c>
      <c r="E132" s="162" t="s">
        <v>836</v>
      </c>
      <c r="F132" s="163" t="s">
        <v>837</v>
      </c>
      <c r="G132" s="164" t="s">
        <v>2359</v>
      </c>
      <c r="H132" s="165">
        <v>213</v>
      </c>
      <c r="I132" s="166"/>
      <c r="J132" s="167">
        <f>ROUND(I132*H132,2)</f>
        <v>0</v>
      </c>
      <c r="K132" s="163" t="s">
        <v>2305</v>
      </c>
      <c r="L132" s="35"/>
      <c r="M132" s="168" t="s">
        <v>2117</v>
      </c>
      <c r="N132" s="169" t="s">
        <v>2137</v>
      </c>
      <c r="O132" s="36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8" t="s">
        <v>2237</v>
      </c>
      <c r="AT132" s="18" t="s">
        <v>2219</v>
      </c>
      <c r="AU132" s="18" t="s">
        <v>2175</v>
      </c>
      <c r="AY132" s="18" t="s">
        <v>2216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8" t="s">
        <v>2173</v>
      </c>
      <c r="BK132" s="172">
        <f>ROUND(I132*H132,2)</f>
        <v>0</v>
      </c>
      <c r="BL132" s="18" t="s">
        <v>2237</v>
      </c>
      <c r="BM132" s="18" t="s">
        <v>838</v>
      </c>
    </row>
    <row r="133" spans="2:65" s="11" customFormat="1" ht="22.5" customHeight="1">
      <c r="B133" s="173"/>
      <c r="D133" s="174" t="s">
        <v>2225</v>
      </c>
      <c r="E133" s="175" t="s">
        <v>2117</v>
      </c>
      <c r="F133" s="176" t="s">
        <v>839</v>
      </c>
      <c r="H133" s="177">
        <v>213</v>
      </c>
      <c r="I133" s="178"/>
      <c r="L133" s="173"/>
      <c r="M133" s="179"/>
      <c r="N133" s="180"/>
      <c r="O133" s="180"/>
      <c r="P133" s="180"/>
      <c r="Q133" s="180"/>
      <c r="R133" s="180"/>
      <c r="S133" s="180"/>
      <c r="T133" s="181"/>
      <c r="AT133" s="182" t="s">
        <v>2225</v>
      </c>
      <c r="AU133" s="182" t="s">
        <v>2175</v>
      </c>
      <c r="AV133" s="11" t="s">
        <v>2175</v>
      </c>
      <c r="AW133" s="11" t="s">
        <v>2130</v>
      </c>
      <c r="AX133" s="11" t="s">
        <v>2173</v>
      </c>
      <c r="AY133" s="182" t="s">
        <v>2216</v>
      </c>
    </row>
    <row r="134" spans="2:65" s="1" customFormat="1" ht="22.5" customHeight="1">
      <c r="B134" s="160"/>
      <c r="C134" s="161" t="s">
        <v>2443</v>
      </c>
      <c r="D134" s="161" t="s">
        <v>2219</v>
      </c>
      <c r="E134" s="162" t="s">
        <v>840</v>
      </c>
      <c r="F134" s="163" t="s">
        <v>841</v>
      </c>
      <c r="G134" s="164" t="s">
        <v>2359</v>
      </c>
      <c r="H134" s="165">
        <v>52.5</v>
      </c>
      <c r="I134" s="166"/>
      <c r="J134" s="167">
        <f>ROUND(I134*H134,2)</f>
        <v>0</v>
      </c>
      <c r="K134" s="163" t="s">
        <v>2305</v>
      </c>
      <c r="L134" s="35"/>
      <c r="M134" s="168" t="s">
        <v>2117</v>
      </c>
      <c r="N134" s="169" t="s">
        <v>2137</v>
      </c>
      <c r="O134" s="36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AR134" s="18" t="s">
        <v>2237</v>
      </c>
      <c r="AT134" s="18" t="s">
        <v>2219</v>
      </c>
      <c r="AU134" s="18" t="s">
        <v>2175</v>
      </c>
      <c r="AY134" s="18" t="s">
        <v>2216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8" t="s">
        <v>2173</v>
      </c>
      <c r="BK134" s="172">
        <f>ROUND(I134*H134,2)</f>
        <v>0</v>
      </c>
      <c r="BL134" s="18" t="s">
        <v>2237</v>
      </c>
      <c r="BM134" s="18" t="s">
        <v>842</v>
      </c>
    </row>
    <row r="135" spans="2:65" s="11" customFormat="1" ht="22.5" customHeight="1">
      <c r="B135" s="173"/>
      <c r="D135" s="174" t="s">
        <v>2225</v>
      </c>
      <c r="E135" s="175" t="s">
        <v>2117</v>
      </c>
      <c r="F135" s="176" t="s">
        <v>823</v>
      </c>
      <c r="H135" s="177">
        <v>52.5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82" t="s">
        <v>2225</v>
      </c>
      <c r="AU135" s="182" t="s">
        <v>2175</v>
      </c>
      <c r="AV135" s="11" t="s">
        <v>2175</v>
      </c>
      <c r="AW135" s="11" t="s">
        <v>2130</v>
      </c>
      <c r="AX135" s="11" t="s">
        <v>2173</v>
      </c>
      <c r="AY135" s="182" t="s">
        <v>2216</v>
      </c>
    </row>
    <row r="136" spans="2:65" s="1" customFormat="1" ht="22.5" customHeight="1">
      <c r="B136" s="160"/>
      <c r="C136" s="208" t="s">
        <v>2447</v>
      </c>
      <c r="D136" s="208" t="s">
        <v>2336</v>
      </c>
      <c r="E136" s="209" t="s">
        <v>843</v>
      </c>
      <c r="F136" s="210" t="s">
        <v>844</v>
      </c>
      <c r="G136" s="211" t="s">
        <v>2304</v>
      </c>
      <c r="H136" s="212">
        <v>0.379</v>
      </c>
      <c r="I136" s="213"/>
      <c r="J136" s="214">
        <f>ROUND(I136*H136,2)</f>
        <v>0</v>
      </c>
      <c r="K136" s="210" t="s">
        <v>2117</v>
      </c>
      <c r="L136" s="215"/>
      <c r="M136" s="216" t="s">
        <v>2117</v>
      </c>
      <c r="N136" s="217" t="s">
        <v>2137</v>
      </c>
      <c r="O136" s="36"/>
      <c r="P136" s="170">
        <f>O136*H136</f>
        <v>0</v>
      </c>
      <c r="Q136" s="170">
        <v>0.6</v>
      </c>
      <c r="R136" s="170">
        <f>Q136*H136</f>
        <v>0.22739999999999999</v>
      </c>
      <c r="S136" s="170">
        <v>0</v>
      </c>
      <c r="T136" s="171">
        <f>S136*H136</f>
        <v>0</v>
      </c>
      <c r="AR136" s="18" t="s">
        <v>2254</v>
      </c>
      <c r="AT136" s="18" t="s">
        <v>2336</v>
      </c>
      <c r="AU136" s="18" t="s">
        <v>2175</v>
      </c>
      <c r="AY136" s="18" t="s">
        <v>2216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8" t="s">
        <v>2173</v>
      </c>
      <c r="BK136" s="172">
        <f>ROUND(I136*H136,2)</f>
        <v>0</v>
      </c>
      <c r="BL136" s="18" t="s">
        <v>2237</v>
      </c>
      <c r="BM136" s="18" t="s">
        <v>845</v>
      </c>
    </row>
    <row r="137" spans="2:65" s="11" customFormat="1" ht="22.5" customHeight="1">
      <c r="B137" s="173"/>
      <c r="D137" s="188" t="s">
        <v>2225</v>
      </c>
      <c r="E137" s="182" t="s">
        <v>2117</v>
      </c>
      <c r="F137" s="189" t="s">
        <v>846</v>
      </c>
      <c r="H137" s="190">
        <v>3.6749999999999998</v>
      </c>
      <c r="I137" s="178"/>
      <c r="L137" s="173"/>
      <c r="M137" s="179"/>
      <c r="N137" s="180"/>
      <c r="O137" s="180"/>
      <c r="P137" s="180"/>
      <c r="Q137" s="180"/>
      <c r="R137" s="180"/>
      <c r="S137" s="180"/>
      <c r="T137" s="181"/>
      <c r="AT137" s="182" t="s">
        <v>2225</v>
      </c>
      <c r="AU137" s="182" t="s">
        <v>2175</v>
      </c>
      <c r="AV137" s="11" t="s">
        <v>2175</v>
      </c>
      <c r="AW137" s="11" t="s">
        <v>2130</v>
      </c>
      <c r="AX137" s="11" t="s">
        <v>2173</v>
      </c>
      <c r="AY137" s="182" t="s">
        <v>2216</v>
      </c>
    </row>
    <row r="138" spans="2:65" s="11" customFormat="1" ht="22.5" customHeight="1">
      <c r="B138" s="173"/>
      <c r="D138" s="188" t="s">
        <v>2225</v>
      </c>
      <c r="F138" s="189" t="s">
        <v>847</v>
      </c>
      <c r="H138" s="190">
        <v>0.379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82" t="s">
        <v>2225</v>
      </c>
      <c r="AU138" s="182" t="s">
        <v>2175</v>
      </c>
      <c r="AV138" s="11" t="s">
        <v>2175</v>
      </c>
      <c r="AW138" s="11" t="s">
        <v>2099</v>
      </c>
      <c r="AX138" s="11" t="s">
        <v>2173</v>
      </c>
      <c r="AY138" s="182" t="s">
        <v>2216</v>
      </c>
    </row>
    <row r="139" spans="2:65" s="10" customFormat="1" ht="29.85" customHeight="1">
      <c r="B139" s="146"/>
      <c r="D139" s="157" t="s">
        <v>2165</v>
      </c>
      <c r="E139" s="158" t="s">
        <v>2175</v>
      </c>
      <c r="F139" s="158" t="s">
        <v>2348</v>
      </c>
      <c r="I139" s="149"/>
      <c r="J139" s="159">
        <f>BK139</f>
        <v>0</v>
      </c>
      <c r="L139" s="146"/>
      <c r="M139" s="151"/>
      <c r="N139" s="152"/>
      <c r="O139" s="152"/>
      <c r="P139" s="153">
        <f>SUM(P140:P152)</f>
        <v>0</v>
      </c>
      <c r="Q139" s="152"/>
      <c r="R139" s="153">
        <f>SUM(R140:R152)</f>
        <v>61.29423216</v>
      </c>
      <c r="S139" s="152"/>
      <c r="T139" s="154">
        <f>SUM(T140:T152)</f>
        <v>0</v>
      </c>
      <c r="AR139" s="147" t="s">
        <v>2173</v>
      </c>
      <c r="AT139" s="155" t="s">
        <v>2165</v>
      </c>
      <c r="AU139" s="155" t="s">
        <v>2173</v>
      </c>
      <c r="AY139" s="147" t="s">
        <v>2216</v>
      </c>
      <c r="BK139" s="156">
        <f>SUM(BK140:BK152)</f>
        <v>0</v>
      </c>
    </row>
    <row r="140" spans="2:65" s="1" customFormat="1" ht="22.5" customHeight="1">
      <c r="B140" s="160"/>
      <c r="C140" s="161" t="s">
        <v>2453</v>
      </c>
      <c r="D140" s="161" t="s">
        <v>2219</v>
      </c>
      <c r="E140" s="162" t="s">
        <v>848</v>
      </c>
      <c r="F140" s="163" t="s">
        <v>849</v>
      </c>
      <c r="G140" s="164" t="s">
        <v>2352</v>
      </c>
      <c r="H140" s="165">
        <v>231</v>
      </c>
      <c r="I140" s="166"/>
      <c r="J140" s="167">
        <f>ROUND(I140*H140,2)</f>
        <v>0</v>
      </c>
      <c r="K140" s="163" t="s">
        <v>2305</v>
      </c>
      <c r="L140" s="35"/>
      <c r="M140" s="168" t="s">
        <v>2117</v>
      </c>
      <c r="N140" s="169" t="s">
        <v>2137</v>
      </c>
      <c r="O140" s="36"/>
      <c r="P140" s="170">
        <f>O140*H140</f>
        <v>0</v>
      </c>
      <c r="Q140" s="170">
        <v>0.24629999999999999</v>
      </c>
      <c r="R140" s="170">
        <f>Q140*H140</f>
        <v>56.895299999999999</v>
      </c>
      <c r="S140" s="170">
        <v>0</v>
      </c>
      <c r="T140" s="171">
        <f>S140*H140</f>
        <v>0</v>
      </c>
      <c r="AR140" s="18" t="s">
        <v>2237</v>
      </c>
      <c r="AT140" s="18" t="s">
        <v>2219</v>
      </c>
      <c r="AU140" s="18" t="s">
        <v>2175</v>
      </c>
      <c r="AY140" s="18" t="s">
        <v>2216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18" t="s">
        <v>2173</v>
      </c>
      <c r="BK140" s="172">
        <f>ROUND(I140*H140,2)</f>
        <v>0</v>
      </c>
      <c r="BL140" s="18" t="s">
        <v>2237</v>
      </c>
      <c r="BM140" s="18" t="s">
        <v>850</v>
      </c>
    </row>
    <row r="141" spans="2:65" s="11" customFormat="1" ht="22.5" customHeight="1">
      <c r="B141" s="173"/>
      <c r="D141" s="188" t="s">
        <v>2225</v>
      </c>
      <c r="E141" s="182" t="s">
        <v>2117</v>
      </c>
      <c r="F141" s="189" t="s">
        <v>851</v>
      </c>
      <c r="H141" s="190">
        <v>231</v>
      </c>
      <c r="I141" s="178"/>
      <c r="L141" s="173"/>
      <c r="M141" s="179"/>
      <c r="N141" s="180"/>
      <c r="O141" s="180"/>
      <c r="P141" s="180"/>
      <c r="Q141" s="180"/>
      <c r="R141" s="180"/>
      <c r="S141" s="180"/>
      <c r="T141" s="181"/>
      <c r="AT141" s="182" t="s">
        <v>2225</v>
      </c>
      <c r="AU141" s="182" t="s">
        <v>2175</v>
      </c>
      <c r="AV141" s="11" t="s">
        <v>2175</v>
      </c>
      <c r="AW141" s="11" t="s">
        <v>2130</v>
      </c>
      <c r="AX141" s="11" t="s">
        <v>2166</v>
      </c>
      <c r="AY141" s="182" t="s">
        <v>2216</v>
      </c>
    </row>
    <row r="142" spans="2:65" s="12" customFormat="1" ht="22.5" customHeight="1">
      <c r="B142" s="191"/>
      <c r="D142" s="174" t="s">
        <v>2225</v>
      </c>
      <c r="E142" s="218" t="s">
        <v>756</v>
      </c>
      <c r="F142" s="219" t="s">
        <v>2317</v>
      </c>
      <c r="H142" s="220">
        <v>231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2225</v>
      </c>
      <c r="AU142" s="192" t="s">
        <v>2175</v>
      </c>
      <c r="AV142" s="12" t="s">
        <v>2233</v>
      </c>
      <c r="AW142" s="12" t="s">
        <v>2130</v>
      </c>
      <c r="AX142" s="12" t="s">
        <v>2173</v>
      </c>
      <c r="AY142" s="192" t="s">
        <v>2216</v>
      </c>
    </row>
    <row r="143" spans="2:65" s="1" customFormat="1" ht="22.5" customHeight="1">
      <c r="B143" s="160"/>
      <c r="C143" s="161" t="s">
        <v>2459</v>
      </c>
      <c r="D143" s="161" t="s">
        <v>2219</v>
      </c>
      <c r="E143" s="162" t="s">
        <v>852</v>
      </c>
      <c r="F143" s="163" t="s">
        <v>853</v>
      </c>
      <c r="G143" s="164" t="s">
        <v>2359</v>
      </c>
      <c r="H143" s="165">
        <v>1660</v>
      </c>
      <c r="I143" s="166"/>
      <c r="J143" s="167">
        <f>ROUND(I143*H143,2)</f>
        <v>0</v>
      </c>
      <c r="K143" s="163" t="s">
        <v>2305</v>
      </c>
      <c r="L143" s="35"/>
      <c r="M143" s="168" t="s">
        <v>2117</v>
      </c>
      <c r="N143" s="169" t="s">
        <v>2137</v>
      </c>
      <c r="O143" s="36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AR143" s="18" t="s">
        <v>2237</v>
      </c>
      <c r="AT143" s="18" t="s">
        <v>2219</v>
      </c>
      <c r="AU143" s="18" t="s">
        <v>2175</v>
      </c>
      <c r="AY143" s="18" t="s">
        <v>2216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8" t="s">
        <v>2173</v>
      </c>
      <c r="BK143" s="172">
        <f>ROUND(I143*H143,2)</f>
        <v>0</v>
      </c>
      <c r="BL143" s="18" t="s">
        <v>2237</v>
      </c>
      <c r="BM143" s="18" t="s">
        <v>854</v>
      </c>
    </row>
    <row r="144" spans="2:65" s="1" customFormat="1" ht="22.5" customHeight="1">
      <c r="B144" s="160"/>
      <c r="C144" s="161" t="s">
        <v>2463</v>
      </c>
      <c r="D144" s="161" t="s">
        <v>2219</v>
      </c>
      <c r="E144" s="162" t="s">
        <v>855</v>
      </c>
      <c r="F144" s="163" t="s">
        <v>856</v>
      </c>
      <c r="G144" s="164" t="s">
        <v>2304</v>
      </c>
      <c r="H144" s="165">
        <v>1.944</v>
      </c>
      <c r="I144" s="166"/>
      <c r="J144" s="167">
        <f>ROUND(I144*H144,2)</f>
        <v>0</v>
      </c>
      <c r="K144" s="163" t="s">
        <v>2305</v>
      </c>
      <c r="L144" s="35"/>
      <c r="M144" s="168" t="s">
        <v>2117</v>
      </c>
      <c r="N144" s="169" t="s">
        <v>2137</v>
      </c>
      <c r="O144" s="36"/>
      <c r="P144" s="170">
        <f>O144*H144</f>
        <v>0</v>
      </c>
      <c r="Q144" s="170">
        <v>2.2563399999999998</v>
      </c>
      <c r="R144" s="170">
        <f>Q144*H144</f>
        <v>4.3863249599999996</v>
      </c>
      <c r="S144" s="170">
        <v>0</v>
      </c>
      <c r="T144" s="171">
        <f>S144*H144</f>
        <v>0</v>
      </c>
      <c r="AR144" s="18" t="s">
        <v>2237</v>
      </c>
      <c r="AT144" s="18" t="s">
        <v>2219</v>
      </c>
      <c r="AU144" s="18" t="s">
        <v>2175</v>
      </c>
      <c r="AY144" s="18" t="s">
        <v>2216</v>
      </c>
      <c r="BE144" s="172">
        <f>IF(N144="základní",J144,0)</f>
        <v>0</v>
      </c>
      <c r="BF144" s="172">
        <f>IF(N144="snížená",J144,0)</f>
        <v>0</v>
      </c>
      <c r="BG144" s="172">
        <f>IF(N144="zákl. přenesená",J144,0)</f>
        <v>0</v>
      </c>
      <c r="BH144" s="172">
        <f>IF(N144="sníž. přenesená",J144,0)</f>
        <v>0</v>
      </c>
      <c r="BI144" s="172">
        <f>IF(N144="nulová",J144,0)</f>
        <v>0</v>
      </c>
      <c r="BJ144" s="18" t="s">
        <v>2173</v>
      </c>
      <c r="BK144" s="172">
        <f>ROUND(I144*H144,2)</f>
        <v>0</v>
      </c>
      <c r="BL144" s="18" t="s">
        <v>2237</v>
      </c>
      <c r="BM144" s="18" t="s">
        <v>857</v>
      </c>
    </row>
    <row r="145" spans="2:65" s="11" customFormat="1" ht="22.5" customHeight="1">
      <c r="B145" s="173"/>
      <c r="D145" s="188" t="s">
        <v>2225</v>
      </c>
      <c r="E145" s="182" t="s">
        <v>2117</v>
      </c>
      <c r="F145" s="189" t="s">
        <v>858</v>
      </c>
      <c r="H145" s="190">
        <v>1.8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82" t="s">
        <v>2225</v>
      </c>
      <c r="AU145" s="182" t="s">
        <v>2175</v>
      </c>
      <c r="AV145" s="11" t="s">
        <v>2175</v>
      </c>
      <c r="AW145" s="11" t="s">
        <v>2130</v>
      </c>
      <c r="AX145" s="11" t="s">
        <v>2166</v>
      </c>
      <c r="AY145" s="182" t="s">
        <v>2216</v>
      </c>
    </row>
    <row r="146" spans="2:65" s="11" customFormat="1" ht="22.5" customHeight="1">
      <c r="B146" s="173"/>
      <c r="D146" s="188" t="s">
        <v>2225</v>
      </c>
      <c r="E146" s="182" t="s">
        <v>2117</v>
      </c>
      <c r="F146" s="189" t="s">
        <v>859</v>
      </c>
      <c r="H146" s="190">
        <v>0.14399999999999999</v>
      </c>
      <c r="I146" s="178"/>
      <c r="L146" s="173"/>
      <c r="M146" s="179"/>
      <c r="N146" s="180"/>
      <c r="O146" s="180"/>
      <c r="P146" s="180"/>
      <c r="Q146" s="180"/>
      <c r="R146" s="180"/>
      <c r="S146" s="180"/>
      <c r="T146" s="181"/>
      <c r="AT146" s="182" t="s">
        <v>2225</v>
      </c>
      <c r="AU146" s="182" t="s">
        <v>2175</v>
      </c>
      <c r="AV146" s="11" t="s">
        <v>2175</v>
      </c>
      <c r="AW146" s="11" t="s">
        <v>2130</v>
      </c>
      <c r="AX146" s="11" t="s">
        <v>2166</v>
      </c>
      <c r="AY146" s="182" t="s">
        <v>2216</v>
      </c>
    </row>
    <row r="147" spans="2:65" s="13" customFormat="1" ht="22.5" customHeight="1">
      <c r="B147" s="199"/>
      <c r="D147" s="174" t="s">
        <v>2225</v>
      </c>
      <c r="E147" s="200" t="s">
        <v>2117</v>
      </c>
      <c r="F147" s="201" t="s">
        <v>2321</v>
      </c>
      <c r="H147" s="202">
        <v>1.944</v>
      </c>
      <c r="I147" s="203"/>
      <c r="L147" s="199"/>
      <c r="M147" s="204"/>
      <c r="N147" s="205"/>
      <c r="O147" s="205"/>
      <c r="P147" s="205"/>
      <c r="Q147" s="205"/>
      <c r="R147" s="205"/>
      <c r="S147" s="205"/>
      <c r="T147" s="206"/>
      <c r="AT147" s="207" t="s">
        <v>2225</v>
      </c>
      <c r="AU147" s="207" t="s">
        <v>2175</v>
      </c>
      <c r="AV147" s="13" t="s">
        <v>2237</v>
      </c>
      <c r="AW147" s="13" t="s">
        <v>2130</v>
      </c>
      <c r="AX147" s="13" t="s">
        <v>2173</v>
      </c>
      <c r="AY147" s="207" t="s">
        <v>2216</v>
      </c>
    </row>
    <row r="148" spans="2:65" s="1" customFormat="1" ht="22.5" customHeight="1">
      <c r="B148" s="160"/>
      <c r="C148" s="161" t="s">
        <v>2468</v>
      </c>
      <c r="D148" s="161" t="s">
        <v>2219</v>
      </c>
      <c r="E148" s="162" t="s">
        <v>860</v>
      </c>
      <c r="F148" s="163" t="s">
        <v>861</v>
      </c>
      <c r="G148" s="164" t="s">
        <v>2359</v>
      </c>
      <c r="H148" s="165">
        <v>12.24</v>
      </c>
      <c r="I148" s="166"/>
      <c r="J148" s="167">
        <f>ROUND(I148*H148,2)</f>
        <v>0</v>
      </c>
      <c r="K148" s="163" t="s">
        <v>2305</v>
      </c>
      <c r="L148" s="35"/>
      <c r="M148" s="168" t="s">
        <v>2117</v>
      </c>
      <c r="N148" s="169" t="s">
        <v>2137</v>
      </c>
      <c r="O148" s="36"/>
      <c r="P148" s="170">
        <f>O148*H148</f>
        <v>0</v>
      </c>
      <c r="Q148" s="170">
        <v>1.0300000000000001E-3</v>
      </c>
      <c r="R148" s="170">
        <f>Q148*H148</f>
        <v>1.2607200000000001E-2</v>
      </c>
      <c r="S148" s="170">
        <v>0</v>
      </c>
      <c r="T148" s="171">
        <f>S148*H148</f>
        <v>0</v>
      </c>
      <c r="AR148" s="18" t="s">
        <v>2237</v>
      </c>
      <c r="AT148" s="18" t="s">
        <v>2219</v>
      </c>
      <c r="AU148" s="18" t="s">
        <v>2175</v>
      </c>
      <c r="AY148" s="18" t="s">
        <v>2216</v>
      </c>
      <c r="BE148" s="172">
        <f>IF(N148="základní",J148,0)</f>
        <v>0</v>
      </c>
      <c r="BF148" s="172">
        <f>IF(N148="snížená",J148,0)</f>
        <v>0</v>
      </c>
      <c r="BG148" s="172">
        <f>IF(N148="zákl. přenesená",J148,0)</f>
        <v>0</v>
      </c>
      <c r="BH148" s="172">
        <f>IF(N148="sníž. přenesená",J148,0)</f>
        <v>0</v>
      </c>
      <c r="BI148" s="172">
        <f>IF(N148="nulová",J148,0)</f>
        <v>0</v>
      </c>
      <c r="BJ148" s="18" t="s">
        <v>2173</v>
      </c>
      <c r="BK148" s="172">
        <f>ROUND(I148*H148,2)</f>
        <v>0</v>
      </c>
      <c r="BL148" s="18" t="s">
        <v>2237</v>
      </c>
      <c r="BM148" s="18" t="s">
        <v>862</v>
      </c>
    </row>
    <row r="149" spans="2:65" s="11" customFormat="1" ht="22.5" customHeight="1">
      <c r="B149" s="173"/>
      <c r="D149" s="188" t="s">
        <v>2225</v>
      </c>
      <c r="E149" s="182" t="s">
        <v>2117</v>
      </c>
      <c r="F149" s="189" t="s">
        <v>863</v>
      </c>
      <c r="H149" s="190">
        <v>6</v>
      </c>
      <c r="I149" s="178"/>
      <c r="L149" s="173"/>
      <c r="M149" s="179"/>
      <c r="N149" s="180"/>
      <c r="O149" s="180"/>
      <c r="P149" s="180"/>
      <c r="Q149" s="180"/>
      <c r="R149" s="180"/>
      <c r="S149" s="180"/>
      <c r="T149" s="181"/>
      <c r="AT149" s="182" t="s">
        <v>2225</v>
      </c>
      <c r="AU149" s="182" t="s">
        <v>2175</v>
      </c>
      <c r="AV149" s="11" t="s">
        <v>2175</v>
      </c>
      <c r="AW149" s="11" t="s">
        <v>2130</v>
      </c>
      <c r="AX149" s="11" t="s">
        <v>2166</v>
      </c>
      <c r="AY149" s="182" t="s">
        <v>2216</v>
      </c>
    </row>
    <row r="150" spans="2:65" s="11" customFormat="1" ht="22.5" customHeight="1">
      <c r="B150" s="173"/>
      <c r="D150" s="188" t="s">
        <v>2225</v>
      </c>
      <c r="E150" s="182" t="s">
        <v>2117</v>
      </c>
      <c r="F150" s="189" t="s">
        <v>864</v>
      </c>
      <c r="H150" s="190">
        <v>6.24</v>
      </c>
      <c r="I150" s="178"/>
      <c r="L150" s="173"/>
      <c r="M150" s="179"/>
      <c r="N150" s="180"/>
      <c r="O150" s="180"/>
      <c r="P150" s="180"/>
      <c r="Q150" s="180"/>
      <c r="R150" s="180"/>
      <c r="S150" s="180"/>
      <c r="T150" s="181"/>
      <c r="AT150" s="182" t="s">
        <v>2225</v>
      </c>
      <c r="AU150" s="182" t="s">
        <v>2175</v>
      </c>
      <c r="AV150" s="11" t="s">
        <v>2175</v>
      </c>
      <c r="AW150" s="11" t="s">
        <v>2130</v>
      </c>
      <c r="AX150" s="11" t="s">
        <v>2166</v>
      </c>
      <c r="AY150" s="182" t="s">
        <v>2216</v>
      </c>
    </row>
    <row r="151" spans="2:65" s="13" customFormat="1" ht="22.5" customHeight="1">
      <c r="B151" s="199"/>
      <c r="D151" s="174" t="s">
        <v>2225</v>
      </c>
      <c r="E151" s="200" t="s">
        <v>2117</v>
      </c>
      <c r="F151" s="201" t="s">
        <v>2321</v>
      </c>
      <c r="H151" s="202">
        <v>12.24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7" t="s">
        <v>2225</v>
      </c>
      <c r="AU151" s="207" t="s">
        <v>2175</v>
      </c>
      <c r="AV151" s="13" t="s">
        <v>2237</v>
      </c>
      <c r="AW151" s="13" t="s">
        <v>2130</v>
      </c>
      <c r="AX151" s="13" t="s">
        <v>2173</v>
      </c>
      <c r="AY151" s="207" t="s">
        <v>2216</v>
      </c>
    </row>
    <row r="152" spans="2:65" s="1" customFormat="1" ht="22.5" customHeight="1">
      <c r="B152" s="160"/>
      <c r="C152" s="161" t="s">
        <v>2473</v>
      </c>
      <c r="D152" s="161" t="s">
        <v>2219</v>
      </c>
      <c r="E152" s="162" t="s">
        <v>865</v>
      </c>
      <c r="F152" s="163" t="s">
        <v>866</v>
      </c>
      <c r="G152" s="164" t="s">
        <v>2359</v>
      </c>
      <c r="H152" s="165">
        <v>12.24</v>
      </c>
      <c r="I152" s="166"/>
      <c r="J152" s="167">
        <f>ROUND(I152*H152,2)</f>
        <v>0</v>
      </c>
      <c r="K152" s="163" t="s">
        <v>2305</v>
      </c>
      <c r="L152" s="35"/>
      <c r="M152" s="168" t="s">
        <v>2117</v>
      </c>
      <c r="N152" s="169" t="s">
        <v>2137</v>
      </c>
      <c r="O152" s="36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AR152" s="18" t="s">
        <v>2237</v>
      </c>
      <c r="AT152" s="18" t="s">
        <v>2219</v>
      </c>
      <c r="AU152" s="18" t="s">
        <v>2175</v>
      </c>
      <c r="AY152" s="18" t="s">
        <v>2216</v>
      </c>
      <c r="BE152" s="172">
        <f>IF(N152="základní",J152,0)</f>
        <v>0</v>
      </c>
      <c r="BF152" s="172">
        <f>IF(N152="snížená",J152,0)</f>
        <v>0</v>
      </c>
      <c r="BG152" s="172">
        <f>IF(N152="zákl. přenesená",J152,0)</f>
        <v>0</v>
      </c>
      <c r="BH152" s="172">
        <f>IF(N152="sníž. přenesená",J152,0)</f>
        <v>0</v>
      </c>
      <c r="BI152" s="172">
        <f>IF(N152="nulová",J152,0)</f>
        <v>0</v>
      </c>
      <c r="BJ152" s="18" t="s">
        <v>2173</v>
      </c>
      <c r="BK152" s="172">
        <f>ROUND(I152*H152,2)</f>
        <v>0</v>
      </c>
      <c r="BL152" s="18" t="s">
        <v>2237</v>
      </c>
      <c r="BM152" s="18" t="s">
        <v>867</v>
      </c>
    </row>
    <row r="153" spans="2:65" s="10" customFormat="1" ht="29.85" customHeight="1">
      <c r="B153" s="146"/>
      <c r="D153" s="157" t="s">
        <v>2165</v>
      </c>
      <c r="E153" s="158" t="s">
        <v>2215</v>
      </c>
      <c r="F153" s="158" t="s">
        <v>868</v>
      </c>
      <c r="I153" s="149"/>
      <c r="J153" s="159">
        <f>BK153</f>
        <v>0</v>
      </c>
      <c r="L153" s="146"/>
      <c r="M153" s="151"/>
      <c r="N153" s="152"/>
      <c r="O153" s="152"/>
      <c r="P153" s="153">
        <f>SUM(P154:P179)</f>
        <v>0</v>
      </c>
      <c r="Q153" s="152"/>
      <c r="R153" s="153">
        <f>SUM(R154:R179)</f>
        <v>1463.6400488500001</v>
      </c>
      <c r="S153" s="152"/>
      <c r="T153" s="154">
        <f>SUM(T154:T179)</f>
        <v>0</v>
      </c>
      <c r="AR153" s="147" t="s">
        <v>2173</v>
      </c>
      <c r="AT153" s="155" t="s">
        <v>2165</v>
      </c>
      <c r="AU153" s="155" t="s">
        <v>2173</v>
      </c>
      <c r="AY153" s="147" t="s">
        <v>2216</v>
      </c>
      <c r="BK153" s="156">
        <f>SUM(BK154:BK179)</f>
        <v>0</v>
      </c>
    </row>
    <row r="154" spans="2:65" s="1" customFormat="1" ht="22.5" customHeight="1">
      <c r="B154" s="160"/>
      <c r="C154" s="161" t="s">
        <v>2477</v>
      </c>
      <c r="D154" s="161" t="s">
        <v>2219</v>
      </c>
      <c r="E154" s="162" t="s">
        <v>869</v>
      </c>
      <c r="F154" s="163" t="s">
        <v>870</v>
      </c>
      <c r="G154" s="164" t="s">
        <v>2359</v>
      </c>
      <c r="H154" s="165">
        <v>1123.76</v>
      </c>
      <c r="I154" s="166"/>
      <c r="J154" s="167">
        <f>ROUND(I154*H154,2)</f>
        <v>0</v>
      </c>
      <c r="K154" s="163" t="s">
        <v>2305</v>
      </c>
      <c r="L154" s="35"/>
      <c r="M154" s="168" t="s">
        <v>2117</v>
      </c>
      <c r="N154" s="169" t="s">
        <v>2137</v>
      </c>
      <c r="O154" s="36"/>
      <c r="P154" s="170">
        <f>O154*H154</f>
        <v>0</v>
      </c>
      <c r="Q154" s="170">
        <v>0.41599999999999998</v>
      </c>
      <c r="R154" s="170">
        <f>Q154*H154</f>
        <v>467.48415999999997</v>
      </c>
      <c r="S154" s="170">
        <v>0</v>
      </c>
      <c r="T154" s="171">
        <f>S154*H154</f>
        <v>0</v>
      </c>
      <c r="AR154" s="18" t="s">
        <v>2237</v>
      </c>
      <c r="AT154" s="18" t="s">
        <v>2219</v>
      </c>
      <c r="AU154" s="18" t="s">
        <v>2175</v>
      </c>
      <c r="AY154" s="18" t="s">
        <v>2216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8" t="s">
        <v>2173</v>
      </c>
      <c r="BK154" s="172">
        <f>ROUND(I154*H154,2)</f>
        <v>0</v>
      </c>
      <c r="BL154" s="18" t="s">
        <v>2237</v>
      </c>
      <c r="BM154" s="18" t="s">
        <v>871</v>
      </c>
    </row>
    <row r="155" spans="2:65" s="11" customFormat="1" ht="22.5" customHeight="1">
      <c r="B155" s="173"/>
      <c r="D155" s="188" t="s">
        <v>2225</v>
      </c>
      <c r="E155" s="182" t="s">
        <v>2117</v>
      </c>
      <c r="F155" s="189" t="s">
        <v>872</v>
      </c>
      <c r="H155" s="190">
        <v>968</v>
      </c>
      <c r="I155" s="178"/>
      <c r="L155" s="173"/>
      <c r="M155" s="179"/>
      <c r="N155" s="180"/>
      <c r="O155" s="180"/>
      <c r="P155" s="180"/>
      <c r="Q155" s="180"/>
      <c r="R155" s="180"/>
      <c r="S155" s="180"/>
      <c r="T155" s="181"/>
      <c r="AT155" s="182" t="s">
        <v>2225</v>
      </c>
      <c r="AU155" s="182" t="s">
        <v>2175</v>
      </c>
      <c r="AV155" s="11" t="s">
        <v>2175</v>
      </c>
      <c r="AW155" s="11" t="s">
        <v>2130</v>
      </c>
      <c r="AX155" s="11" t="s">
        <v>2166</v>
      </c>
      <c r="AY155" s="182" t="s">
        <v>2216</v>
      </c>
    </row>
    <row r="156" spans="2:65" s="11" customFormat="1" ht="22.5" customHeight="1">
      <c r="B156" s="173"/>
      <c r="D156" s="188" t="s">
        <v>2225</v>
      </c>
      <c r="E156" s="182" t="s">
        <v>2117</v>
      </c>
      <c r="F156" s="189" t="s">
        <v>873</v>
      </c>
      <c r="H156" s="190">
        <v>155.76</v>
      </c>
      <c r="I156" s="178"/>
      <c r="L156" s="173"/>
      <c r="M156" s="179"/>
      <c r="N156" s="180"/>
      <c r="O156" s="180"/>
      <c r="P156" s="180"/>
      <c r="Q156" s="180"/>
      <c r="R156" s="180"/>
      <c r="S156" s="180"/>
      <c r="T156" s="181"/>
      <c r="AT156" s="182" t="s">
        <v>2225</v>
      </c>
      <c r="AU156" s="182" t="s">
        <v>2175</v>
      </c>
      <c r="AV156" s="11" t="s">
        <v>2175</v>
      </c>
      <c r="AW156" s="11" t="s">
        <v>2130</v>
      </c>
      <c r="AX156" s="11" t="s">
        <v>2166</v>
      </c>
      <c r="AY156" s="182" t="s">
        <v>2216</v>
      </c>
    </row>
    <row r="157" spans="2:65" s="12" customFormat="1" ht="22.5" customHeight="1">
      <c r="B157" s="191"/>
      <c r="D157" s="174" t="s">
        <v>2225</v>
      </c>
      <c r="E157" s="218" t="s">
        <v>874</v>
      </c>
      <c r="F157" s="219" t="s">
        <v>2317</v>
      </c>
      <c r="H157" s="220">
        <v>1123.76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2225</v>
      </c>
      <c r="AU157" s="192" t="s">
        <v>2175</v>
      </c>
      <c r="AV157" s="12" t="s">
        <v>2233</v>
      </c>
      <c r="AW157" s="12" t="s">
        <v>2130</v>
      </c>
      <c r="AX157" s="12" t="s">
        <v>2173</v>
      </c>
      <c r="AY157" s="192" t="s">
        <v>2216</v>
      </c>
    </row>
    <row r="158" spans="2:65" s="1" customFormat="1" ht="22.5" customHeight="1">
      <c r="B158" s="160"/>
      <c r="C158" s="161" t="s">
        <v>2482</v>
      </c>
      <c r="D158" s="161" t="s">
        <v>2219</v>
      </c>
      <c r="E158" s="162" t="s">
        <v>875</v>
      </c>
      <c r="F158" s="163" t="s">
        <v>876</v>
      </c>
      <c r="G158" s="164" t="s">
        <v>2359</v>
      </c>
      <c r="H158" s="165">
        <v>311</v>
      </c>
      <c r="I158" s="166"/>
      <c r="J158" s="167">
        <f>ROUND(I158*H158,2)</f>
        <v>0</v>
      </c>
      <c r="K158" s="163" t="s">
        <v>2305</v>
      </c>
      <c r="L158" s="35"/>
      <c r="M158" s="168" t="s">
        <v>2117</v>
      </c>
      <c r="N158" s="169" t="s">
        <v>2137</v>
      </c>
      <c r="O158" s="36"/>
      <c r="P158" s="170">
        <f>O158*H158</f>
        <v>0</v>
      </c>
      <c r="Q158" s="170">
        <v>0.47260000000000002</v>
      </c>
      <c r="R158" s="170">
        <f>Q158*H158</f>
        <v>146.9786</v>
      </c>
      <c r="S158" s="170">
        <v>0</v>
      </c>
      <c r="T158" s="171">
        <f>S158*H158</f>
        <v>0</v>
      </c>
      <c r="AR158" s="18" t="s">
        <v>2237</v>
      </c>
      <c r="AT158" s="18" t="s">
        <v>2219</v>
      </c>
      <c r="AU158" s="18" t="s">
        <v>2175</v>
      </c>
      <c r="AY158" s="18" t="s">
        <v>2216</v>
      </c>
      <c r="BE158" s="172">
        <f>IF(N158="základní",J158,0)</f>
        <v>0</v>
      </c>
      <c r="BF158" s="172">
        <f>IF(N158="snížená",J158,0)</f>
        <v>0</v>
      </c>
      <c r="BG158" s="172">
        <f>IF(N158="zákl. přenesená",J158,0)</f>
        <v>0</v>
      </c>
      <c r="BH158" s="172">
        <f>IF(N158="sníž. přenesená",J158,0)</f>
        <v>0</v>
      </c>
      <c r="BI158" s="172">
        <f>IF(N158="nulová",J158,0)</f>
        <v>0</v>
      </c>
      <c r="BJ158" s="18" t="s">
        <v>2173</v>
      </c>
      <c r="BK158" s="172">
        <f>ROUND(I158*H158,2)</f>
        <v>0</v>
      </c>
      <c r="BL158" s="18" t="s">
        <v>2237</v>
      </c>
      <c r="BM158" s="18" t="s">
        <v>877</v>
      </c>
    </row>
    <row r="159" spans="2:65" s="11" customFormat="1" ht="22.5" customHeight="1">
      <c r="B159" s="173"/>
      <c r="D159" s="188" t="s">
        <v>2225</v>
      </c>
      <c r="E159" s="182" t="s">
        <v>2117</v>
      </c>
      <c r="F159" s="189" t="s">
        <v>878</v>
      </c>
      <c r="H159" s="190">
        <v>311</v>
      </c>
      <c r="I159" s="178"/>
      <c r="L159" s="173"/>
      <c r="M159" s="179"/>
      <c r="N159" s="180"/>
      <c r="O159" s="180"/>
      <c r="P159" s="180"/>
      <c r="Q159" s="180"/>
      <c r="R159" s="180"/>
      <c r="S159" s="180"/>
      <c r="T159" s="181"/>
      <c r="AT159" s="182" t="s">
        <v>2225</v>
      </c>
      <c r="AU159" s="182" t="s">
        <v>2175</v>
      </c>
      <c r="AV159" s="11" t="s">
        <v>2175</v>
      </c>
      <c r="AW159" s="11" t="s">
        <v>2130</v>
      </c>
      <c r="AX159" s="11" t="s">
        <v>2166</v>
      </c>
      <c r="AY159" s="182" t="s">
        <v>2216</v>
      </c>
    </row>
    <row r="160" spans="2:65" s="12" customFormat="1" ht="22.5" customHeight="1">
      <c r="B160" s="191"/>
      <c r="D160" s="174" t="s">
        <v>2225</v>
      </c>
      <c r="E160" s="218" t="s">
        <v>753</v>
      </c>
      <c r="F160" s="219" t="s">
        <v>2317</v>
      </c>
      <c r="H160" s="220">
        <v>311</v>
      </c>
      <c r="I160" s="195"/>
      <c r="L160" s="191"/>
      <c r="M160" s="196"/>
      <c r="N160" s="197"/>
      <c r="O160" s="197"/>
      <c r="P160" s="197"/>
      <c r="Q160" s="197"/>
      <c r="R160" s="197"/>
      <c r="S160" s="197"/>
      <c r="T160" s="198"/>
      <c r="AT160" s="192" t="s">
        <v>2225</v>
      </c>
      <c r="AU160" s="192" t="s">
        <v>2175</v>
      </c>
      <c r="AV160" s="12" t="s">
        <v>2233</v>
      </c>
      <c r="AW160" s="12" t="s">
        <v>2130</v>
      </c>
      <c r="AX160" s="12" t="s">
        <v>2173</v>
      </c>
      <c r="AY160" s="192" t="s">
        <v>2216</v>
      </c>
    </row>
    <row r="161" spans="2:65" s="1" customFormat="1" ht="31.5" customHeight="1">
      <c r="B161" s="160"/>
      <c r="C161" s="161" t="s">
        <v>2486</v>
      </c>
      <c r="D161" s="161" t="s">
        <v>2219</v>
      </c>
      <c r="E161" s="162" t="s">
        <v>879</v>
      </c>
      <c r="F161" s="163" t="s">
        <v>880</v>
      </c>
      <c r="G161" s="164" t="s">
        <v>2359</v>
      </c>
      <c r="H161" s="165">
        <v>990</v>
      </c>
      <c r="I161" s="166"/>
      <c r="J161" s="167">
        <f>ROUND(I161*H161,2)</f>
        <v>0</v>
      </c>
      <c r="K161" s="163" t="s">
        <v>2117</v>
      </c>
      <c r="L161" s="35"/>
      <c r="M161" s="168" t="s">
        <v>2117</v>
      </c>
      <c r="N161" s="169" t="s">
        <v>2137</v>
      </c>
      <c r="O161" s="36"/>
      <c r="P161" s="170">
        <f>O161*H161</f>
        <v>0</v>
      </c>
      <c r="Q161" s="170">
        <v>0.13188</v>
      </c>
      <c r="R161" s="170">
        <f>Q161*H161</f>
        <v>130.56119999999999</v>
      </c>
      <c r="S161" s="170">
        <v>0</v>
      </c>
      <c r="T161" s="171">
        <f>S161*H161</f>
        <v>0</v>
      </c>
      <c r="AR161" s="18" t="s">
        <v>2237</v>
      </c>
      <c r="AT161" s="18" t="s">
        <v>2219</v>
      </c>
      <c r="AU161" s="18" t="s">
        <v>2175</v>
      </c>
      <c r="AY161" s="18" t="s">
        <v>2216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8" t="s">
        <v>2173</v>
      </c>
      <c r="BK161" s="172">
        <f>ROUND(I161*H161,2)</f>
        <v>0</v>
      </c>
      <c r="BL161" s="18" t="s">
        <v>2237</v>
      </c>
      <c r="BM161" s="18" t="s">
        <v>881</v>
      </c>
    </row>
    <row r="162" spans="2:65" s="1" customFormat="1" ht="22.5" customHeight="1">
      <c r="B162" s="160"/>
      <c r="C162" s="161" t="s">
        <v>2493</v>
      </c>
      <c r="D162" s="161" t="s">
        <v>2219</v>
      </c>
      <c r="E162" s="162" t="s">
        <v>882</v>
      </c>
      <c r="F162" s="163" t="s">
        <v>883</v>
      </c>
      <c r="G162" s="164" t="s">
        <v>2359</v>
      </c>
      <c r="H162" s="165">
        <v>72.885000000000005</v>
      </c>
      <c r="I162" s="166"/>
      <c r="J162" s="167">
        <f>ROUND(I162*H162,2)</f>
        <v>0</v>
      </c>
      <c r="K162" s="163" t="s">
        <v>2117</v>
      </c>
      <c r="L162" s="35"/>
      <c r="M162" s="168" t="s">
        <v>2117</v>
      </c>
      <c r="N162" s="169" t="s">
        <v>2137</v>
      </c>
      <c r="O162" s="36"/>
      <c r="P162" s="170">
        <f>O162*H162</f>
        <v>0</v>
      </c>
      <c r="Q162" s="170">
        <v>0.50600999999999996</v>
      </c>
      <c r="R162" s="170">
        <f>Q162*H162</f>
        <v>36.880538850000001</v>
      </c>
      <c r="S162" s="170">
        <v>0</v>
      </c>
      <c r="T162" s="171">
        <f>S162*H162</f>
        <v>0</v>
      </c>
      <c r="AR162" s="18" t="s">
        <v>2237</v>
      </c>
      <c r="AT162" s="18" t="s">
        <v>2219</v>
      </c>
      <c r="AU162" s="18" t="s">
        <v>2175</v>
      </c>
      <c r="AY162" s="18" t="s">
        <v>2216</v>
      </c>
      <c r="BE162" s="172">
        <f>IF(N162="základní",J162,0)</f>
        <v>0</v>
      </c>
      <c r="BF162" s="172">
        <f>IF(N162="snížená",J162,0)</f>
        <v>0</v>
      </c>
      <c r="BG162" s="172">
        <f>IF(N162="zákl. přenesená",J162,0)</f>
        <v>0</v>
      </c>
      <c r="BH162" s="172">
        <f>IF(N162="sníž. přenesená",J162,0)</f>
        <v>0</v>
      </c>
      <c r="BI162" s="172">
        <f>IF(N162="nulová",J162,0)</f>
        <v>0</v>
      </c>
      <c r="BJ162" s="18" t="s">
        <v>2173</v>
      </c>
      <c r="BK162" s="172">
        <f>ROUND(I162*H162,2)</f>
        <v>0</v>
      </c>
      <c r="BL162" s="18" t="s">
        <v>2237</v>
      </c>
      <c r="BM162" s="18" t="s">
        <v>884</v>
      </c>
    </row>
    <row r="163" spans="2:65" s="11" customFormat="1" ht="22.5" customHeight="1">
      <c r="B163" s="173"/>
      <c r="D163" s="174" t="s">
        <v>2225</v>
      </c>
      <c r="E163" s="175" t="s">
        <v>2117</v>
      </c>
      <c r="F163" s="176" t="s">
        <v>885</v>
      </c>
      <c r="H163" s="177">
        <v>72.885000000000005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82" t="s">
        <v>2225</v>
      </c>
      <c r="AU163" s="182" t="s">
        <v>2175</v>
      </c>
      <c r="AV163" s="11" t="s">
        <v>2175</v>
      </c>
      <c r="AW163" s="11" t="s">
        <v>2130</v>
      </c>
      <c r="AX163" s="11" t="s">
        <v>2173</v>
      </c>
      <c r="AY163" s="182" t="s">
        <v>2216</v>
      </c>
    </row>
    <row r="164" spans="2:65" s="1" customFormat="1" ht="22.5" customHeight="1">
      <c r="B164" s="160"/>
      <c r="C164" s="161" t="s">
        <v>2500</v>
      </c>
      <c r="D164" s="161" t="s">
        <v>2219</v>
      </c>
      <c r="E164" s="162" t="s">
        <v>886</v>
      </c>
      <c r="F164" s="163" t="s">
        <v>887</v>
      </c>
      <c r="G164" s="164" t="s">
        <v>2359</v>
      </c>
      <c r="H164" s="165">
        <v>1000</v>
      </c>
      <c r="I164" s="166"/>
      <c r="J164" s="167">
        <f>ROUND(I164*H164,2)</f>
        <v>0</v>
      </c>
      <c r="K164" s="163" t="s">
        <v>2305</v>
      </c>
      <c r="L164" s="35"/>
      <c r="M164" s="168" t="s">
        <v>2117</v>
      </c>
      <c r="N164" s="169" t="s">
        <v>2137</v>
      </c>
      <c r="O164" s="36"/>
      <c r="P164" s="170">
        <f>O164*H164</f>
        <v>0</v>
      </c>
      <c r="Q164" s="170">
        <v>0.35309000000000001</v>
      </c>
      <c r="R164" s="170">
        <f>Q164*H164</f>
        <v>353.09000000000003</v>
      </c>
      <c r="S164" s="170">
        <v>0</v>
      </c>
      <c r="T164" s="171">
        <f>S164*H164</f>
        <v>0</v>
      </c>
      <c r="AR164" s="18" t="s">
        <v>2237</v>
      </c>
      <c r="AT164" s="18" t="s">
        <v>2219</v>
      </c>
      <c r="AU164" s="18" t="s">
        <v>2175</v>
      </c>
      <c r="AY164" s="18" t="s">
        <v>2216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8" t="s">
        <v>2173</v>
      </c>
      <c r="BK164" s="172">
        <f>ROUND(I164*H164,2)</f>
        <v>0</v>
      </c>
      <c r="BL164" s="18" t="s">
        <v>2237</v>
      </c>
      <c r="BM164" s="18" t="s">
        <v>888</v>
      </c>
    </row>
    <row r="165" spans="2:65" s="1" customFormat="1" ht="22.5" customHeight="1">
      <c r="B165" s="160"/>
      <c r="C165" s="161" t="s">
        <v>2504</v>
      </c>
      <c r="D165" s="161" t="s">
        <v>2219</v>
      </c>
      <c r="E165" s="162" t="s">
        <v>889</v>
      </c>
      <c r="F165" s="163" t="s">
        <v>890</v>
      </c>
      <c r="G165" s="164" t="s">
        <v>2359</v>
      </c>
      <c r="H165" s="165">
        <v>990</v>
      </c>
      <c r="I165" s="166"/>
      <c r="J165" s="167">
        <f>ROUND(I165*H165,2)</f>
        <v>0</v>
      </c>
      <c r="K165" s="163" t="s">
        <v>2117</v>
      </c>
      <c r="L165" s="35"/>
      <c r="M165" s="168" t="s">
        <v>2117</v>
      </c>
      <c r="N165" s="169" t="s">
        <v>2137</v>
      </c>
      <c r="O165" s="36"/>
      <c r="P165" s="170">
        <f>O165*H165</f>
        <v>0</v>
      </c>
      <c r="Q165" s="170">
        <v>0.10373</v>
      </c>
      <c r="R165" s="170">
        <f>Q165*H165</f>
        <v>102.6927</v>
      </c>
      <c r="S165" s="170">
        <v>0</v>
      </c>
      <c r="T165" s="171">
        <f>S165*H165</f>
        <v>0</v>
      </c>
      <c r="AR165" s="18" t="s">
        <v>2237</v>
      </c>
      <c r="AT165" s="18" t="s">
        <v>2219</v>
      </c>
      <c r="AU165" s="18" t="s">
        <v>2175</v>
      </c>
      <c r="AY165" s="18" t="s">
        <v>2216</v>
      </c>
      <c r="BE165" s="172">
        <f>IF(N165="základní",J165,0)</f>
        <v>0</v>
      </c>
      <c r="BF165" s="172">
        <f>IF(N165="snížená",J165,0)</f>
        <v>0</v>
      </c>
      <c r="BG165" s="172">
        <f>IF(N165="zákl. přenesená",J165,0)</f>
        <v>0</v>
      </c>
      <c r="BH165" s="172">
        <f>IF(N165="sníž. přenesená",J165,0)</f>
        <v>0</v>
      </c>
      <c r="BI165" s="172">
        <f>IF(N165="nulová",J165,0)</f>
        <v>0</v>
      </c>
      <c r="BJ165" s="18" t="s">
        <v>2173</v>
      </c>
      <c r="BK165" s="172">
        <f>ROUND(I165*H165,2)</f>
        <v>0</v>
      </c>
      <c r="BL165" s="18" t="s">
        <v>2237</v>
      </c>
      <c r="BM165" s="18" t="s">
        <v>891</v>
      </c>
    </row>
    <row r="166" spans="2:65" s="11" customFormat="1" ht="22.5" customHeight="1">
      <c r="B166" s="173"/>
      <c r="D166" s="188" t="s">
        <v>2225</v>
      </c>
      <c r="E166" s="182" t="s">
        <v>2117</v>
      </c>
      <c r="F166" s="189" t="s">
        <v>892</v>
      </c>
      <c r="H166" s="190">
        <v>990</v>
      </c>
      <c r="I166" s="178"/>
      <c r="L166" s="173"/>
      <c r="M166" s="179"/>
      <c r="N166" s="180"/>
      <c r="O166" s="180"/>
      <c r="P166" s="180"/>
      <c r="Q166" s="180"/>
      <c r="R166" s="180"/>
      <c r="S166" s="180"/>
      <c r="T166" s="181"/>
      <c r="AT166" s="182" t="s">
        <v>2225</v>
      </c>
      <c r="AU166" s="182" t="s">
        <v>2175</v>
      </c>
      <c r="AV166" s="11" t="s">
        <v>2175</v>
      </c>
      <c r="AW166" s="11" t="s">
        <v>2130</v>
      </c>
      <c r="AX166" s="11" t="s">
        <v>2166</v>
      </c>
      <c r="AY166" s="182" t="s">
        <v>2216</v>
      </c>
    </row>
    <row r="167" spans="2:65" s="12" customFormat="1" ht="22.5" customHeight="1">
      <c r="B167" s="191"/>
      <c r="D167" s="174" t="s">
        <v>2225</v>
      </c>
      <c r="E167" s="218" t="s">
        <v>893</v>
      </c>
      <c r="F167" s="219" t="s">
        <v>2317</v>
      </c>
      <c r="H167" s="220">
        <v>990</v>
      </c>
      <c r="I167" s="195"/>
      <c r="L167" s="191"/>
      <c r="M167" s="196"/>
      <c r="N167" s="197"/>
      <c r="O167" s="197"/>
      <c r="P167" s="197"/>
      <c r="Q167" s="197"/>
      <c r="R167" s="197"/>
      <c r="S167" s="197"/>
      <c r="T167" s="198"/>
      <c r="AT167" s="192" t="s">
        <v>2225</v>
      </c>
      <c r="AU167" s="192" t="s">
        <v>2175</v>
      </c>
      <c r="AV167" s="12" t="s">
        <v>2233</v>
      </c>
      <c r="AW167" s="12" t="s">
        <v>2130</v>
      </c>
      <c r="AX167" s="12" t="s">
        <v>2173</v>
      </c>
      <c r="AY167" s="192" t="s">
        <v>2216</v>
      </c>
    </row>
    <row r="168" spans="2:65" s="1" customFormat="1" ht="22.5" customHeight="1">
      <c r="B168" s="160"/>
      <c r="C168" s="161" t="s">
        <v>2518</v>
      </c>
      <c r="D168" s="161" t="s">
        <v>2219</v>
      </c>
      <c r="E168" s="162" t="s">
        <v>894</v>
      </c>
      <c r="F168" s="163" t="s">
        <v>895</v>
      </c>
      <c r="G168" s="164" t="s">
        <v>2359</v>
      </c>
      <c r="H168" s="165">
        <v>990</v>
      </c>
      <c r="I168" s="166"/>
      <c r="J168" s="167">
        <f>ROUND(I168*H168,2)</f>
        <v>0</v>
      </c>
      <c r="K168" s="163" t="s">
        <v>2117</v>
      </c>
      <c r="L168" s="35"/>
      <c r="M168" s="168" t="s">
        <v>2117</v>
      </c>
      <c r="N168" s="169" t="s">
        <v>2137</v>
      </c>
      <c r="O168" s="36"/>
      <c r="P168" s="170">
        <f>O168*H168</f>
        <v>0</v>
      </c>
      <c r="Q168" s="170">
        <v>0.15559000000000001</v>
      </c>
      <c r="R168" s="170">
        <f>Q168*H168</f>
        <v>154.0341</v>
      </c>
      <c r="S168" s="170">
        <v>0</v>
      </c>
      <c r="T168" s="171">
        <f>S168*H168</f>
        <v>0</v>
      </c>
      <c r="AR168" s="18" t="s">
        <v>2237</v>
      </c>
      <c r="AT168" s="18" t="s">
        <v>2219</v>
      </c>
      <c r="AU168" s="18" t="s">
        <v>2175</v>
      </c>
      <c r="AY168" s="18" t="s">
        <v>2216</v>
      </c>
      <c r="BE168" s="172">
        <f>IF(N168="základní",J168,0)</f>
        <v>0</v>
      </c>
      <c r="BF168" s="172">
        <f>IF(N168="snížená",J168,0)</f>
        <v>0</v>
      </c>
      <c r="BG168" s="172">
        <f>IF(N168="zákl. přenesená",J168,0)</f>
        <v>0</v>
      </c>
      <c r="BH168" s="172">
        <f>IF(N168="sníž. přenesená",J168,0)</f>
        <v>0</v>
      </c>
      <c r="BI168" s="172">
        <f>IF(N168="nulová",J168,0)</f>
        <v>0</v>
      </c>
      <c r="BJ168" s="18" t="s">
        <v>2173</v>
      </c>
      <c r="BK168" s="172">
        <f>ROUND(I168*H168,2)</f>
        <v>0</v>
      </c>
      <c r="BL168" s="18" t="s">
        <v>2237</v>
      </c>
      <c r="BM168" s="18" t="s">
        <v>896</v>
      </c>
    </row>
    <row r="169" spans="2:65" s="1" customFormat="1" ht="22.5" customHeight="1">
      <c r="B169" s="160"/>
      <c r="C169" s="161" t="s">
        <v>2524</v>
      </c>
      <c r="D169" s="161" t="s">
        <v>2219</v>
      </c>
      <c r="E169" s="162" t="s">
        <v>897</v>
      </c>
      <c r="F169" s="163" t="s">
        <v>898</v>
      </c>
      <c r="G169" s="164" t="s">
        <v>2359</v>
      </c>
      <c r="H169" s="165">
        <v>311</v>
      </c>
      <c r="I169" s="166"/>
      <c r="J169" s="167">
        <f>ROUND(I169*H169,2)</f>
        <v>0</v>
      </c>
      <c r="K169" s="163" t="s">
        <v>2305</v>
      </c>
      <c r="L169" s="35"/>
      <c r="M169" s="168" t="s">
        <v>2117</v>
      </c>
      <c r="N169" s="169" t="s">
        <v>2137</v>
      </c>
      <c r="O169" s="36"/>
      <c r="P169" s="170">
        <f>O169*H169</f>
        <v>0</v>
      </c>
      <c r="Q169" s="170">
        <v>8.4250000000000005E-2</v>
      </c>
      <c r="R169" s="170">
        <f>Q169*H169</f>
        <v>26.201750000000001</v>
      </c>
      <c r="S169" s="170">
        <v>0</v>
      </c>
      <c r="T169" s="171">
        <f>S169*H169</f>
        <v>0</v>
      </c>
      <c r="AR169" s="18" t="s">
        <v>2237</v>
      </c>
      <c r="AT169" s="18" t="s">
        <v>2219</v>
      </c>
      <c r="AU169" s="18" t="s">
        <v>2175</v>
      </c>
      <c r="AY169" s="18" t="s">
        <v>2216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8" t="s">
        <v>2173</v>
      </c>
      <c r="BK169" s="172">
        <f>ROUND(I169*H169,2)</f>
        <v>0</v>
      </c>
      <c r="BL169" s="18" t="s">
        <v>2237</v>
      </c>
      <c r="BM169" s="18" t="s">
        <v>899</v>
      </c>
    </row>
    <row r="170" spans="2:65" s="11" customFormat="1" ht="22.5" customHeight="1">
      <c r="B170" s="173"/>
      <c r="D170" s="174" t="s">
        <v>2225</v>
      </c>
      <c r="E170" s="175" t="s">
        <v>2117</v>
      </c>
      <c r="F170" s="176" t="s">
        <v>753</v>
      </c>
      <c r="H170" s="177">
        <v>311</v>
      </c>
      <c r="I170" s="178"/>
      <c r="L170" s="173"/>
      <c r="M170" s="179"/>
      <c r="N170" s="180"/>
      <c r="O170" s="180"/>
      <c r="P170" s="180"/>
      <c r="Q170" s="180"/>
      <c r="R170" s="180"/>
      <c r="S170" s="180"/>
      <c r="T170" s="181"/>
      <c r="AT170" s="182" t="s">
        <v>2225</v>
      </c>
      <c r="AU170" s="182" t="s">
        <v>2175</v>
      </c>
      <c r="AV170" s="11" t="s">
        <v>2175</v>
      </c>
      <c r="AW170" s="11" t="s">
        <v>2130</v>
      </c>
      <c r="AX170" s="11" t="s">
        <v>2173</v>
      </c>
      <c r="AY170" s="182" t="s">
        <v>2216</v>
      </c>
    </row>
    <row r="171" spans="2:65" s="1" customFormat="1" ht="31.5" customHeight="1">
      <c r="B171" s="160"/>
      <c r="C171" s="161" t="s">
        <v>2529</v>
      </c>
      <c r="D171" s="161" t="s">
        <v>2219</v>
      </c>
      <c r="E171" s="162" t="s">
        <v>900</v>
      </c>
      <c r="F171" s="163" t="s">
        <v>901</v>
      </c>
      <c r="G171" s="164" t="s">
        <v>2359</v>
      </c>
      <c r="H171" s="165">
        <v>311</v>
      </c>
      <c r="I171" s="166"/>
      <c r="J171" s="167">
        <f>ROUND(I171*H171,2)</f>
        <v>0</v>
      </c>
      <c r="K171" s="163" t="s">
        <v>2305</v>
      </c>
      <c r="L171" s="35"/>
      <c r="M171" s="168" t="s">
        <v>2117</v>
      </c>
      <c r="N171" s="169" t="s">
        <v>2137</v>
      </c>
      <c r="O171" s="36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AR171" s="18" t="s">
        <v>2237</v>
      </c>
      <c r="AT171" s="18" t="s">
        <v>2219</v>
      </c>
      <c r="AU171" s="18" t="s">
        <v>2175</v>
      </c>
      <c r="AY171" s="18" t="s">
        <v>2216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8" t="s">
        <v>2173</v>
      </c>
      <c r="BK171" s="172">
        <f>ROUND(I171*H171,2)</f>
        <v>0</v>
      </c>
      <c r="BL171" s="18" t="s">
        <v>2237</v>
      </c>
      <c r="BM171" s="18" t="s">
        <v>902</v>
      </c>
    </row>
    <row r="172" spans="2:65" s="1" customFormat="1" ht="22.5" customHeight="1">
      <c r="B172" s="160"/>
      <c r="C172" s="208" t="s">
        <v>2535</v>
      </c>
      <c r="D172" s="208" t="s">
        <v>2336</v>
      </c>
      <c r="E172" s="209" t="s">
        <v>903</v>
      </c>
      <c r="F172" s="210" t="s">
        <v>904</v>
      </c>
      <c r="G172" s="211" t="s">
        <v>2359</v>
      </c>
      <c r="H172" s="212">
        <v>55.65</v>
      </c>
      <c r="I172" s="213"/>
      <c r="J172" s="214">
        <f>ROUND(I172*H172,2)</f>
        <v>0</v>
      </c>
      <c r="K172" s="210" t="s">
        <v>2117</v>
      </c>
      <c r="L172" s="215"/>
      <c r="M172" s="216" t="s">
        <v>2117</v>
      </c>
      <c r="N172" s="217" t="s">
        <v>2137</v>
      </c>
      <c r="O172" s="36"/>
      <c r="P172" s="170">
        <f>O172*H172</f>
        <v>0</v>
      </c>
      <c r="Q172" s="170">
        <v>0.14000000000000001</v>
      </c>
      <c r="R172" s="170">
        <f>Q172*H172</f>
        <v>7.7910000000000004</v>
      </c>
      <c r="S172" s="170">
        <v>0</v>
      </c>
      <c r="T172" s="171">
        <f>S172*H172</f>
        <v>0</v>
      </c>
      <c r="AR172" s="18" t="s">
        <v>2254</v>
      </c>
      <c r="AT172" s="18" t="s">
        <v>2336</v>
      </c>
      <c r="AU172" s="18" t="s">
        <v>2175</v>
      </c>
      <c r="AY172" s="18" t="s">
        <v>2216</v>
      </c>
      <c r="BE172" s="172">
        <f>IF(N172="základní",J172,0)</f>
        <v>0</v>
      </c>
      <c r="BF172" s="172">
        <f>IF(N172="snížená",J172,0)</f>
        <v>0</v>
      </c>
      <c r="BG172" s="172">
        <f>IF(N172="zákl. přenesená",J172,0)</f>
        <v>0</v>
      </c>
      <c r="BH172" s="172">
        <f>IF(N172="sníž. přenesená",J172,0)</f>
        <v>0</v>
      </c>
      <c r="BI172" s="172">
        <f>IF(N172="nulová",J172,0)</f>
        <v>0</v>
      </c>
      <c r="BJ172" s="18" t="s">
        <v>2173</v>
      </c>
      <c r="BK172" s="172">
        <f>ROUND(I172*H172,2)</f>
        <v>0</v>
      </c>
      <c r="BL172" s="18" t="s">
        <v>2237</v>
      </c>
      <c r="BM172" s="18" t="s">
        <v>905</v>
      </c>
    </row>
    <row r="173" spans="2:65" s="11" customFormat="1" ht="22.5" customHeight="1">
      <c r="B173" s="173"/>
      <c r="D173" s="174" t="s">
        <v>2225</v>
      </c>
      <c r="F173" s="176" t="s">
        <v>906</v>
      </c>
      <c r="H173" s="177">
        <v>55.65</v>
      </c>
      <c r="I173" s="178"/>
      <c r="L173" s="173"/>
      <c r="M173" s="179"/>
      <c r="N173" s="180"/>
      <c r="O173" s="180"/>
      <c r="P173" s="180"/>
      <c r="Q173" s="180"/>
      <c r="R173" s="180"/>
      <c r="S173" s="180"/>
      <c r="T173" s="181"/>
      <c r="AT173" s="182" t="s">
        <v>2225</v>
      </c>
      <c r="AU173" s="182" t="s">
        <v>2175</v>
      </c>
      <c r="AV173" s="11" t="s">
        <v>2175</v>
      </c>
      <c r="AW173" s="11" t="s">
        <v>2099</v>
      </c>
      <c r="AX173" s="11" t="s">
        <v>2173</v>
      </c>
      <c r="AY173" s="182" t="s">
        <v>2216</v>
      </c>
    </row>
    <row r="174" spans="2:65" s="1" customFormat="1" ht="31.5" customHeight="1">
      <c r="B174" s="160"/>
      <c r="C174" s="208" t="s">
        <v>2540</v>
      </c>
      <c r="D174" s="208" t="s">
        <v>2336</v>
      </c>
      <c r="E174" s="209" t="s">
        <v>907</v>
      </c>
      <c r="F174" s="210" t="s">
        <v>908</v>
      </c>
      <c r="G174" s="211" t="s">
        <v>2359</v>
      </c>
      <c r="H174" s="212">
        <v>26.25</v>
      </c>
      <c r="I174" s="213"/>
      <c r="J174" s="214">
        <f>ROUND(I174*H174,2)</f>
        <v>0</v>
      </c>
      <c r="K174" s="210" t="s">
        <v>2117</v>
      </c>
      <c r="L174" s="215"/>
      <c r="M174" s="216" t="s">
        <v>2117</v>
      </c>
      <c r="N174" s="217" t="s">
        <v>2137</v>
      </c>
      <c r="O174" s="36"/>
      <c r="P174" s="170">
        <f>O174*H174</f>
        <v>0</v>
      </c>
      <c r="Q174" s="170">
        <v>0.14000000000000001</v>
      </c>
      <c r="R174" s="170">
        <f>Q174*H174</f>
        <v>3.6750000000000003</v>
      </c>
      <c r="S174" s="170">
        <v>0</v>
      </c>
      <c r="T174" s="171">
        <f>S174*H174</f>
        <v>0</v>
      </c>
      <c r="AR174" s="18" t="s">
        <v>2254</v>
      </c>
      <c r="AT174" s="18" t="s">
        <v>2336</v>
      </c>
      <c r="AU174" s="18" t="s">
        <v>2175</v>
      </c>
      <c r="AY174" s="18" t="s">
        <v>2216</v>
      </c>
      <c r="BE174" s="172">
        <f>IF(N174="základní",J174,0)</f>
        <v>0</v>
      </c>
      <c r="BF174" s="172">
        <f>IF(N174="snížená",J174,0)</f>
        <v>0</v>
      </c>
      <c r="BG174" s="172">
        <f>IF(N174="zákl. přenesená",J174,0)</f>
        <v>0</v>
      </c>
      <c r="BH174" s="172">
        <f>IF(N174="sníž. přenesená",J174,0)</f>
        <v>0</v>
      </c>
      <c r="BI174" s="172">
        <f>IF(N174="nulová",J174,0)</f>
        <v>0</v>
      </c>
      <c r="BJ174" s="18" t="s">
        <v>2173</v>
      </c>
      <c r="BK174" s="172">
        <f>ROUND(I174*H174,2)</f>
        <v>0</v>
      </c>
      <c r="BL174" s="18" t="s">
        <v>2237</v>
      </c>
      <c r="BM174" s="18" t="s">
        <v>909</v>
      </c>
    </row>
    <row r="175" spans="2:65" s="11" customFormat="1" ht="22.5" customHeight="1">
      <c r="B175" s="173"/>
      <c r="D175" s="174" t="s">
        <v>2225</v>
      </c>
      <c r="F175" s="176" t="s">
        <v>910</v>
      </c>
      <c r="H175" s="177">
        <v>26.25</v>
      </c>
      <c r="I175" s="178"/>
      <c r="L175" s="173"/>
      <c r="M175" s="179"/>
      <c r="N175" s="180"/>
      <c r="O175" s="180"/>
      <c r="P175" s="180"/>
      <c r="Q175" s="180"/>
      <c r="R175" s="180"/>
      <c r="S175" s="180"/>
      <c r="T175" s="181"/>
      <c r="AT175" s="182" t="s">
        <v>2225</v>
      </c>
      <c r="AU175" s="182" t="s">
        <v>2175</v>
      </c>
      <c r="AV175" s="11" t="s">
        <v>2175</v>
      </c>
      <c r="AW175" s="11" t="s">
        <v>2099</v>
      </c>
      <c r="AX175" s="11" t="s">
        <v>2173</v>
      </c>
      <c r="AY175" s="182" t="s">
        <v>2216</v>
      </c>
    </row>
    <row r="176" spans="2:65" s="1" customFormat="1" ht="22.5" customHeight="1">
      <c r="B176" s="160"/>
      <c r="C176" s="208" t="s">
        <v>2545</v>
      </c>
      <c r="D176" s="208" t="s">
        <v>2336</v>
      </c>
      <c r="E176" s="209" t="s">
        <v>911</v>
      </c>
      <c r="F176" s="210" t="s">
        <v>912</v>
      </c>
      <c r="G176" s="211" t="s">
        <v>2359</v>
      </c>
      <c r="H176" s="212">
        <v>233.1</v>
      </c>
      <c r="I176" s="213"/>
      <c r="J176" s="214">
        <f>ROUND(I176*H176,2)</f>
        <v>0</v>
      </c>
      <c r="K176" s="210" t="s">
        <v>2117</v>
      </c>
      <c r="L176" s="215"/>
      <c r="M176" s="216" t="s">
        <v>2117</v>
      </c>
      <c r="N176" s="217" t="s">
        <v>2137</v>
      </c>
      <c r="O176" s="36"/>
      <c r="P176" s="170">
        <f>O176*H176</f>
        <v>0</v>
      </c>
      <c r="Q176" s="170">
        <v>0.14000000000000001</v>
      </c>
      <c r="R176" s="170">
        <f>Q176*H176</f>
        <v>32.634</v>
      </c>
      <c r="S176" s="170">
        <v>0</v>
      </c>
      <c r="T176" s="171">
        <f>S176*H176</f>
        <v>0</v>
      </c>
      <c r="AR176" s="18" t="s">
        <v>2254</v>
      </c>
      <c r="AT176" s="18" t="s">
        <v>2336</v>
      </c>
      <c r="AU176" s="18" t="s">
        <v>2175</v>
      </c>
      <c r="AY176" s="18" t="s">
        <v>2216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8" t="s">
        <v>2173</v>
      </c>
      <c r="BK176" s="172">
        <f>ROUND(I176*H176,2)</f>
        <v>0</v>
      </c>
      <c r="BL176" s="18" t="s">
        <v>2237</v>
      </c>
      <c r="BM176" s="18" t="s">
        <v>913</v>
      </c>
    </row>
    <row r="177" spans="2:65" s="11" customFormat="1" ht="22.5" customHeight="1">
      <c r="B177" s="173"/>
      <c r="D177" s="174" t="s">
        <v>2225</v>
      </c>
      <c r="F177" s="176" t="s">
        <v>914</v>
      </c>
      <c r="H177" s="177">
        <v>233.1</v>
      </c>
      <c r="I177" s="178"/>
      <c r="L177" s="173"/>
      <c r="M177" s="179"/>
      <c r="N177" s="180"/>
      <c r="O177" s="180"/>
      <c r="P177" s="180"/>
      <c r="Q177" s="180"/>
      <c r="R177" s="180"/>
      <c r="S177" s="180"/>
      <c r="T177" s="181"/>
      <c r="AT177" s="182" t="s">
        <v>2225</v>
      </c>
      <c r="AU177" s="182" t="s">
        <v>2175</v>
      </c>
      <c r="AV177" s="11" t="s">
        <v>2175</v>
      </c>
      <c r="AW177" s="11" t="s">
        <v>2099</v>
      </c>
      <c r="AX177" s="11" t="s">
        <v>2173</v>
      </c>
      <c r="AY177" s="182" t="s">
        <v>2216</v>
      </c>
    </row>
    <row r="178" spans="2:65" s="1" customFormat="1" ht="31.5" customHeight="1">
      <c r="B178" s="160"/>
      <c r="C178" s="208" t="s">
        <v>2553</v>
      </c>
      <c r="D178" s="208" t="s">
        <v>2336</v>
      </c>
      <c r="E178" s="209" t="s">
        <v>915</v>
      </c>
      <c r="F178" s="210" t="s">
        <v>916</v>
      </c>
      <c r="G178" s="211" t="s">
        <v>2359</v>
      </c>
      <c r="H178" s="212">
        <v>11.55</v>
      </c>
      <c r="I178" s="213"/>
      <c r="J178" s="214">
        <f>ROUND(I178*H178,2)</f>
        <v>0</v>
      </c>
      <c r="K178" s="210" t="s">
        <v>2117</v>
      </c>
      <c r="L178" s="215"/>
      <c r="M178" s="216" t="s">
        <v>2117</v>
      </c>
      <c r="N178" s="217" t="s">
        <v>2137</v>
      </c>
      <c r="O178" s="36"/>
      <c r="P178" s="170">
        <f>O178*H178</f>
        <v>0</v>
      </c>
      <c r="Q178" s="170">
        <v>0.14000000000000001</v>
      </c>
      <c r="R178" s="170">
        <f>Q178*H178</f>
        <v>1.6170000000000002</v>
      </c>
      <c r="S178" s="170">
        <v>0</v>
      </c>
      <c r="T178" s="171">
        <f>S178*H178</f>
        <v>0</v>
      </c>
      <c r="AR178" s="18" t="s">
        <v>2254</v>
      </c>
      <c r="AT178" s="18" t="s">
        <v>2336</v>
      </c>
      <c r="AU178" s="18" t="s">
        <v>2175</v>
      </c>
      <c r="AY178" s="18" t="s">
        <v>2216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8" t="s">
        <v>2173</v>
      </c>
      <c r="BK178" s="172">
        <f>ROUND(I178*H178,2)</f>
        <v>0</v>
      </c>
      <c r="BL178" s="18" t="s">
        <v>2237</v>
      </c>
      <c r="BM178" s="18" t="s">
        <v>917</v>
      </c>
    </row>
    <row r="179" spans="2:65" s="11" customFormat="1" ht="22.5" customHeight="1">
      <c r="B179" s="173"/>
      <c r="D179" s="188" t="s">
        <v>2225</v>
      </c>
      <c r="F179" s="189" t="s">
        <v>918</v>
      </c>
      <c r="H179" s="190">
        <v>11.55</v>
      </c>
      <c r="I179" s="178"/>
      <c r="L179" s="173"/>
      <c r="M179" s="179"/>
      <c r="N179" s="180"/>
      <c r="O179" s="180"/>
      <c r="P179" s="180"/>
      <c r="Q179" s="180"/>
      <c r="R179" s="180"/>
      <c r="S179" s="180"/>
      <c r="T179" s="181"/>
      <c r="AT179" s="182" t="s">
        <v>2225</v>
      </c>
      <c r="AU179" s="182" t="s">
        <v>2175</v>
      </c>
      <c r="AV179" s="11" t="s">
        <v>2175</v>
      </c>
      <c r="AW179" s="11" t="s">
        <v>2099</v>
      </c>
      <c r="AX179" s="11" t="s">
        <v>2173</v>
      </c>
      <c r="AY179" s="182" t="s">
        <v>2216</v>
      </c>
    </row>
    <row r="180" spans="2:65" s="10" customFormat="1" ht="29.85" customHeight="1">
      <c r="B180" s="146"/>
      <c r="D180" s="157" t="s">
        <v>2165</v>
      </c>
      <c r="E180" s="158" t="s">
        <v>2254</v>
      </c>
      <c r="F180" s="158" t="s">
        <v>2760</v>
      </c>
      <c r="I180" s="149"/>
      <c r="J180" s="159">
        <f>BK180</f>
        <v>0</v>
      </c>
      <c r="L180" s="146"/>
      <c r="M180" s="151"/>
      <c r="N180" s="152"/>
      <c r="O180" s="152"/>
      <c r="P180" s="153">
        <f>SUM(P181:P187)</f>
        <v>0</v>
      </c>
      <c r="Q180" s="152"/>
      <c r="R180" s="153">
        <f>SUM(R181:R187)</f>
        <v>6.6880000000000009E-2</v>
      </c>
      <c r="S180" s="152"/>
      <c r="T180" s="154">
        <f>SUM(T181:T187)</f>
        <v>0</v>
      </c>
      <c r="AR180" s="147" t="s">
        <v>2173</v>
      </c>
      <c r="AT180" s="155" t="s">
        <v>2165</v>
      </c>
      <c r="AU180" s="155" t="s">
        <v>2173</v>
      </c>
      <c r="AY180" s="147" t="s">
        <v>2216</v>
      </c>
      <c r="BK180" s="156">
        <f>SUM(BK181:BK187)</f>
        <v>0</v>
      </c>
    </row>
    <row r="181" spans="2:65" s="1" customFormat="1" ht="22.5" customHeight="1">
      <c r="B181" s="160"/>
      <c r="C181" s="161" t="s">
        <v>2559</v>
      </c>
      <c r="D181" s="161" t="s">
        <v>2219</v>
      </c>
      <c r="E181" s="162" t="s">
        <v>919</v>
      </c>
      <c r="F181" s="163" t="s">
        <v>920</v>
      </c>
      <c r="G181" s="164" t="s">
        <v>2352</v>
      </c>
      <c r="H181" s="165">
        <v>30</v>
      </c>
      <c r="I181" s="166"/>
      <c r="J181" s="167">
        <f>ROUND(I181*H181,2)</f>
        <v>0</v>
      </c>
      <c r="K181" s="163" t="s">
        <v>2305</v>
      </c>
      <c r="L181" s="35"/>
      <c r="M181" s="168" t="s">
        <v>2117</v>
      </c>
      <c r="N181" s="169" t="s">
        <v>2137</v>
      </c>
      <c r="O181" s="36"/>
      <c r="P181" s="170">
        <f>O181*H181</f>
        <v>0</v>
      </c>
      <c r="Q181" s="170">
        <v>2.0600000000000002E-3</v>
      </c>
      <c r="R181" s="170">
        <f>Q181*H181</f>
        <v>6.1800000000000008E-2</v>
      </c>
      <c r="S181" s="170">
        <v>0</v>
      </c>
      <c r="T181" s="171">
        <f>S181*H181</f>
        <v>0</v>
      </c>
      <c r="AR181" s="18" t="s">
        <v>2237</v>
      </c>
      <c r="AT181" s="18" t="s">
        <v>2219</v>
      </c>
      <c r="AU181" s="18" t="s">
        <v>2175</v>
      </c>
      <c r="AY181" s="18" t="s">
        <v>2216</v>
      </c>
      <c r="BE181" s="172">
        <f>IF(N181="základní",J181,0)</f>
        <v>0</v>
      </c>
      <c r="BF181" s="172">
        <f>IF(N181="snížená",J181,0)</f>
        <v>0</v>
      </c>
      <c r="BG181" s="172">
        <f>IF(N181="zákl. přenesená",J181,0)</f>
        <v>0</v>
      </c>
      <c r="BH181" s="172">
        <f>IF(N181="sníž. přenesená",J181,0)</f>
        <v>0</v>
      </c>
      <c r="BI181" s="172">
        <f>IF(N181="nulová",J181,0)</f>
        <v>0</v>
      </c>
      <c r="BJ181" s="18" t="s">
        <v>2173</v>
      </c>
      <c r="BK181" s="172">
        <f>ROUND(I181*H181,2)</f>
        <v>0</v>
      </c>
      <c r="BL181" s="18" t="s">
        <v>2237</v>
      </c>
      <c r="BM181" s="18" t="s">
        <v>921</v>
      </c>
    </row>
    <row r="182" spans="2:65" s="11" customFormat="1" ht="22.5" customHeight="1">
      <c r="B182" s="173"/>
      <c r="D182" s="188" t="s">
        <v>2225</v>
      </c>
      <c r="E182" s="182" t="s">
        <v>2117</v>
      </c>
      <c r="F182" s="189" t="s">
        <v>922</v>
      </c>
      <c r="H182" s="190">
        <v>30</v>
      </c>
      <c r="I182" s="178"/>
      <c r="L182" s="173"/>
      <c r="M182" s="179"/>
      <c r="N182" s="180"/>
      <c r="O182" s="180"/>
      <c r="P182" s="180"/>
      <c r="Q182" s="180"/>
      <c r="R182" s="180"/>
      <c r="S182" s="180"/>
      <c r="T182" s="181"/>
      <c r="AT182" s="182" t="s">
        <v>2225</v>
      </c>
      <c r="AU182" s="182" t="s">
        <v>2175</v>
      </c>
      <c r="AV182" s="11" t="s">
        <v>2175</v>
      </c>
      <c r="AW182" s="11" t="s">
        <v>2130</v>
      </c>
      <c r="AX182" s="11" t="s">
        <v>2166</v>
      </c>
      <c r="AY182" s="182" t="s">
        <v>2216</v>
      </c>
    </row>
    <row r="183" spans="2:65" s="12" customFormat="1" ht="22.5" customHeight="1">
      <c r="B183" s="191"/>
      <c r="D183" s="174" t="s">
        <v>2225</v>
      </c>
      <c r="E183" s="218" t="s">
        <v>2766</v>
      </c>
      <c r="F183" s="219" t="s">
        <v>2317</v>
      </c>
      <c r="H183" s="220">
        <v>30</v>
      </c>
      <c r="I183" s="195"/>
      <c r="L183" s="191"/>
      <c r="M183" s="196"/>
      <c r="N183" s="197"/>
      <c r="O183" s="197"/>
      <c r="P183" s="197"/>
      <c r="Q183" s="197"/>
      <c r="R183" s="197"/>
      <c r="S183" s="197"/>
      <c r="T183" s="198"/>
      <c r="AT183" s="192" t="s">
        <v>2225</v>
      </c>
      <c r="AU183" s="192" t="s">
        <v>2175</v>
      </c>
      <c r="AV183" s="12" t="s">
        <v>2233</v>
      </c>
      <c r="AW183" s="12" t="s">
        <v>2130</v>
      </c>
      <c r="AX183" s="12" t="s">
        <v>2173</v>
      </c>
      <c r="AY183" s="192" t="s">
        <v>2216</v>
      </c>
    </row>
    <row r="184" spans="2:65" s="1" customFormat="1" ht="22.5" customHeight="1">
      <c r="B184" s="160"/>
      <c r="C184" s="208" t="s">
        <v>2564</v>
      </c>
      <c r="D184" s="208" t="s">
        <v>2336</v>
      </c>
      <c r="E184" s="209" t="s">
        <v>923</v>
      </c>
      <c r="F184" s="210" t="s">
        <v>924</v>
      </c>
      <c r="G184" s="211" t="s">
        <v>2222</v>
      </c>
      <c r="H184" s="212">
        <v>4</v>
      </c>
      <c r="I184" s="213"/>
      <c r="J184" s="214">
        <f>ROUND(I184*H184,2)</f>
        <v>0</v>
      </c>
      <c r="K184" s="210" t="s">
        <v>2305</v>
      </c>
      <c r="L184" s="215"/>
      <c r="M184" s="216" t="s">
        <v>2117</v>
      </c>
      <c r="N184" s="217" t="s">
        <v>2137</v>
      </c>
      <c r="O184" s="36"/>
      <c r="P184" s="170">
        <f>O184*H184</f>
        <v>0</v>
      </c>
      <c r="Q184" s="170">
        <v>8.8000000000000003E-4</v>
      </c>
      <c r="R184" s="170">
        <f>Q184*H184</f>
        <v>3.5200000000000001E-3</v>
      </c>
      <c r="S184" s="170">
        <v>0</v>
      </c>
      <c r="T184" s="171">
        <f>S184*H184</f>
        <v>0</v>
      </c>
      <c r="AR184" s="18" t="s">
        <v>2254</v>
      </c>
      <c r="AT184" s="18" t="s">
        <v>2336</v>
      </c>
      <c r="AU184" s="18" t="s">
        <v>2175</v>
      </c>
      <c r="AY184" s="18" t="s">
        <v>2216</v>
      </c>
      <c r="BE184" s="172">
        <f>IF(N184="základní",J184,0)</f>
        <v>0</v>
      </c>
      <c r="BF184" s="172">
        <f>IF(N184="snížená",J184,0)</f>
        <v>0</v>
      </c>
      <c r="BG184" s="172">
        <f>IF(N184="zákl. přenesená",J184,0)</f>
        <v>0</v>
      </c>
      <c r="BH184" s="172">
        <f>IF(N184="sníž. přenesená",J184,0)</f>
        <v>0</v>
      </c>
      <c r="BI184" s="172">
        <f>IF(N184="nulová",J184,0)</f>
        <v>0</v>
      </c>
      <c r="BJ184" s="18" t="s">
        <v>2173</v>
      </c>
      <c r="BK184" s="172">
        <f>ROUND(I184*H184,2)</f>
        <v>0</v>
      </c>
      <c r="BL184" s="18" t="s">
        <v>2237</v>
      </c>
      <c r="BM184" s="18" t="s">
        <v>925</v>
      </c>
    </row>
    <row r="185" spans="2:65" s="11" customFormat="1" ht="22.5" customHeight="1">
      <c r="B185" s="173"/>
      <c r="D185" s="174" t="s">
        <v>2225</v>
      </c>
      <c r="E185" s="175" t="s">
        <v>2117</v>
      </c>
      <c r="F185" s="176" t="s">
        <v>926</v>
      </c>
      <c r="H185" s="177">
        <v>4</v>
      </c>
      <c r="I185" s="178"/>
      <c r="L185" s="173"/>
      <c r="M185" s="179"/>
      <c r="N185" s="180"/>
      <c r="O185" s="180"/>
      <c r="P185" s="180"/>
      <c r="Q185" s="180"/>
      <c r="R185" s="180"/>
      <c r="S185" s="180"/>
      <c r="T185" s="181"/>
      <c r="AT185" s="182" t="s">
        <v>2225</v>
      </c>
      <c r="AU185" s="182" t="s">
        <v>2175</v>
      </c>
      <c r="AV185" s="11" t="s">
        <v>2175</v>
      </c>
      <c r="AW185" s="11" t="s">
        <v>2130</v>
      </c>
      <c r="AX185" s="11" t="s">
        <v>2173</v>
      </c>
      <c r="AY185" s="182" t="s">
        <v>2216</v>
      </c>
    </row>
    <row r="186" spans="2:65" s="1" customFormat="1" ht="22.5" customHeight="1">
      <c r="B186" s="160"/>
      <c r="C186" s="208" t="s">
        <v>2568</v>
      </c>
      <c r="D186" s="208" t="s">
        <v>2336</v>
      </c>
      <c r="E186" s="209" t="s">
        <v>927</v>
      </c>
      <c r="F186" s="210" t="s">
        <v>928</v>
      </c>
      <c r="G186" s="211" t="s">
        <v>2222</v>
      </c>
      <c r="H186" s="212">
        <v>6</v>
      </c>
      <c r="I186" s="213"/>
      <c r="J186" s="214">
        <f>ROUND(I186*H186,2)</f>
        <v>0</v>
      </c>
      <c r="K186" s="210" t="s">
        <v>2305</v>
      </c>
      <c r="L186" s="215"/>
      <c r="M186" s="216" t="s">
        <v>2117</v>
      </c>
      <c r="N186" s="217" t="s">
        <v>2137</v>
      </c>
      <c r="O186" s="36"/>
      <c r="P186" s="170">
        <f>O186*H186</f>
        <v>0</v>
      </c>
      <c r="Q186" s="170">
        <v>2.5999999999999998E-4</v>
      </c>
      <c r="R186" s="170">
        <f>Q186*H186</f>
        <v>1.5599999999999998E-3</v>
      </c>
      <c r="S186" s="170">
        <v>0</v>
      </c>
      <c r="T186" s="171">
        <f>S186*H186</f>
        <v>0</v>
      </c>
      <c r="AR186" s="18" t="s">
        <v>2254</v>
      </c>
      <c r="AT186" s="18" t="s">
        <v>2336</v>
      </c>
      <c r="AU186" s="18" t="s">
        <v>2175</v>
      </c>
      <c r="AY186" s="18" t="s">
        <v>2216</v>
      </c>
      <c r="BE186" s="172">
        <f>IF(N186="základní",J186,0)</f>
        <v>0</v>
      </c>
      <c r="BF186" s="172">
        <f>IF(N186="snížená",J186,0)</f>
        <v>0</v>
      </c>
      <c r="BG186" s="172">
        <f>IF(N186="zákl. přenesená",J186,0)</f>
        <v>0</v>
      </c>
      <c r="BH186" s="172">
        <f>IF(N186="sníž. přenesená",J186,0)</f>
        <v>0</v>
      </c>
      <c r="BI186" s="172">
        <f>IF(N186="nulová",J186,0)</f>
        <v>0</v>
      </c>
      <c r="BJ186" s="18" t="s">
        <v>2173</v>
      </c>
      <c r="BK186" s="172">
        <f>ROUND(I186*H186,2)</f>
        <v>0</v>
      </c>
      <c r="BL186" s="18" t="s">
        <v>2237</v>
      </c>
      <c r="BM186" s="18" t="s">
        <v>929</v>
      </c>
    </row>
    <row r="187" spans="2:65" s="11" customFormat="1" ht="22.5" customHeight="1">
      <c r="B187" s="173"/>
      <c r="D187" s="188" t="s">
        <v>2225</v>
      </c>
      <c r="E187" s="182" t="s">
        <v>2117</v>
      </c>
      <c r="F187" s="189" t="s">
        <v>2472</v>
      </c>
      <c r="H187" s="190">
        <v>6</v>
      </c>
      <c r="I187" s="178"/>
      <c r="L187" s="173"/>
      <c r="M187" s="179"/>
      <c r="N187" s="180"/>
      <c r="O187" s="180"/>
      <c r="P187" s="180"/>
      <c r="Q187" s="180"/>
      <c r="R187" s="180"/>
      <c r="S187" s="180"/>
      <c r="T187" s="181"/>
      <c r="AT187" s="182" t="s">
        <v>2225</v>
      </c>
      <c r="AU187" s="182" t="s">
        <v>2175</v>
      </c>
      <c r="AV187" s="11" t="s">
        <v>2175</v>
      </c>
      <c r="AW187" s="11" t="s">
        <v>2130</v>
      </c>
      <c r="AX187" s="11" t="s">
        <v>2173</v>
      </c>
      <c r="AY187" s="182" t="s">
        <v>2216</v>
      </c>
    </row>
    <row r="188" spans="2:65" s="10" customFormat="1" ht="29.85" customHeight="1">
      <c r="B188" s="146"/>
      <c r="D188" s="157" t="s">
        <v>2165</v>
      </c>
      <c r="E188" s="158" t="s">
        <v>2260</v>
      </c>
      <c r="F188" s="158" t="s">
        <v>2777</v>
      </c>
      <c r="I188" s="149"/>
      <c r="J188" s="159">
        <f>BK188</f>
        <v>0</v>
      </c>
      <c r="L188" s="146"/>
      <c r="M188" s="151"/>
      <c r="N188" s="152"/>
      <c r="O188" s="152"/>
      <c r="P188" s="153">
        <f>SUM(P189:P211)</f>
        <v>0</v>
      </c>
      <c r="Q188" s="152"/>
      <c r="R188" s="153">
        <f>SUM(R189:R211)</f>
        <v>108.84579400000001</v>
      </c>
      <c r="S188" s="152"/>
      <c r="T188" s="154">
        <f>SUM(T189:T211)</f>
        <v>0</v>
      </c>
      <c r="AR188" s="147" t="s">
        <v>2173</v>
      </c>
      <c r="AT188" s="155" t="s">
        <v>2165</v>
      </c>
      <c r="AU188" s="155" t="s">
        <v>2173</v>
      </c>
      <c r="AY188" s="147" t="s">
        <v>2216</v>
      </c>
      <c r="BK188" s="156">
        <f>SUM(BK189:BK211)</f>
        <v>0</v>
      </c>
    </row>
    <row r="189" spans="2:65" s="1" customFormat="1" ht="22.5" customHeight="1">
      <c r="B189" s="160"/>
      <c r="C189" s="161" t="s">
        <v>2574</v>
      </c>
      <c r="D189" s="161" t="s">
        <v>2219</v>
      </c>
      <c r="E189" s="162" t="s">
        <v>930</v>
      </c>
      <c r="F189" s="163" t="s">
        <v>931</v>
      </c>
      <c r="G189" s="164" t="s">
        <v>2222</v>
      </c>
      <c r="H189" s="165">
        <v>2</v>
      </c>
      <c r="I189" s="166"/>
      <c r="J189" s="167">
        <f>ROUND(I189*H189,2)</f>
        <v>0</v>
      </c>
      <c r="K189" s="163" t="s">
        <v>2117</v>
      </c>
      <c r="L189" s="35"/>
      <c r="M189" s="168" t="s">
        <v>2117</v>
      </c>
      <c r="N189" s="169" t="s">
        <v>2137</v>
      </c>
      <c r="O189" s="36"/>
      <c r="P189" s="170">
        <f>O189*H189</f>
        <v>0</v>
      </c>
      <c r="Q189" s="170">
        <v>1.0000000000000001E-5</v>
      </c>
      <c r="R189" s="170">
        <f>Q189*H189</f>
        <v>2.0000000000000002E-5</v>
      </c>
      <c r="S189" s="170">
        <v>0</v>
      </c>
      <c r="T189" s="171">
        <f>S189*H189</f>
        <v>0</v>
      </c>
      <c r="AR189" s="18" t="s">
        <v>2237</v>
      </c>
      <c r="AT189" s="18" t="s">
        <v>2219</v>
      </c>
      <c r="AU189" s="18" t="s">
        <v>2175</v>
      </c>
      <c r="AY189" s="18" t="s">
        <v>2216</v>
      </c>
      <c r="BE189" s="172">
        <f>IF(N189="základní",J189,0)</f>
        <v>0</v>
      </c>
      <c r="BF189" s="172">
        <f>IF(N189="snížená",J189,0)</f>
        <v>0</v>
      </c>
      <c r="BG189" s="172">
        <f>IF(N189="zákl. přenesená",J189,0)</f>
        <v>0</v>
      </c>
      <c r="BH189" s="172">
        <f>IF(N189="sníž. přenesená",J189,0)</f>
        <v>0</v>
      </c>
      <c r="BI189" s="172">
        <f>IF(N189="nulová",J189,0)</f>
        <v>0</v>
      </c>
      <c r="BJ189" s="18" t="s">
        <v>2173</v>
      </c>
      <c r="BK189" s="172">
        <f>ROUND(I189*H189,2)</f>
        <v>0</v>
      </c>
      <c r="BL189" s="18" t="s">
        <v>2237</v>
      </c>
      <c r="BM189" s="18" t="s">
        <v>932</v>
      </c>
    </row>
    <row r="190" spans="2:65" s="11" customFormat="1" ht="22.5" customHeight="1">
      <c r="B190" s="173"/>
      <c r="D190" s="174" t="s">
        <v>2225</v>
      </c>
      <c r="E190" s="175" t="s">
        <v>2117</v>
      </c>
      <c r="F190" s="176" t="s">
        <v>933</v>
      </c>
      <c r="H190" s="177">
        <v>2</v>
      </c>
      <c r="I190" s="178"/>
      <c r="L190" s="173"/>
      <c r="M190" s="179"/>
      <c r="N190" s="180"/>
      <c r="O190" s="180"/>
      <c r="P190" s="180"/>
      <c r="Q190" s="180"/>
      <c r="R190" s="180"/>
      <c r="S190" s="180"/>
      <c r="T190" s="181"/>
      <c r="AT190" s="182" t="s">
        <v>2225</v>
      </c>
      <c r="AU190" s="182" t="s">
        <v>2175</v>
      </c>
      <c r="AV190" s="11" t="s">
        <v>2175</v>
      </c>
      <c r="AW190" s="11" t="s">
        <v>2130</v>
      </c>
      <c r="AX190" s="11" t="s">
        <v>2173</v>
      </c>
      <c r="AY190" s="182" t="s">
        <v>2216</v>
      </c>
    </row>
    <row r="191" spans="2:65" s="1" customFormat="1" ht="22.5" customHeight="1">
      <c r="B191" s="160"/>
      <c r="C191" s="161" t="s">
        <v>2578</v>
      </c>
      <c r="D191" s="161" t="s">
        <v>2219</v>
      </c>
      <c r="E191" s="162" t="s">
        <v>934</v>
      </c>
      <c r="F191" s="163" t="s">
        <v>935</v>
      </c>
      <c r="G191" s="164" t="s">
        <v>2222</v>
      </c>
      <c r="H191" s="165">
        <v>2</v>
      </c>
      <c r="I191" s="166"/>
      <c r="J191" s="167">
        <f>ROUND(I191*H191,2)</f>
        <v>0</v>
      </c>
      <c r="K191" s="163" t="s">
        <v>2117</v>
      </c>
      <c r="L191" s="35"/>
      <c r="M191" s="168" t="s">
        <v>2117</v>
      </c>
      <c r="N191" s="169" t="s">
        <v>2137</v>
      </c>
      <c r="O191" s="36"/>
      <c r="P191" s="170">
        <f>O191*H191</f>
        <v>0</v>
      </c>
      <c r="Q191" s="170">
        <v>1.0000000000000001E-5</v>
      </c>
      <c r="R191" s="170">
        <f>Q191*H191</f>
        <v>2.0000000000000002E-5</v>
      </c>
      <c r="S191" s="170">
        <v>0</v>
      </c>
      <c r="T191" s="171">
        <f>S191*H191</f>
        <v>0</v>
      </c>
      <c r="AR191" s="18" t="s">
        <v>2237</v>
      </c>
      <c r="AT191" s="18" t="s">
        <v>2219</v>
      </c>
      <c r="AU191" s="18" t="s">
        <v>2175</v>
      </c>
      <c r="AY191" s="18" t="s">
        <v>2216</v>
      </c>
      <c r="BE191" s="172">
        <f>IF(N191="základní",J191,0)</f>
        <v>0</v>
      </c>
      <c r="BF191" s="172">
        <f>IF(N191="snížená",J191,0)</f>
        <v>0</v>
      </c>
      <c r="BG191" s="172">
        <f>IF(N191="zákl. přenesená",J191,0)</f>
        <v>0</v>
      </c>
      <c r="BH191" s="172">
        <f>IF(N191="sníž. přenesená",J191,0)</f>
        <v>0</v>
      </c>
      <c r="BI191" s="172">
        <f>IF(N191="nulová",J191,0)</f>
        <v>0</v>
      </c>
      <c r="BJ191" s="18" t="s">
        <v>2173</v>
      </c>
      <c r="BK191" s="172">
        <f>ROUND(I191*H191,2)</f>
        <v>0</v>
      </c>
      <c r="BL191" s="18" t="s">
        <v>2237</v>
      </c>
      <c r="BM191" s="18" t="s">
        <v>936</v>
      </c>
    </row>
    <row r="192" spans="2:65" s="11" customFormat="1" ht="22.5" customHeight="1">
      <c r="B192" s="173"/>
      <c r="D192" s="174" t="s">
        <v>2225</v>
      </c>
      <c r="E192" s="175" t="s">
        <v>2117</v>
      </c>
      <c r="F192" s="176" t="s">
        <v>933</v>
      </c>
      <c r="H192" s="177">
        <v>2</v>
      </c>
      <c r="I192" s="178"/>
      <c r="L192" s="173"/>
      <c r="M192" s="179"/>
      <c r="N192" s="180"/>
      <c r="O192" s="180"/>
      <c r="P192" s="180"/>
      <c r="Q192" s="180"/>
      <c r="R192" s="180"/>
      <c r="S192" s="180"/>
      <c r="T192" s="181"/>
      <c r="AT192" s="182" t="s">
        <v>2225</v>
      </c>
      <c r="AU192" s="182" t="s">
        <v>2175</v>
      </c>
      <c r="AV192" s="11" t="s">
        <v>2175</v>
      </c>
      <c r="AW192" s="11" t="s">
        <v>2130</v>
      </c>
      <c r="AX192" s="11" t="s">
        <v>2173</v>
      </c>
      <c r="AY192" s="182" t="s">
        <v>2216</v>
      </c>
    </row>
    <row r="193" spans="2:65" s="1" customFormat="1" ht="22.5" customHeight="1">
      <c r="B193" s="160"/>
      <c r="C193" s="161" t="s">
        <v>2582</v>
      </c>
      <c r="D193" s="161" t="s">
        <v>2219</v>
      </c>
      <c r="E193" s="162" t="s">
        <v>937</v>
      </c>
      <c r="F193" s="163" t="s">
        <v>938</v>
      </c>
      <c r="G193" s="164" t="s">
        <v>2359</v>
      </c>
      <c r="H193" s="165">
        <v>27</v>
      </c>
      <c r="I193" s="166"/>
      <c r="J193" s="167">
        <f>ROUND(I193*H193,2)</f>
        <v>0</v>
      </c>
      <c r="K193" s="163" t="s">
        <v>2305</v>
      </c>
      <c r="L193" s="35"/>
      <c r="M193" s="168" t="s">
        <v>2117</v>
      </c>
      <c r="N193" s="169" t="s">
        <v>2137</v>
      </c>
      <c r="O193" s="36"/>
      <c r="P193" s="170">
        <f>O193*H193</f>
        <v>0</v>
      </c>
      <c r="Q193" s="170">
        <v>6.9999999999999994E-5</v>
      </c>
      <c r="R193" s="170">
        <f>Q193*H193</f>
        <v>1.8899999999999998E-3</v>
      </c>
      <c r="S193" s="170">
        <v>0</v>
      </c>
      <c r="T193" s="171">
        <f>S193*H193</f>
        <v>0</v>
      </c>
      <c r="AR193" s="18" t="s">
        <v>2237</v>
      </c>
      <c r="AT193" s="18" t="s">
        <v>2219</v>
      </c>
      <c r="AU193" s="18" t="s">
        <v>2175</v>
      </c>
      <c r="AY193" s="18" t="s">
        <v>2216</v>
      </c>
      <c r="BE193" s="172">
        <f>IF(N193="základní",J193,0)</f>
        <v>0</v>
      </c>
      <c r="BF193" s="172">
        <f>IF(N193="snížená",J193,0)</f>
        <v>0</v>
      </c>
      <c r="BG193" s="172">
        <f>IF(N193="zákl. přenesená",J193,0)</f>
        <v>0</v>
      </c>
      <c r="BH193" s="172">
        <f>IF(N193="sníž. přenesená",J193,0)</f>
        <v>0</v>
      </c>
      <c r="BI193" s="172">
        <f>IF(N193="nulová",J193,0)</f>
        <v>0</v>
      </c>
      <c r="BJ193" s="18" t="s">
        <v>2173</v>
      </c>
      <c r="BK193" s="172">
        <f>ROUND(I193*H193,2)</f>
        <v>0</v>
      </c>
      <c r="BL193" s="18" t="s">
        <v>2237</v>
      </c>
      <c r="BM193" s="18" t="s">
        <v>939</v>
      </c>
    </row>
    <row r="194" spans="2:65" s="11" customFormat="1" ht="22.5" customHeight="1">
      <c r="B194" s="173"/>
      <c r="D194" s="174" t="s">
        <v>2225</v>
      </c>
      <c r="E194" s="175" t="s">
        <v>2117</v>
      </c>
      <c r="F194" s="176" t="s">
        <v>940</v>
      </c>
      <c r="H194" s="177">
        <v>27</v>
      </c>
      <c r="I194" s="178"/>
      <c r="L194" s="173"/>
      <c r="M194" s="179"/>
      <c r="N194" s="180"/>
      <c r="O194" s="180"/>
      <c r="P194" s="180"/>
      <c r="Q194" s="180"/>
      <c r="R194" s="180"/>
      <c r="S194" s="180"/>
      <c r="T194" s="181"/>
      <c r="AT194" s="182" t="s">
        <v>2225</v>
      </c>
      <c r="AU194" s="182" t="s">
        <v>2175</v>
      </c>
      <c r="AV194" s="11" t="s">
        <v>2175</v>
      </c>
      <c r="AW194" s="11" t="s">
        <v>2130</v>
      </c>
      <c r="AX194" s="11" t="s">
        <v>2173</v>
      </c>
      <c r="AY194" s="182" t="s">
        <v>2216</v>
      </c>
    </row>
    <row r="195" spans="2:65" s="1" customFormat="1" ht="22.5" customHeight="1">
      <c r="B195" s="160"/>
      <c r="C195" s="161" t="s">
        <v>2586</v>
      </c>
      <c r="D195" s="161" t="s">
        <v>2219</v>
      </c>
      <c r="E195" s="162" t="s">
        <v>941</v>
      </c>
      <c r="F195" s="163" t="s">
        <v>942</v>
      </c>
      <c r="G195" s="164" t="s">
        <v>2222</v>
      </c>
      <c r="H195" s="165">
        <v>9</v>
      </c>
      <c r="I195" s="166"/>
      <c r="J195" s="167">
        <f>ROUND(I195*H195,2)</f>
        <v>0</v>
      </c>
      <c r="K195" s="163" t="s">
        <v>2305</v>
      </c>
      <c r="L195" s="35"/>
      <c r="M195" s="168" t="s">
        <v>2117</v>
      </c>
      <c r="N195" s="169" t="s">
        <v>2137</v>
      </c>
      <c r="O195" s="36"/>
      <c r="P195" s="170">
        <f>O195*H195</f>
        <v>0</v>
      </c>
      <c r="Q195" s="170">
        <v>1.5399999999999999E-3</v>
      </c>
      <c r="R195" s="170">
        <f>Q195*H195</f>
        <v>1.3859999999999999E-2</v>
      </c>
      <c r="S195" s="170">
        <v>0</v>
      </c>
      <c r="T195" s="171">
        <f>S195*H195</f>
        <v>0</v>
      </c>
      <c r="AR195" s="18" t="s">
        <v>2237</v>
      </c>
      <c r="AT195" s="18" t="s">
        <v>2219</v>
      </c>
      <c r="AU195" s="18" t="s">
        <v>2175</v>
      </c>
      <c r="AY195" s="18" t="s">
        <v>2216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8" t="s">
        <v>2173</v>
      </c>
      <c r="BK195" s="172">
        <f>ROUND(I195*H195,2)</f>
        <v>0</v>
      </c>
      <c r="BL195" s="18" t="s">
        <v>2237</v>
      </c>
      <c r="BM195" s="18" t="s">
        <v>943</v>
      </c>
    </row>
    <row r="196" spans="2:65" s="1" customFormat="1" ht="31.5" customHeight="1">
      <c r="B196" s="160"/>
      <c r="C196" s="161" t="s">
        <v>2591</v>
      </c>
      <c r="D196" s="161" t="s">
        <v>2219</v>
      </c>
      <c r="E196" s="162" t="s">
        <v>944</v>
      </c>
      <c r="F196" s="163" t="s">
        <v>945</v>
      </c>
      <c r="G196" s="164" t="s">
        <v>2352</v>
      </c>
      <c r="H196" s="165">
        <v>302.60000000000002</v>
      </c>
      <c r="I196" s="166"/>
      <c r="J196" s="167">
        <f>ROUND(I196*H196,2)</f>
        <v>0</v>
      </c>
      <c r="K196" s="163" t="s">
        <v>2117</v>
      </c>
      <c r="L196" s="35"/>
      <c r="M196" s="168" t="s">
        <v>2117</v>
      </c>
      <c r="N196" s="169" t="s">
        <v>2137</v>
      </c>
      <c r="O196" s="36"/>
      <c r="P196" s="170">
        <f>O196*H196</f>
        <v>0</v>
      </c>
      <c r="Q196" s="170">
        <v>0.18</v>
      </c>
      <c r="R196" s="170">
        <f>Q196*H196</f>
        <v>54.468000000000004</v>
      </c>
      <c r="S196" s="170">
        <v>0</v>
      </c>
      <c r="T196" s="171">
        <f>S196*H196</f>
        <v>0</v>
      </c>
      <c r="AR196" s="18" t="s">
        <v>2237</v>
      </c>
      <c r="AT196" s="18" t="s">
        <v>2219</v>
      </c>
      <c r="AU196" s="18" t="s">
        <v>2175</v>
      </c>
      <c r="AY196" s="18" t="s">
        <v>2216</v>
      </c>
      <c r="BE196" s="172">
        <f>IF(N196="základní",J196,0)</f>
        <v>0</v>
      </c>
      <c r="BF196" s="172">
        <f>IF(N196="snížená",J196,0)</f>
        <v>0</v>
      </c>
      <c r="BG196" s="172">
        <f>IF(N196="zákl. přenesená",J196,0)</f>
        <v>0</v>
      </c>
      <c r="BH196" s="172">
        <f>IF(N196="sníž. přenesená",J196,0)</f>
        <v>0</v>
      </c>
      <c r="BI196" s="172">
        <f>IF(N196="nulová",J196,0)</f>
        <v>0</v>
      </c>
      <c r="BJ196" s="18" t="s">
        <v>2173</v>
      </c>
      <c r="BK196" s="172">
        <f>ROUND(I196*H196,2)</f>
        <v>0</v>
      </c>
      <c r="BL196" s="18" t="s">
        <v>2237</v>
      </c>
      <c r="BM196" s="18" t="s">
        <v>946</v>
      </c>
    </row>
    <row r="197" spans="2:65" s="11" customFormat="1" ht="22.5" customHeight="1">
      <c r="B197" s="173"/>
      <c r="D197" s="188" t="s">
        <v>2225</v>
      </c>
      <c r="E197" s="182" t="s">
        <v>2117</v>
      </c>
      <c r="F197" s="189" t="s">
        <v>947</v>
      </c>
      <c r="H197" s="190">
        <v>283.60000000000002</v>
      </c>
      <c r="I197" s="178"/>
      <c r="L197" s="173"/>
      <c r="M197" s="179"/>
      <c r="N197" s="180"/>
      <c r="O197" s="180"/>
      <c r="P197" s="180"/>
      <c r="Q197" s="180"/>
      <c r="R197" s="180"/>
      <c r="S197" s="180"/>
      <c r="T197" s="181"/>
      <c r="AT197" s="182" t="s">
        <v>2225</v>
      </c>
      <c r="AU197" s="182" t="s">
        <v>2175</v>
      </c>
      <c r="AV197" s="11" t="s">
        <v>2175</v>
      </c>
      <c r="AW197" s="11" t="s">
        <v>2130</v>
      </c>
      <c r="AX197" s="11" t="s">
        <v>2166</v>
      </c>
      <c r="AY197" s="182" t="s">
        <v>2216</v>
      </c>
    </row>
    <row r="198" spans="2:65" s="11" customFormat="1" ht="22.5" customHeight="1">
      <c r="B198" s="173"/>
      <c r="D198" s="188" t="s">
        <v>2225</v>
      </c>
      <c r="E198" s="182" t="s">
        <v>2117</v>
      </c>
      <c r="F198" s="189" t="s">
        <v>948</v>
      </c>
      <c r="H198" s="190">
        <v>19</v>
      </c>
      <c r="I198" s="178"/>
      <c r="L198" s="173"/>
      <c r="M198" s="179"/>
      <c r="N198" s="180"/>
      <c r="O198" s="180"/>
      <c r="P198" s="180"/>
      <c r="Q198" s="180"/>
      <c r="R198" s="180"/>
      <c r="S198" s="180"/>
      <c r="T198" s="181"/>
      <c r="AT198" s="182" t="s">
        <v>2225</v>
      </c>
      <c r="AU198" s="182" t="s">
        <v>2175</v>
      </c>
      <c r="AV198" s="11" t="s">
        <v>2175</v>
      </c>
      <c r="AW198" s="11" t="s">
        <v>2130</v>
      </c>
      <c r="AX198" s="11" t="s">
        <v>2166</v>
      </c>
      <c r="AY198" s="182" t="s">
        <v>2216</v>
      </c>
    </row>
    <row r="199" spans="2:65" s="13" customFormat="1" ht="22.5" customHeight="1">
      <c r="B199" s="199"/>
      <c r="D199" s="174" t="s">
        <v>2225</v>
      </c>
      <c r="E199" s="200" t="s">
        <v>2117</v>
      </c>
      <c r="F199" s="201" t="s">
        <v>2321</v>
      </c>
      <c r="H199" s="202">
        <v>302.60000000000002</v>
      </c>
      <c r="I199" s="203"/>
      <c r="L199" s="199"/>
      <c r="M199" s="204"/>
      <c r="N199" s="205"/>
      <c r="O199" s="205"/>
      <c r="P199" s="205"/>
      <c r="Q199" s="205"/>
      <c r="R199" s="205"/>
      <c r="S199" s="205"/>
      <c r="T199" s="206"/>
      <c r="AT199" s="207" t="s">
        <v>2225</v>
      </c>
      <c r="AU199" s="207" t="s">
        <v>2175</v>
      </c>
      <c r="AV199" s="13" t="s">
        <v>2237</v>
      </c>
      <c r="AW199" s="13" t="s">
        <v>2130</v>
      </c>
      <c r="AX199" s="13" t="s">
        <v>2173</v>
      </c>
      <c r="AY199" s="207" t="s">
        <v>2216</v>
      </c>
    </row>
    <row r="200" spans="2:65" s="1" customFormat="1" ht="22.5" customHeight="1">
      <c r="B200" s="160"/>
      <c r="C200" s="161" t="s">
        <v>2595</v>
      </c>
      <c r="D200" s="161" t="s">
        <v>2219</v>
      </c>
      <c r="E200" s="162" t="s">
        <v>949</v>
      </c>
      <c r="F200" s="163" t="s">
        <v>950</v>
      </c>
      <c r="G200" s="164" t="s">
        <v>2352</v>
      </c>
      <c r="H200" s="165">
        <v>150</v>
      </c>
      <c r="I200" s="166"/>
      <c r="J200" s="167">
        <f>ROUND(I200*H200,2)</f>
        <v>0</v>
      </c>
      <c r="K200" s="163" t="s">
        <v>2117</v>
      </c>
      <c r="L200" s="35"/>
      <c r="M200" s="168" t="s">
        <v>2117</v>
      </c>
      <c r="N200" s="169" t="s">
        <v>2137</v>
      </c>
      <c r="O200" s="36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AR200" s="18" t="s">
        <v>2237</v>
      </c>
      <c r="AT200" s="18" t="s">
        <v>2219</v>
      </c>
      <c r="AU200" s="18" t="s">
        <v>2175</v>
      </c>
      <c r="AY200" s="18" t="s">
        <v>2216</v>
      </c>
      <c r="BE200" s="172">
        <f>IF(N200="základní",J200,0)</f>
        <v>0</v>
      </c>
      <c r="BF200" s="172">
        <f>IF(N200="snížená",J200,0)</f>
        <v>0</v>
      </c>
      <c r="BG200" s="172">
        <f>IF(N200="zákl. přenesená",J200,0)</f>
        <v>0</v>
      </c>
      <c r="BH200" s="172">
        <f>IF(N200="sníž. přenesená",J200,0)</f>
        <v>0</v>
      </c>
      <c r="BI200" s="172">
        <f>IF(N200="nulová",J200,0)</f>
        <v>0</v>
      </c>
      <c r="BJ200" s="18" t="s">
        <v>2173</v>
      </c>
      <c r="BK200" s="172">
        <f>ROUND(I200*H200,2)</f>
        <v>0</v>
      </c>
      <c r="BL200" s="18" t="s">
        <v>2237</v>
      </c>
      <c r="BM200" s="18" t="s">
        <v>951</v>
      </c>
    </row>
    <row r="201" spans="2:65" s="1" customFormat="1" ht="22.5" customHeight="1">
      <c r="B201" s="160"/>
      <c r="C201" s="161" t="s">
        <v>2607</v>
      </c>
      <c r="D201" s="161" t="s">
        <v>2219</v>
      </c>
      <c r="E201" s="162" t="s">
        <v>952</v>
      </c>
      <c r="F201" s="163" t="s">
        <v>953</v>
      </c>
      <c r="G201" s="164" t="s">
        <v>2352</v>
      </c>
      <c r="H201" s="165">
        <v>238.2</v>
      </c>
      <c r="I201" s="166"/>
      <c r="J201" s="167">
        <f>ROUND(I201*H201,2)</f>
        <v>0</v>
      </c>
      <c r="K201" s="163" t="s">
        <v>2305</v>
      </c>
      <c r="L201" s="35"/>
      <c r="M201" s="168" t="s">
        <v>2117</v>
      </c>
      <c r="N201" s="169" t="s">
        <v>2137</v>
      </c>
      <c r="O201" s="36"/>
      <c r="P201" s="170">
        <f>O201*H201</f>
        <v>0</v>
      </c>
      <c r="Q201" s="170">
        <v>0.14066999999999999</v>
      </c>
      <c r="R201" s="170">
        <f>Q201*H201</f>
        <v>33.507593999999997</v>
      </c>
      <c r="S201" s="170">
        <v>0</v>
      </c>
      <c r="T201" s="171">
        <f>S201*H201</f>
        <v>0</v>
      </c>
      <c r="AR201" s="18" t="s">
        <v>2237</v>
      </c>
      <c r="AT201" s="18" t="s">
        <v>2219</v>
      </c>
      <c r="AU201" s="18" t="s">
        <v>2175</v>
      </c>
      <c r="AY201" s="18" t="s">
        <v>2216</v>
      </c>
      <c r="BE201" s="172">
        <f>IF(N201="základní",J201,0)</f>
        <v>0</v>
      </c>
      <c r="BF201" s="172">
        <f>IF(N201="snížená",J201,0)</f>
        <v>0</v>
      </c>
      <c r="BG201" s="172">
        <f>IF(N201="zákl. přenesená",J201,0)</f>
        <v>0</v>
      </c>
      <c r="BH201" s="172">
        <f>IF(N201="sníž. přenesená",J201,0)</f>
        <v>0</v>
      </c>
      <c r="BI201" s="172">
        <f>IF(N201="nulová",J201,0)</f>
        <v>0</v>
      </c>
      <c r="BJ201" s="18" t="s">
        <v>2173</v>
      </c>
      <c r="BK201" s="172">
        <f>ROUND(I201*H201,2)</f>
        <v>0</v>
      </c>
      <c r="BL201" s="18" t="s">
        <v>2237</v>
      </c>
      <c r="BM201" s="18" t="s">
        <v>954</v>
      </c>
    </row>
    <row r="202" spans="2:65" s="11" customFormat="1" ht="22.5" customHeight="1">
      <c r="B202" s="173"/>
      <c r="D202" s="188" t="s">
        <v>2225</v>
      </c>
      <c r="E202" s="182" t="s">
        <v>2117</v>
      </c>
      <c r="F202" s="189" t="s">
        <v>955</v>
      </c>
      <c r="H202" s="190">
        <v>134.69999999999999</v>
      </c>
      <c r="I202" s="178"/>
      <c r="L202" s="173"/>
      <c r="M202" s="179"/>
      <c r="N202" s="180"/>
      <c r="O202" s="180"/>
      <c r="P202" s="180"/>
      <c r="Q202" s="180"/>
      <c r="R202" s="180"/>
      <c r="S202" s="180"/>
      <c r="T202" s="181"/>
      <c r="AT202" s="182" t="s">
        <v>2225</v>
      </c>
      <c r="AU202" s="182" t="s">
        <v>2175</v>
      </c>
      <c r="AV202" s="11" t="s">
        <v>2175</v>
      </c>
      <c r="AW202" s="11" t="s">
        <v>2130</v>
      </c>
      <c r="AX202" s="11" t="s">
        <v>2166</v>
      </c>
      <c r="AY202" s="182" t="s">
        <v>2216</v>
      </c>
    </row>
    <row r="203" spans="2:65" s="11" customFormat="1" ht="22.5" customHeight="1">
      <c r="B203" s="173"/>
      <c r="D203" s="188" t="s">
        <v>2225</v>
      </c>
      <c r="E203" s="182" t="s">
        <v>2117</v>
      </c>
      <c r="F203" s="189" t="s">
        <v>956</v>
      </c>
      <c r="H203" s="190">
        <v>91</v>
      </c>
      <c r="I203" s="178"/>
      <c r="L203" s="173"/>
      <c r="M203" s="179"/>
      <c r="N203" s="180"/>
      <c r="O203" s="180"/>
      <c r="P203" s="180"/>
      <c r="Q203" s="180"/>
      <c r="R203" s="180"/>
      <c r="S203" s="180"/>
      <c r="T203" s="181"/>
      <c r="AT203" s="182" t="s">
        <v>2225</v>
      </c>
      <c r="AU203" s="182" t="s">
        <v>2175</v>
      </c>
      <c r="AV203" s="11" t="s">
        <v>2175</v>
      </c>
      <c r="AW203" s="11" t="s">
        <v>2130</v>
      </c>
      <c r="AX203" s="11" t="s">
        <v>2166</v>
      </c>
      <c r="AY203" s="182" t="s">
        <v>2216</v>
      </c>
    </row>
    <row r="204" spans="2:65" s="11" customFormat="1" ht="22.5" customHeight="1">
      <c r="B204" s="173"/>
      <c r="D204" s="188" t="s">
        <v>2225</v>
      </c>
      <c r="E204" s="182" t="s">
        <v>2117</v>
      </c>
      <c r="F204" s="189" t="s">
        <v>957</v>
      </c>
      <c r="H204" s="190">
        <v>12.5</v>
      </c>
      <c r="I204" s="178"/>
      <c r="L204" s="173"/>
      <c r="M204" s="179"/>
      <c r="N204" s="180"/>
      <c r="O204" s="180"/>
      <c r="P204" s="180"/>
      <c r="Q204" s="180"/>
      <c r="R204" s="180"/>
      <c r="S204" s="180"/>
      <c r="T204" s="181"/>
      <c r="AT204" s="182" t="s">
        <v>2225</v>
      </c>
      <c r="AU204" s="182" t="s">
        <v>2175</v>
      </c>
      <c r="AV204" s="11" t="s">
        <v>2175</v>
      </c>
      <c r="AW204" s="11" t="s">
        <v>2130</v>
      </c>
      <c r="AX204" s="11" t="s">
        <v>2166</v>
      </c>
      <c r="AY204" s="182" t="s">
        <v>2216</v>
      </c>
    </row>
    <row r="205" spans="2:65" s="12" customFormat="1" ht="22.5" customHeight="1">
      <c r="B205" s="191"/>
      <c r="D205" s="174" t="s">
        <v>2225</v>
      </c>
      <c r="E205" s="218" t="s">
        <v>2117</v>
      </c>
      <c r="F205" s="219" t="s">
        <v>2317</v>
      </c>
      <c r="H205" s="220">
        <v>238.2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2225</v>
      </c>
      <c r="AU205" s="192" t="s">
        <v>2175</v>
      </c>
      <c r="AV205" s="12" t="s">
        <v>2233</v>
      </c>
      <c r="AW205" s="12" t="s">
        <v>2130</v>
      </c>
      <c r="AX205" s="12" t="s">
        <v>2173</v>
      </c>
      <c r="AY205" s="192" t="s">
        <v>2216</v>
      </c>
    </row>
    <row r="206" spans="2:65" s="1" customFormat="1" ht="22.5" customHeight="1">
      <c r="B206" s="160"/>
      <c r="C206" s="208" t="s">
        <v>2613</v>
      </c>
      <c r="D206" s="208" t="s">
        <v>2336</v>
      </c>
      <c r="E206" s="209" t="s">
        <v>958</v>
      </c>
      <c r="F206" s="210" t="s">
        <v>959</v>
      </c>
      <c r="G206" s="211" t="s">
        <v>2352</v>
      </c>
      <c r="H206" s="212">
        <v>213.416</v>
      </c>
      <c r="I206" s="213"/>
      <c r="J206" s="214">
        <f>ROUND(I206*H206,2)</f>
        <v>0</v>
      </c>
      <c r="K206" s="210" t="s">
        <v>2117</v>
      </c>
      <c r="L206" s="215"/>
      <c r="M206" s="216" t="s">
        <v>2117</v>
      </c>
      <c r="N206" s="217" t="s">
        <v>2137</v>
      </c>
      <c r="O206" s="36"/>
      <c r="P206" s="170">
        <f>O206*H206</f>
        <v>0</v>
      </c>
      <c r="Q206" s="170">
        <v>8.5000000000000006E-2</v>
      </c>
      <c r="R206" s="170">
        <f>Q206*H206</f>
        <v>18.140360000000001</v>
      </c>
      <c r="S206" s="170">
        <v>0</v>
      </c>
      <c r="T206" s="171">
        <f>S206*H206</f>
        <v>0</v>
      </c>
      <c r="AR206" s="18" t="s">
        <v>2254</v>
      </c>
      <c r="AT206" s="18" t="s">
        <v>2336</v>
      </c>
      <c r="AU206" s="18" t="s">
        <v>2175</v>
      </c>
      <c r="AY206" s="18" t="s">
        <v>2216</v>
      </c>
      <c r="BE206" s="172">
        <f>IF(N206="základní",J206,0)</f>
        <v>0</v>
      </c>
      <c r="BF206" s="172">
        <f>IF(N206="snížená",J206,0)</f>
        <v>0</v>
      </c>
      <c r="BG206" s="172">
        <f>IF(N206="zákl. přenesená",J206,0)</f>
        <v>0</v>
      </c>
      <c r="BH206" s="172">
        <f>IF(N206="sníž. přenesená",J206,0)</f>
        <v>0</v>
      </c>
      <c r="BI206" s="172">
        <f>IF(N206="nulová",J206,0)</f>
        <v>0</v>
      </c>
      <c r="BJ206" s="18" t="s">
        <v>2173</v>
      </c>
      <c r="BK206" s="172">
        <f>ROUND(I206*H206,2)</f>
        <v>0</v>
      </c>
      <c r="BL206" s="18" t="s">
        <v>2237</v>
      </c>
      <c r="BM206" s="18" t="s">
        <v>960</v>
      </c>
    </row>
    <row r="207" spans="2:65" s="11" customFormat="1" ht="22.5" customHeight="1">
      <c r="B207" s="173"/>
      <c r="D207" s="174" t="s">
        <v>2225</v>
      </c>
      <c r="E207" s="175" t="s">
        <v>2117</v>
      </c>
      <c r="F207" s="176" t="s">
        <v>961</v>
      </c>
      <c r="H207" s="177">
        <v>213.416</v>
      </c>
      <c r="I207" s="178"/>
      <c r="L207" s="173"/>
      <c r="M207" s="179"/>
      <c r="N207" s="180"/>
      <c r="O207" s="180"/>
      <c r="P207" s="180"/>
      <c r="Q207" s="180"/>
      <c r="R207" s="180"/>
      <c r="S207" s="180"/>
      <c r="T207" s="181"/>
      <c r="AT207" s="182" t="s">
        <v>2225</v>
      </c>
      <c r="AU207" s="182" t="s">
        <v>2175</v>
      </c>
      <c r="AV207" s="11" t="s">
        <v>2175</v>
      </c>
      <c r="AW207" s="11" t="s">
        <v>2130</v>
      </c>
      <c r="AX207" s="11" t="s">
        <v>2173</v>
      </c>
      <c r="AY207" s="182" t="s">
        <v>2216</v>
      </c>
    </row>
    <row r="208" spans="2:65" s="1" customFormat="1" ht="22.5" customHeight="1">
      <c r="B208" s="160"/>
      <c r="C208" s="208" t="s">
        <v>2619</v>
      </c>
      <c r="D208" s="208" t="s">
        <v>2336</v>
      </c>
      <c r="E208" s="209" t="s">
        <v>962</v>
      </c>
      <c r="F208" s="210" t="s">
        <v>963</v>
      </c>
      <c r="G208" s="211" t="s">
        <v>2352</v>
      </c>
      <c r="H208" s="212">
        <v>31.93</v>
      </c>
      <c r="I208" s="213"/>
      <c r="J208" s="214">
        <f>ROUND(I208*H208,2)</f>
        <v>0</v>
      </c>
      <c r="K208" s="210" t="s">
        <v>2117</v>
      </c>
      <c r="L208" s="215"/>
      <c r="M208" s="216" t="s">
        <v>2117</v>
      </c>
      <c r="N208" s="217" t="s">
        <v>2137</v>
      </c>
      <c r="O208" s="36"/>
      <c r="P208" s="170">
        <f>O208*H208</f>
        <v>0</v>
      </c>
      <c r="Q208" s="170">
        <v>8.5000000000000006E-2</v>
      </c>
      <c r="R208" s="170">
        <f>Q208*H208</f>
        <v>2.7140500000000003</v>
      </c>
      <c r="S208" s="170">
        <v>0</v>
      </c>
      <c r="T208" s="171">
        <f>S208*H208</f>
        <v>0</v>
      </c>
      <c r="AR208" s="18" t="s">
        <v>2254</v>
      </c>
      <c r="AT208" s="18" t="s">
        <v>2336</v>
      </c>
      <c r="AU208" s="18" t="s">
        <v>2175</v>
      </c>
      <c r="AY208" s="18" t="s">
        <v>2216</v>
      </c>
      <c r="BE208" s="172">
        <f>IF(N208="základní",J208,0)</f>
        <v>0</v>
      </c>
      <c r="BF208" s="172">
        <f>IF(N208="snížená",J208,0)</f>
        <v>0</v>
      </c>
      <c r="BG208" s="172">
        <f>IF(N208="zákl. přenesená",J208,0)</f>
        <v>0</v>
      </c>
      <c r="BH208" s="172">
        <f>IF(N208="sníž. přenesená",J208,0)</f>
        <v>0</v>
      </c>
      <c r="BI208" s="172">
        <f>IF(N208="nulová",J208,0)</f>
        <v>0</v>
      </c>
      <c r="BJ208" s="18" t="s">
        <v>2173</v>
      </c>
      <c r="BK208" s="172">
        <f>ROUND(I208*H208,2)</f>
        <v>0</v>
      </c>
      <c r="BL208" s="18" t="s">
        <v>2237</v>
      </c>
      <c r="BM208" s="18" t="s">
        <v>964</v>
      </c>
    </row>
    <row r="209" spans="2:65" s="11" customFormat="1" ht="22.5" customHeight="1">
      <c r="B209" s="173"/>
      <c r="D209" s="174" t="s">
        <v>2225</v>
      </c>
      <c r="F209" s="176" t="s">
        <v>965</v>
      </c>
      <c r="H209" s="177">
        <v>31.93</v>
      </c>
      <c r="I209" s="178"/>
      <c r="L209" s="173"/>
      <c r="M209" s="179"/>
      <c r="N209" s="180"/>
      <c r="O209" s="180"/>
      <c r="P209" s="180"/>
      <c r="Q209" s="180"/>
      <c r="R209" s="180"/>
      <c r="S209" s="180"/>
      <c r="T209" s="181"/>
      <c r="AT209" s="182" t="s">
        <v>2225</v>
      </c>
      <c r="AU209" s="182" t="s">
        <v>2175</v>
      </c>
      <c r="AV209" s="11" t="s">
        <v>2175</v>
      </c>
      <c r="AW209" s="11" t="s">
        <v>2099</v>
      </c>
      <c r="AX209" s="11" t="s">
        <v>2173</v>
      </c>
      <c r="AY209" s="182" t="s">
        <v>2216</v>
      </c>
    </row>
    <row r="210" spans="2:65" s="1" customFormat="1" ht="22.5" customHeight="1">
      <c r="B210" s="160"/>
      <c r="C210" s="161" t="s">
        <v>2625</v>
      </c>
      <c r="D210" s="161" t="s">
        <v>2219</v>
      </c>
      <c r="E210" s="162" t="s">
        <v>966</v>
      </c>
      <c r="F210" s="163" t="s">
        <v>967</v>
      </c>
      <c r="G210" s="164" t="s">
        <v>2352</v>
      </c>
      <c r="H210" s="165">
        <v>124.2</v>
      </c>
      <c r="I210" s="166"/>
      <c r="J210" s="167">
        <f>ROUND(I210*H210,2)</f>
        <v>0</v>
      </c>
      <c r="K210" s="163" t="s">
        <v>2305</v>
      </c>
      <c r="L210" s="35"/>
      <c r="M210" s="168" t="s">
        <v>2117</v>
      </c>
      <c r="N210" s="169" t="s">
        <v>2137</v>
      </c>
      <c r="O210" s="36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AR210" s="18" t="s">
        <v>2237</v>
      </c>
      <c r="AT210" s="18" t="s">
        <v>2219</v>
      </c>
      <c r="AU210" s="18" t="s">
        <v>2175</v>
      </c>
      <c r="AY210" s="18" t="s">
        <v>2216</v>
      </c>
      <c r="BE210" s="172">
        <f>IF(N210="základní",J210,0)</f>
        <v>0</v>
      </c>
      <c r="BF210" s="172">
        <f>IF(N210="snížená",J210,0)</f>
        <v>0</v>
      </c>
      <c r="BG210" s="172">
        <f>IF(N210="zákl. přenesená",J210,0)</f>
        <v>0</v>
      </c>
      <c r="BH210" s="172">
        <f>IF(N210="sníž. přenesená",J210,0)</f>
        <v>0</v>
      </c>
      <c r="BI210" s="172">
        <f>IF(N210="nulová",J210,0)</f>
        <v>0</v>
      </c>
      <c r="BJ210" s="18" t="s">
        <v>2173</v>
      </c>
      <c r="BK210" s="172">
        <f>ROUND(I210*H210,2)</f>
        <v>0</v>
      </c>
      <c r="BL210" s="18" t="s">
        <v>2237</v>
      </c>
      <c r="BM210" s="18" t="s">
        <v>968</v>
      </c>
    </row>
    <row r="211" spans="2:65" s="11" customFormat="1" ht="22.5" customHeight="1">
      <c r="B211" s="173"/>
      <c r="D211" s="188" t="s">
        <v>2225</v>
      </c>
      <c r="E211" s="182" t="s">
        <v>2117</v>
      </c>
      <c r="F211" s="189" t="s">
        <v>969</v>
      </c>
      <c r="H211" s="190">
        <v>124.2</v>
      </c>
      <c r="I211" s="178"/>
      <c r="L211" s="173"/>
      <c r="M211" s="179"/>
      <c r="N211" s="180"/>
      <c r="O211" s="180"/>
      <c r="P211" s="180"/>
      <c r="Q211" s="180"/>
      <c r="R211" s="180"/>
      <c r="S211" s="180"/>
      <c r="T211" s="181"/>
      <c r="AT211" s="182" t="s">
        <v>2225</v>
      </c>
      <c r="AU211" s="182" t="s">
        <v>2175</v>
      </c>
      <c r="AV211" s="11" t="s">
        <v>2175</v>
      </c>
      <c r="AW211" s="11" t="s">
        <v>2130</v>
      </c>
      <c r="AX211" s="11" t="s">
        <v>2173</v>
      </c>
      <c r="AY211" s="182" t="s">
        <v>2216</v>
      </c>
    </row>
    <row r="212" spans="2:65" s="10" customFormat="1" ht="29.85" customHeight="1">
      <c r="B212" s="146"/>
      <c r="D212" s="157" t="s">
        <v>2165</v>
      </c>
      <c r="E212" s="158" t="s">
        <v>1710</v>
      </c>
      <c r="F212" s="158" t="s">
        <v>1711</v>
      </c>
      <c r="I212" s="149"/>
      <c r="J212" s="159">
        <f>BK212</f>
        <v>0</v>
      </c>
      <c r="L212" s="146"/>
      <c r="M212" s="151"/>
      <c r="N212" s="152"/>
      <c r="O212" s="152"/>
      <c r="P212" s="153">
        <f>SUM(P213:P215)</f>
        <v>0</v>
      </c>
      <c r="Q212" s="152"/>
      <c r="R212" s="153">
        <f>SUM(R213:R215)</f>
        <v>0</v>
      </c>
      <c r="S212" s="152"/>
      <c r="T212" s="154">
        <f>SUM(T213:T215)</f>
        <v>0</v>
      </c>
      <c r="AR212" s="147" t="s">
        <v>2173</v>
      </c>
      <c r="AT212" s="155" t="s">
        <v>2165</v>
      </c>
      <c r="AU212" s="155" t="s">
        <v>2173</v>
      </c>
      <c r="AY212" s="147" t="s">
        <v>2216</v>
      </c>
      <c r="BK212" s="156">
        <f>SUM(BK213:BK215)</f>
        <v>0</v>
      </c>
    </row>
    <row r="213" spans="2:65" s="1" customFormat="1" ht="22.5" customHeight="1">
      <c r="B213" s="160"/>
      <c r="C213" s="161" t="s">
        <v>2629</v>
      </c>
      <c r="D213" s="161" t="s">
        <v>2219</v>
      </c>
      <c r="E213" s="162" t="s">
        <v>970</v>
      </c>
      <c r="F213" s="163" t="s">
        <v>971</v>
      </c>
      <c r="G213" s="164" t="s">
        <v>2402</v>
      </c>
      <c r="H213" s="165">
        <v>796.5</v>
      </c>
      <c r="I213" s="166"/>
      <c r="J213" s="167">
        <f>ROUND(I213*H213,2)</f>
        <v>0</v>
      </c>
      <c r="K213" s="163" t="s">
        <v>2305</v>
      </c>
      <c r="L213" s="35"/>
      <c r="M213" s="168" t="s">
        <v>2117</v>
      </c>
      <c r="N213" s="169" t="s">
        <v>2137</v>
      </c>
      <c r="O213" s="36"/>
      <c r="P213" s="170">
        <f>O213*H213</f>
        <v>0</v>
      </c>
      <c r="Q213" s="170">
        <v>0</v>
      </c>
      <c r="R213" s="170">
        <f>Q213*H213</f>
        <v>0</v>
      </c>
      <c r="S213" s="170">
        <v>0</v>
      </c>
      <c r="T213" s="171">
        <f>S213*H213</f>
        <v>0</v>
      </c>
      <c r="AR213" s="18" t="s">
        <v>2237</v>
      </c>
      <c r="AT213" s="18" t="s">
        <v>2219</v>
      </c>
      <c r="AU213" s="18" t="s">
        <v>2175</v>
      </c>
      <c r="AY213" s="18" t="s">
        <v>2216</v>
      </c>
      <c r="BE213" s="172">
        <f>IF(N213="základní",J213,0)</f>
        <v>0</v>
      </c>
      <c r="BF213" s="172">
        <f>IF(N213="snížená",J213,0)</f>
        <v>0</v>
      </c>
      <c r="BG213" s="172">
        <f>IF(N213="zákl. přenesená",J213,0)</f>
        <v>0</v>
      </c>
      <c r="BH213" s="172">
        <f>IF(N213="sníž. přenesená",J213,0)</f>
        <v>0</v>
      </c>
      <c r="BI213" s="172">
        <f>IF(N213="nulová",J213,0)</f>
        <v>0</v>
      </c>
      <c r="BJ213" s="18" t="s">
        <v>2173</v>
      </c>
      <c r="BK213" s="172">
        <f>ROUND(I213*H213,2)</f>
        <v>0</v>
      </c>
      <c r="BL213" s="18" t="s">
        <v>2237</v>
      </c>
      <c r="BM213" s="18" t="s">
        <v>972</v>
      </c>
    </row>
    <row r="214" spans="2:65" s="1" customFormat="1" ht="22.5" customHeight="1">
      <c r="B214" s="160"/>
      <c r="C214" s="161" t="s">
        <v>2633</v>
      </c>
      <c r="D214" s="161" t="s">
        <v>2219</v>
      </c>
      <c r="E214" s="162" t="s">
        <v>1718</v>
      </c>
      <c r="F214" s="163" t="s">
        <v>1719</v>
      </c>
      <c r="G214" s="164" t="s">
        <v>2402</v>
      </c>
      <c r="H214" s="165">
        <v>796.5</v>
      </c>
      <c r="I214" s="166"/>
      <c r="J214" s="167">
        <f>ROUND(I214*H214,2)</f>
        <v>0</v>
      </c>
      <c r="K214" s="163" t="s">
        <v>2117</v>
      </c>
      <c r="L214" s="35"/>
      <c r="M214" s="168" t="s">
        <v>2117</v>
      </c>
      <c r="N214" s="169" t="s">
        <v>2137</v>
      </c>
      <c r="O214" s="36"/>
      <c r="P214" s="170">
        <f>O214*H214</f>
        <v>0</v>
      </c>
      <c r="Q214" s="170">
        <v>0</v>
      </c>
      <c r="R214" s="170">
        <f>Q214*H214</f>
        <v>0</v>
      </c>
      <c r="S214" s="170">
        <v>0</v>
      </c>
      <c r="T214" s="171">
        <f>S214*H214</f>
        <v>0</v>
      </c>
      <c r="AR214" s="18" t="s">
        <v>2237</v>
      </c>
      <c r="AT214" s="18" t="s">
        <v>2219</v>
      </c>
      <c r="AU214" s="18" t="s">
        <v>2175</v>
      </c>
      <c r="AY214" s="18" t="s">
        <v>2216</v>
      </c>
      <c r="BE214" s="172">
        <f>IF(N214="základní",J214,0)</f>
        <v>0</v>
      </c>
      <c r="BF214" s="172">
        <f>IF(N214="snížená",J214,0)</f>
        <v>0</v>
      </c>
      <c r="BG214" s="172">
        <f>IF(N214="zákl. přenesená",J214,0)</f>
        <v>0</v>
      </c>
      <c r="BH214" s="172">
        <f>IF(N214="sníž. přenesená",J214,0)</f>
        <v>0</v>
      </c>
      <c r="BI214" s="172">
        <f>IF(N214="nulová",J214,0)</f>
        <v>0</v>
      </c>
      <c r="BJ214" s="18" t="s">
        <v>2173</v>
      </c>
      <c r="BK214" s="172">
        <f>ROUND(I214*H214,2)</f>
        <v>0</v>
      </c>
      <c r="BL214" s="18" t="s">
        <v>2237</v>
      </c>
      <c r="BM214" s="18" t="s">
        <v>973</v>
      </c>
    </row>
    <row r="215" spans="2:65" s="1" customFormat="1" ht="22.5" customHeight="1">
      <c r="B215" s="160"/>
      <c r="C215" s="161" t="s">
        <v>2637</v>
      </c>
      <c r="D215" s="161" t="s">
        <v>2219</v>
      </c>
      <c r="E215" s="162" t="s">
        <v>1722</v>
      </c>
      <c r="F215" s="163" t="s">
        <v>1723</v>
      </c>
      <c r="G215" s="164" t="s">
        <v>2402</v>
      </c>
      <c r="H215" s="165">
        <v>796.5</v>
      </c>
      <c r="I215" s="166"/>
      <c r="J215" s="167">
        <f>ROUND(I215*H215,2)</f>
        <v>0</v>
      </c>
      <c r="K215" s="163" t="s">
        <v>2117</v>
      </c>
      <c r="L215" s="35"/>
      <c r="M215" s="168" t="s">
        <v>2117</v>
      </c>
      <c r="N215" s="169" t="s">
        <v>2137</v>
      </c>
      <c r="O215" s="36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AR215" s="18" t="s">
        <v>2237</v>
      </c>
      <c r="AT215" s="18" t="s">
        <v>2219</v>
      </c>
      <c r="AU215" s="18" t="s">
        <v>2175</v>
      </c>
      <c r="AY215" s="18" t="s">
        <v>2216</v>
      </c>
      <c r="BE215" s="172">
        <f>IF(N215="základní",J215,0)</f>
        <v>0</v>
      </c>
      <c r="BF215" s="172">
        <f>IF(N215="snížená",J215,0)</f>
        <v>0</v>
      </c>
      <c r="BG215" s="172">
        <f>IF(N215="zákl. přenesená",J215,0)</f>
        <v>0</v>
      </c>
      <c r="BH215" s="172">
        <f>IF(N215="sníž. přenesená",J215,0)</f>
        <v>0</v>
      </c>
      <c r="BI215" s="172">
        <f>IF(N215="nulová",J215,0)</f>
        <v>0</v>
      </c>
      <c r="BJ215" s="18" t="s">
        <v>2173</v>
      </c>
      <c r="BK215" s="172">
        <f>ROUND(I215*H215,2)</f>
        <v>0</v>
      </c>
      <c r="BL215" s="18" t="s">
        <v>2237</v>
      </c>
      <c r="BM215" s="18" t="s">
        <v>974</v>
      </c>
    </row>
    <row r="216" spans="2:65" s="10" customFormat="1" ht="29.85" customHeight="1">
      <c r="B216" s="146"/>
      <c r="D216" s="157" t="s">
        <v>2165</v>
      </c>
      <c r="E216" s="158" t="s">
        <v>2840</v>
      </c>
      <c r="F216" s="158" t="s">
        <v>2841</v>
      </c>
      <c r="I216" s="149"/>
      <c r="J216" s="159">
        <f>BK216</f>
        <v>0</v>
      </c>
      <c r="L216" s="146"/>
      <c r="M216" s="151"/>
      <c r="N216" s="152"/>
      <c r="O216" s="152"/>
      <c r="P216" s="153">
        <f>P217</f>
        <v>0</v>
      </c>
      <c r="Q216" s="152"/>
      <c r="R216" s="153">
        <f>R217</f>
        <v>0</v>
      </c>
      <c r="S216" s="152"/>
      <c r="T216" s="154">
        <f>T217</f>
        <v>0</v>
      </c>
      <c r="AR216" s="147" t="s">
        <v>2173</v>
      </c>
      <c r="AT216" s="155" t="s">
        <v>2165</v>
      </c>
      <c r="AU216" s="155" t="s">
        <v>2173</v>
      </c>
      <c r="AY216" s="147" t="s">
        <v>2216</v>
      </c>
      <c r="BK216" s="156">
        <f>BK217</f>
        <v>0</v>
      </c>
    </row>
    <row r="217" spans="2:65" s="1" customFormat="1" ht="31.5" customHeight="1">
      <c r="B217" s="160"/>
      <c r="C217" s="161" t="s">
        <v>2648</v>
      </c>
      <c r="D217" s="161" t="s">
        <v>2219</v>
      </c>
      <c r="E217" s="162" t="s">
        <v>975</v>
      </c>
      <c r="F217" s="163" t="s">
        <v>976</v>
      </c>
      <c r="G217" s="164" t="s">
        <v>2402</v>
      </c>
      <c r="H217" s="165">
        <v>1669.8430000000001</v>
      </c>
      <c r="I217" s="166"/>
      <c r="J217" s="167">
        <f>ROUND(I217*H217,2)</f>
        <v>0</v>
      </c>
      <c r="K217" s="163" t="s">
        <v>2305</v>
      </c>
      <c r="L217" s="35"/>
      <c r="M217" s="168" t="s">
        <v>2117</v>
      </c>
      <c r="N217" s="183" t="s">
        <v>2137</v>
      </c>
      <c r="O217" s="184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AR217" s="18" t="s">
        <v>2237</v>
      </c>
      <c r="AT217" s="18" t="s">
        <v>2219</v>
      </c>
      <c r="AU217" s="18" t="s">
        <v>2175</v>
      </c>
      <c r="AY217" s="18" t="s">
        <v>2216</v>
      </c>
      <c r="BE217" s="172">
        <f>IF(N217="základní",J217,0)</f>
        <v>0</v>
      </c>
      <c r="BF217" s="172">
        <f>IF(N217="snížená",J217,0)</f>
        <v>0</v>
      </c>
      <c r="BG217" s="172">
        <f>IF(N217="zákl. přenesená",J217,0)</f>
        <v>0</v>
      </c>
      <c r="BH217" s="172">
        <f>IF(N217="sníž. přenesená",J217,0)</f>
        <v>0</v>
      </c>
      <c r="BI217" s="172">
        <f>IF(N217="nulová",J217,0)</f>
        <v>0</v>
      </c>
      <c r="BJ217" s="18" t="s">
        <v>2173</v>
      </c>
      <c r="BK217" s="172">
        <f>ROUND(I217*H217,2)</f>
        <v>0</v>
      </c>
      <c r="BL217" s="18" t="s">
        <v>2237</v>
      </c>
      <c r="BM217" s="18" t="s">
        <v>977</v>
      </c>
    </row>
    <row r="218" spans="2:65" s="1" customFormat="1" ht="6.95" customHeight="1">
      <c r="B218" s="51"/>
      <c r="C218" s="52"/>
      <c r="D218" s="52"/>
      <c r="E218" s="52"/>
      <c r="F218" s="52"/>
      <c r="G218" s="52"/>
      <c r="H218" s="52"/>
      <c r="I218" s="113"/>
      <c r="J218" s="52"/>
      <c r="K218" s="52"/>
      <c r="L218" s="35"/>
    </row>
    <row r="710" spans="46:46">
      <c r="AT710" s="187"/>
    </row>
  </sheetData>
  <sheetProtection password="CC35" sheet="1" objects="1" scenarios="1" formatColumns="0" formatRows="0" sort="0" autoFilter="0"/>
  <autoFilter ref="C83:K83"/>
  <mergeCells count="9">
    <mergeCell ref="L2:V2"/>
    <mergeCell ref="E47:H47"/>
    <mergeCell ref="E74:H74"/>
    <mergeCell ref="E76:H76"/>
    <mergeCell ref="G1:H1"/>
    <mergeCell ref="E7:H7"/>
    <mergeCell ref="E9:H9"/>
    <mergeCell ref="E24:H24"/>
    <mergeCell ref="E45:H45"/>
  </mergeCells>
  <phoneticPr fontId="43" type="noConversion"/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2"/>
  <sheetViews>
    <sheetView showGridLines="0" zoomScaleNormal="100" workbookViewId="0"/>
  </sheetViews>
  <sheetFormatPr defaultColWidth="8" defaultRowHeight="13.5"/>
  <cols>
    <col min="1" max="1" width="7.140625" style="247" customWidth="1"/>
    <col min="2" max="2" width="1.42578125" style="247" customWidth="1"/>
    <col min="3" max="4" width="4.28515625" style="247" customWidth="1"/>
    <col min="5" max="5" width="10" style="247" customWidth="1"/>
    <col min="6" max="6" width="7.85546875" style="247" customWidth="1"/>
    <col min="7" max="7" width="4.28515625" style="247" customWidth="1"/>
    <col min="8" max="8" width="66.7109375" style="247" customWidth="1"/>
    <col min="9" max="10" width="17.140625" style="247" customWidth="1"/>
    <col min="11" max="11" width="1.42578125" style="247" customWidth="1"/>
    <col min="12" max="16384" width="8" style="247"/>
  </cols>
  <sheetData>
    <row r="1" spans="2:11" ht="37.5" customHeight="1"/>
    <row r="2" spans="2:1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253" customFormat="1" ht="45" customHeight="1">
      <c r="B3" s="251"/>
      <c r="C3" s="370" t="s">
        <v>985</v>
      </c>
      <c r="D3" s="370"/>
      <c r="E3" s="370"/>
      <c r="F3" s="370"/>
      <c r="G3" s="370"/>
      <c r="H3" s="370"/>
      <c r="I3" s="370"/>
      <c r="J3" s="370"/>
      <c r="K3" s="252"/>
    </row>
    <row r="4" spans="2:11" ht="25.5" customHeight="1">
      <c r="B4" s="254"/>
      <c r="C4" s="371" t="s">
        <v>986</v>
      </c>
      <c r="D4" s="371"/>
      <c r="E4" s="371"/>
      <c r="F4" s="371"/>
      <c r="G4" s="371"/>
      <c r="H4" s="371"/>
      <c r="I4" s="371"/>
      <c r="J4" s="371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69" t="s">
        <v>987</v>
      </c>
      <c r="D6" s="369"/>
      <c r="E6" s="369"/>
      <c r="F6" s="369"/>
      <c r="G6" s="369"/>
      <c r="H6" s="369"/>
      <c r="I6" s="369"/>
      <c r="J6" s="369"/>
      <c r="K6" s="255"/>
    </row>
    <row r="7" spans="2:11" ht="15" customHeight="1">
      <c r="B7" s="258"/>
      <c r="C7" s="369" t="s">
        <v>988</v>
      </c>
      <c r="D7" s="369"/>
      <c r="E7" s="369"/>
      <c r="F7" s="369"/>
      <c r="G7" s="369"/>
      <c r="H7" s="369"/>
      <c r="I7" s="369"/>
      <c r="J7" s="369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69" t="s">
        <v>21</v>
      </c>
      <c r="D9" s="369"/>
      <c r="E9" s="369"/>
      <c r="F9" s="369"/>
      <c r="G9" s="369"/>
      <c r="H9" s="369"/>
      <c r="I9" s="369"/>
      <c r="J9" s="369"/>
      <c r="K9" s="255"/>
    </row>
    <row r="10" spans="2:11" ht="15" customHeight="1">
      <c r="B10" s="258"/>
      <c r="C10" s="257"/>
      <c r="D10" s="369" t="s">
        <v>22</v>
      </c>
      <c r="E10" s="369"/>
      <c r="F10" s="369"/>
      <c r="G10" s="369"/>
      <c r="H10" s="369"/>
      <c r="I10" s="369"/>
      <c r="J10" s="369"/>
      <c r="K10" s="255"/>
    </row>
    <row r="11" spans="2:11" ht="15" customHeight="1">
      <c r="B11" s="258"/>
      <c r="C11" s="259"/>
      <c r="D11" s="369" t="s">
        <v>989</v>
      </c>
      <c r="E11" s="369"/>
      <c r="F11" s="369"/>
      <c r="G11" s="369"/>
      <c r="H11" s="369"/>
      <c r="I11" s="369"/>
      <c r="J11" s="369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69" t="s">
        <v>23</v>
      </c>
      <c r="E13" s="369"/>
      <c r="F13" s="369"/>
      <c r="G13" s="369"/>
      <c r="H13" s="369"/>
      <c r="I13" s="369"/>
      <c r="J13" s="369"/>
      <c r="K13" s="255"/>
    </row>
    <row r="14" spans="2:11" ht="15" customHeight="1">
      <c r="B14" s="258"/>
      <c r="C14" s="259"/>
      <c r="D14" s="369" t="s">
        <v>990</v>
      </c>
      <c r="E14" s="369"/>
      <c r="F14" s="369"/>
      <c r="G14" s="369"/>
      <c r="H14" s="369"/>
      <c r="I14" s="369"/>
      <c r="J14" s="369"/>
      <c r="K14" s="255"/>
    </row>
    <row r="15" spans="2:11" ht="15" customHeight="1">
      <c r="B15" s="258"/>
      <c r="C15" s="259"/>
      <c r="D15" s="369" t="s">
        <v>991</v>
      </c>
      <c r="E15" s="369"/>
      <c r="F15" s="369"/>
      <c r="G15" s="369"/>
      <c r="H15" s="369"/>
      <c r="I15" s="369"/>
      <c r="J15" s="369"/>
      <c r="K15" s="255"/>
    </row>
    <row r="16" spans="2:11" ht="15" customHeight="1">
      <c r="B16" s="258"/>
      <c r="C16" s="259"/>
      <c r="D16" s="259"/>
      <c r="E16" s="260" t="s">
        <v>2172</v>
      </c>
      <c r="F16" s="369" t="s">
        <v>992</v>
      </c>
      <c r="G16" s="369"/>
      <c r="H16" s="369"/>
      <c r="I16" s="369"/>
      <c r="J16" s="369"/>
      <c r="K16" s="255"/>
    </row>
    <row r="17" spans="2:11" ht="15" customHeight="1">
      <c r="B17" s="258"/>
      <c r="C17" s="259"/>
      <c r="D17" s="259"/>
      <c r="E17" s="260" t="s">
        <v>993</v>
      </c>
      <c r="F17" s="369" t="s">
        <v>994</v>
      </c>
      <c r="G17" s="369"/>
      <c r="H17" s="369"/>
      <c r="I17" s="369"/>
      <c r="J17" s="369"/>
      <c r="K17" s="255"/>
    </row>
    <row r="18" spans="2:11" ht="15" customHeight="1">
      <c r="B18" s="258"/>
      <c r="C18" s="259"/>
      <c r="D18" s="259"/>
      <c r="E18" s="260" t="s">
        <v>995</v>
      </c>
      <c r="F18" s="369" t="s">
        <v>996</v>
      </c>
      <c r="G18" s="369"/>
      <c r="H18" s="369"/>
      <c r="I18" s="369"/>
      <c r="J18" s="369"/>
      <c r="K18" s="255"/>
    </row>
    <row r="19" spans="2:11" ht="15" customHeight="1">
      <c r="B19" s="258"/>
      <c r="C19" s="259"/>
      <c r="D19" s="259"/>
      <c r="E19" s="260" t="s">
        <v>997</v>
      </c>
      <c r="F19" s="369" t="s">
        <v>998</v>
      </c>
      <c r="G19" s="369"/>
      <c r="H19" s="369"/>
      <c r="I19" s="369"/>
      <c r="J19" s="369"/>
      <c r="K19" s="255"/>
    </row>
    <row r="20" spans="2:11" ht="15" customHeight="1">
      <c r="B20" s="258"/>
      <c r="C20" s="259"/>
      <c r="D20" s="259"/>
      <c r="E20" s="260" t="s">
        <v>743</v>
      </c>
      <c r="F20" s="369" t="s">
        <v>744</v>
      </c>
      <c r="G20" s="369"/>
      <c r="H20" s="369"/>
      <c r="I20" s="369"/>
      <c r="J20" s="369"/>
      <c r="K20" s="255"/>
    </row>
    <row r="21" spans="2:11" ht="15" customHeight="1">
      <c r="B21" s="258"/>
      <c r="C21" s="259"/>
      <c r="D21" s="259"/>
      <c r="E21" s="260" t="s">
        <v>999</v>
      </c>
      <c r="F21" s="369" t="s">
        <v>1000</v>
      </c>
      <c r="G21" s="369"/>
      <c r="H21" s="369"/>
      <c r="I21" s="369"/>
      <c r="J21" s="369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69" t="s">
        <v>24</v>
      </c>
      <c r="D23" s="369"/>
      <c r="E23" s="369"/>
      <c r="F23" s="369"/>
      <c r="G23" s="369"/>
      <c r="H23" s="369"/>
      <c r="I23" s="369"/>
      <c r="J23" s="369"/>
      <c r="K23" s="255"/>
    </row>
    <row r="24" spans="2:11" ht="15" customHeight="1">
      <c r="B24" s="258"/>
      <c r="C24" s="369" t="s">
        <v>1001</v>
      </c>
      <c r="D24" s="369"/>
      <c r="E24" s="369"/>
      <c r="F24" s="369"/>
      <c r="G24" s="369"/>
      <c r="H24" s="369"/>
      <c r="I24" s="369"/>
      <c r="J24" s="369"/>
      <c r="K24" s="255"/>
    </row>
    <row r="25" spans="2:11" ht="15" customHeight="1">
      <c r="B25" s="258"/>
      <c r="C25" s="257"/>
      <c r="D25" s="369" t="s">
        <v>25</v>
      </c>
      <c r="E25" s="369"/>
      <c r="F25" s="369"/>
      <c r="G25" s="369"/>
      <c r="H25" s="369"/>
      <c r="I25" s="369"/>
      <c r="J25" s="369"/>
      <c r="K25" s="255"/>
    </row>
    <row r="26" spans="2:11" ht="15" customHeight="1">
      <c r="B26" s="258"/>
      <c r="C26" s="259"/>
      <c r="D26" s="369" t="s">
        <v>1002</v>
      </c>
      <c r="E26" s="369"/>
      <c r="F26" s="369"/>
      <c r="G26" s="369"/>
      <c r="H26" s="369"/>
      <c r="I26" s="369"/>
      <c r="J26" s="369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69" t="s">
        <v>26</v>
      </c>
      <c r="E28" s="369"/>
      <c r="F28" s="369"/>
      <c r="G28" s="369"/>
      <c r="H28" s="369"/>
      <c r="I28" s="369"/>
      <c r="J28" s="369"/>
      <c r="K28" s="255"/>
    </row>
    <row r="29" spans="2:11" ht="15" customHeight="1">
      <c r="B29" s="258"/>
      <c r="C29" s="259"/>
      <c r="D29" s="369" t="s">
        <v>1003</v>
      </c>
      <c r="E29" s="369"/>
      <c r="F29" s="369"/>
      <c r="G29" s="369"/>
      <c r="H29" s="369"/>
      <c r="I29" s="369"/>
      <c r="J29" s="369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69" t="s">
        <v>27</v>
      </c>
      <c r="E31" s="369"/>
      <c r="F31" s="369"/>
      <c r="G31" s="369"/>
      <c r="H31" s="369"/>
      <c r="I31" s="369"/>
      <c r="J31" s="369"/>
      <c r="K31" s="255"/>
    </row>
    <row r="32" spans="2:11" ht="15" customHeight="1">
      <c r="B32" s="258"/>
      <c r="C32" s="259"/>
      <c r="D32" s="369" t="s">
        <v>1004</v>
      </c>
      <c r="E32" s="369"/>
      <c r="F32" s="369"/>
      <c r="G32" s="369"/>
      <c r="H32" s="369"/>
      <c r="I32" s="369"/>
      <c r="J32" s="369"/>
      <c r="K32" s="255"/>
    </row>
    <row r="33" spans="2:11" ht="15" customHeight="1">
      <c r="B33" s="258"/>
      <c r="C33" s="259"/>
      <c r="D33" s="369" t="s">
        <v>1005</v>
      </c>
      <c r="E33" s="369"/>
      <c r="F33" s="369"/>
      <c r="G33" s="369"/>
      <c r="H33" s="369"/>
      <c r="I33" s="369"/>
      <c r="J33" s="369"/>
      <c r="K33" s="255"/>
    </row>
    <row r="34" spans="2:11" ht="15" customHeight="1">
      <c r="B34" s="258"/>
      <c r="C34" s="259"/>
      <c r="D34" s="257"/>
      <c r="E34" s="261" t="s">
        <v>2200</v>
      </c>
      <c r="F34" s="257"/>
      <c r="G34" s="369" t="s">
        <v>1006</v>
      </c>
      <c r="H34" s="369"/>
      <c r="I34" s="369"/>
      <c r="J34" s="369"/>
      <c r="K34" s="255"/>
    </row>
    <row r="35" spans="2:11" ht="30.75" customHeight="1">
      <c r="B35" s="258"/>
      <c r="C35" s="259"/>
      <c r="D35" s="257"/>
      <c r="E35" s="261" t="s">
        <v>1007</v>
      </c>
      <c r="F35" s="257"/>
      <c r="G35" s="369" t="s">
        <v>1008</v>
      </c>
      <c r="H35" s="369"/>
      <c r="I35" s="369"/>
      <c r="J35" s="369"/>
      <c r="K35" s="255"/>
    </row>
    <row r="36" spans="2:11" ht="15" customHeight="1">
      <c r="B36" s="258"/>
      <c r="C36" s="259"/>
      <c r="D36" s="257"/>
      <c r="E36" s="261" t="s">
        <v>2147</v>
      </c>
      <c r="F36" s="257"/>
      <c r="G36" s="369" t="s">
        <v>1009</v>
      </c>
      <c r="H36" s="369"/>
      <c r="I36" s="369"/>
      <c r="J36" s="369"/>
      <c r="K36" s="255"/>
    </row>
    <row r="37" spans="2:11" ht="15" customHeight="1">
      <c r="B37" s="258"/>
      <c r="C37" s="259"/>
      <c r="D37" s="257"/>
      <c r="E37" s="261" t="s">
        <v>2201</v>
      </c>
      <c r="F37" s="257"/>
      <c r="G37" s="369" t="s">
        <v>1010</v>
      </c>
      <c r="H37" s="369"/>
      <c r="I37" s="369"/>
      <c r="J37" s="369"/>
      <c r="K37" s="255"/>
    </row>
    <row r="38" spans="2:11" ht="15" customHeight="1">
      <c r="B38" s="258"/>
      <c r="C38" s="259"/>
      <c r="D38" s="257"/>
      <c r="E38" s="261" t="s">
        <v>2202</v>
      </c>
      <c r="F38" s="257"/>
      <c r="G38" s="369" t="s">
        <v>1011</v>
      </c>
      <c r="H38" s="369"/>
      <c r="I38" s="369"/>
      <c r="J38" s="369"/>
      <c r="K38" s="255"/>
    </row>
    <row r="39" spans="2:11" ht="15" customHeight="1">
      <c r="B39" s="258"/>
      <c r="C39" s="259"/>
      <c r="D39" s="257"/>
      <c r="E39" s="261" t="s">
        <v>2203</v>
      </c>
      <c r="F39" s="257"/>
      <c r="G39" s="369" t="s">
        <v>1012</v>
      </c>
      <c r="H39" s="369"/>
      <c r="I39" s="369"/>
      <c r="J39" s="369"/>
      <c r="K39" s="255"/>
    </row>
    <row r="40" spans="2:11" ht="15" customHeight="1">
      <c r="B40" s="258"/>
      <c r="C40" s="259"/>
      <c r="D40" s="257"/>
      <c r="E40" s="261" t="s">
        <v>1013</v>
      </c>
      <c r="F40" s="257"/>
      <c r="G40" s="369" t="s">
        <v>1014</v>
      </c>
      <c r="H40" s="369"/>
      <c r="I40" s="369"/>
      <c r="J40" s="369"/>
      <c r="K40" s="255"/>
    </row>
    <row r="41" spans="2:11" ht="15" customHeight="1">
      <c r="B41" s="258"/>
      <c r="C41" s="259"/>
      <c r="D41" s="257"/>
      <c r="E41" s="261"/>
      <c r="F41" s="257"/>
      <c r="G41" s="369" t="s">
        <v>1015</v>
      </c>
      <c r="H41" s="369"/>
      <c r="I41" s="369"/>
      <c r="J41" s="369"/>
      <c r="K41" s="255"/>
    </row>
    <row r="42" spans="2:11" ht="15" customHeight="1">
      <c r="B42" s="258"/>
      <c r="C42" s="259"/>
      <c r="D42" s="257"/>
      <c r="E42" s="261" t="s">
        <v>1016</v>
      </c>
      <c r="F42" s="257"/>
      <c r="G42" s="369" t="s">
        <v>1017</v>
      </c>
      <c r="H42" s="369"/>
      <c r="I42" s="369"/>
      <c r="J42" s="369"/>
      <c r="K42" s="255"/>
    </row>
    <row r="43" spans="2:11" ht="15" customHeight="1">
      <c r="B43" s="258"/>
      <c r="C43" s="259"/>
      <c r="D43" s="257"/>
      <c r="E43" s="261" t="s">
        <v>2205</v>
      </c>
      <c r="F43" s="257"/>
      <c r="G43" s="369" t="s">
        <v>1018</v>
      </c>
      <c r="H43" s="369"/>
      <c r="I43" s="369"/>
      <c r="J43" s="369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69" t="s">
        <v>1019</v>
      </c>
      <c r="E45" s="369"/>
      <c r="F45" s="369"/>
      <c r="G45" s="369"/>
      <c r="H45" s="369"/>
      <c r="I45" s="369"/>
      <c r="J45" s="369"/>
      <c r="K45" s="255"/>
    </row>
    <row r="46" spans="2:11" ht="15" customHeight="1">
      <c r="B46" s="258"/>
      <c r="C46" s="259"/>
      <c r="D46" s="259"/>
      <c r="E46" s="369" t="s">
        <v>1020</v>
      </c>
      <c r="F46" s="369"/>
      <c r="G46" s="369"/>
      <c r="H46" s="369"/>
      <c r="I46" s="369"/>
      <c r="J46" s="369"/>
      <c r="K46" s="255"/>
    </row>
    <row r="47" spans="2:11" ht="15" customHeight="1">
      <c r="B47" s="258"/>
      <c r="C47" s="259"/>
      <c r="D47" s="259"/>
      <c r="E47" s="369" t="s">
        <v>1021</v>
      </c>
      <c r="F47" s="369"/>
      <c r="G47" s="369"/>
      <c r="H47" s="369"/>
      <c r="I47" s="369"/>
      <c r="J47" s="369"/>
      <c r="K47" s="255"/>
    </row>
    <row r="48" spans="2:11" ht="15" customHeight="1">
      <c r="B48" s="258"/>
      <c r="C48" s="259"/>
      <c r="D48" s="259"/>
      <c r="E48" s="369" t="s">
        <v>1022</v>
      </c>
      <c r="F48" s="369"/>
      <c r="G48" s="369"/>
      <c r="H48" s="369"/>
      <c r="I48" s="369"/>
      <c r="J48" s="369"/>
      <c r="K48" s="255"/>
    </row>
    <row r="49" spans="2:11" ht="15" customHeight="1">
      <c r="B49" s="258"/>
      <c r="C49" s="259"/>
      <c r="D49" s="369" t="s">
        <v>1023</v>
      </c>
      <c r="E49" s="369"/>
      <c r="F49" s="369"/>
      <c r="G49" s="369"/>
      <c r="H49" s="369"/>
      <c r="I49" s="369"/>
      <c r="J49" s="369"/>
      <c r="K49" s="255"/>
    </row>
    <row r="50" spans="2:11" ht="25.5" customHeight="1">
      <c r="B50" s="254"/>
      <c r="C50" s="371" t="s">
        <v>1024</v>
      </c>
      <c r="D50" s="371"/>
      <c r="E50" s="371"/>
      <c r="F50" s="371"/>
      <c r="G50" s="371"/>
      <c r="H50" s="371"/>
      <c r="I50" s="371"/>
      <c r="J50" s="371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69" t="s">
        <v>1025</v>
      </c>
      <c r="D52" s="369"/>
      <c r="E52" s="369"/>
      <c r="F52" s="369"/>
      <c r="G52" s="369"/>
      <c r="H52" s="369"/>
      <c r="I52" s="369"/>
      <c r="J52" s="369"/>
      <c r="K52" s="255"/>
    </row>
    <row r="53" spans="2:11" ht="15" customHeight="1">
      <c r="B53" s="254"/>
      <c r="C53" s="369" t="s">
        <v>1026</v>
      </c>
      <c r="D53" s="369"/>
      <c r="E53" s="369"/>
      <c r="F53" s="369"/>
      <c r="G53" s="369"/>
      <c r="H53" s="369"/>
      <c r="I53" s="369"/>
      <c r="J53" s="369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69" t="s">
        <v>1027</v>
      </c>
      <c r="D55" s="369"/>
      <c r="E55" s="369"/>
      <c r="F55" s="369"/>
      <c r="G55" s="369"/>
      <c r="H55" s="369"/>
      <c r="I55" s="369"/>
      <c r="J55" s="369"/>
      <c r="K55" s="255"/>
    </row>
    <row r="56" spans="2:11" ht="15" customHeight="1">
      <c r="B56" s="254"/>
      <c r="C56" s="259"/>
      <c r="D56" s="369" t="s">
        <v>1028</v>
      </c>
      <c r="E56" s="369"/>
      <c r="F56" s="369"/>
      <c r="G56" s="369"/>
      <c r="H56" s="369"/>
      <c r="I56" s="369"/>
      <c r="J56" s="369"/>
      <c r="K56" s="255"/>
    </row>
    <row r="57" spans="2:11" ht="15" customHeight="1">
      <c r="B57" s="254"/>
      <c r="C57" s="259"/>
      <c r="D57" s="369" t="s">
        <v>1029</v>
      </c>
      <c r="E57" s="369"/>
      <c r="F57" s="369"/>
      <c r="G57" s="369"/>
      <c r="H57" s="369"/>
      <c r="I57" s="369"/>
      <c r="J57" s="369"/>
      <c r="K57" s="255"/>
    </row>
    <row r="58" spans="2:11" ht="15" customHeight="1">
      <c r="B58" s="254"/>
      <c r="C58" s="259"/>
      <c r="D58" s="369" t="s">
        <v>1030</v>
      </c>
      <c r="E58" s="369"/>
      <c r="F58" s="369"/>
      <c r="G58" s="369"/>
      <c r="H58" s="369"/>
      <c r="I58" s="369"/>
      <c r="J58" s="369"/>
      <c r="K58" s="255"/>
    </row>
    <row r="59" spans="2:11" ht="15" customHeight="1">
      <c r="B59" s="254"/>
      <c r="C59" s="259"/>
      <c r="D59" s="369" t="s">
        <v>1031</v>
      </c>
      <c r="E59" s="369"/>
      <c r="F59" s="369"/>
      <c r="G59" s="369"/>
      <c r="H59" s="369"/>
      <c r="I59" s="369"/>
      <c r="J59" s="369"/>
      <c r="K59" s="255"/>
    </row>
    <row r="60" spans="2:11" ht="15" customHeight="1">
      <c r="B60" s="254"/>
      <c r="C60" s="259"/>
      <c r="D60" s="372" t="s">
        <v>1032</v>
      </c>
      <c r="E60" s="372"/>
      <c r="F60" s="372"/>
      <c r="G60" s="372"/>
      <c r="H60" s="372"/>
      <c r="I60" s="372"/>
      <c r="J60" s="372"/>
      <c r="K60" s="255"/>
    </row>
    <row r="61" spans="2:11" ht="15" customHeight="1">
      <c r="B61" s="254"/>
      <c r="C61" s="259"/>
      <c r="D61" s="369" t="s">
        <v>1033</v>
      </c>
      <c r="E61" s="369"/>
      <c r="F61" s="369"/>
      <c r="G61" s="369"/>
      <c r="H61" s="369"/>
      <c r="I61" s="369"/>
      <c r="J61" s="369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69" t="s">
        <v>1034</v>
      </c>
      <c r="E63" s="369"/>
      <c r="F63" s="369"/>
      <c r="G63" s="369"/>
      <c r="H63" s="369"/>
      <c r="I63" s="369"/>
      <c r="J63" s="369"/>
      <c r="K63" s="255"/>
    </row>
    <row r="64" spans="2:11" ht="15" customHeight="1">
      <c r="B64" s="254"/>
      <c r="C64" s="259"/>
      <c r="D64" s="372" t="s">
        <v>1035</v>
      </c>
      <c r="E64" s="372"/>
      <c r="F64" s="372"/>
      <c r="G64" s="372"/>
      <c r="H64" s="372"/>
      <c r="I64" s="372"/>
      <c r="J64" s="372"/>
      <c r="K64" s="255"/>
    </row>
    <row r="65" spans="2:11" ht="15" customHeight="1">
      <c r="B65" s="254"/>
      <c r="C65" s="259"/>
      <c r="D65" s="369" t="s">
        <v>1036</v>
      </c>
      <c r="E65" s="369"/>
      <c r="F65" s="369"/>
      <c r="G65" s="369"/>
      <c r="H65" s="369"/>
      <c r="I65" s="369"/>
      <c r="J65" s="369"/>
      <c r="K65" s="255"/>
    </row>
    <row r="66" spans="2:11" ht="15" customHeight="1">
      <c r="B66" s="254"/>
      <c r="C66" s="259"/>
      <c r="D66" s="369" t="s">
        <v>1037</v>
      </c>
      <c r="E66" s="369"/>
      <c r="F66" s="369"/>
      <c r="G66" s="369"/>
      <c r="H66" s="369"/>
      <c r="I66" s="369"/>
      <c r="J66" s="369"/>
      <c r="K66" s="255"/>
    </row>
    <row r="67" spans="2:11" ht="15" customHeight="1">
      <c r="B67" s="254"/>
      <c r="C67" s="259"/>
      <c r="D67" s="369" t="s">
        <v>1038</v>
      </c>
      <c r="E67" s="369"/>
      <c r="F67" s="369"/>
      <c r="G67" s="369"/>
      <c r="H67" s="369"/>
      <c r="I67" s="369"/>
      <c r="J67" s="369"/>
      <c r="K67" s="255"/>
    </row>
    <row r="68" spans="2:11" ht="15" customHeight="1">
      <c r="B68" s="254"/>
      <c r="C68" s="259"/>
      <c r="D68" s="369" t="s">
        <v>1039</v>
      </c>
      <c r="E68" s="369"/>
      <c r="F68" s="369"/>
      <c r="G68" s="369"/>
      <c r="H68" s="369"/>
      <c r="I68" s="369"/>
      <c r="J68" s="369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73" t="s">
        <v>984</v>
      </c>
      <c r="D73" s="373"/>
      <c r="E73" s="373"/>
      <c r="F73" s="373"/>
      <c r="G73" s="373"/>
      <c r="H73" s="373"/>
      <c r="I73" s="373"/>
      <c r="J73" s="373"/>
      <c r="K73" s="272"/>
    </row>
    <row r="74" spans="2:11" ht="17.25" customHeight="1">
      <c r="B74" s="271"/>
      <c r="C74" s="273" t="s">
        <v>1040</v>
      </c>
      <c r="D74" s="273"/>
      <c r="E74" s="273"/>
      <c r="F74" s="273" t="s">
        <v>1041</v>
      </c>
      <c r="G74" s="274"/>
      <c r="H74" s="273" t="s">
        <v>2201</v>
      </c>
      <c r="I74" s="273" t="s">
        <v>2151</v>
      </c>
      <c r="J74" s="273" t="s">
        <v>1042</v>
      </c>
      <c r="K74" s="272"/>
    </row>
    <row r="75" spans="2:11" ht="17.25" customHeight="1">
      <c r="B75" s="271"/>
      <c r="C75" s="275" t="s">
        <v>1043</v>
      </c>
      <c r="D75" s="275"/>
      <c r="E75" s="275"/>
      <c r="F75" s="276" t="s">
        <v>1044</v>
      </c>
      <c r="G75" s="277"/>
      <c r="H75" s="275"/>
      <c r="I75" s="275"/>
      <c r="J75" s="275" t="s">
        <v>1045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2147</v>
      </c>
      <c r="D77" s="278"/>
      <c r="E77" s="278"/>
      <c r="F77" s="280" t="s">
        <v>1046</v>
      </c>
      <c r="G77" s="279"/>
      <c r="H77" s="261" t="s">
        <v>1047</v>
      </c>
      <c r="I77" s="261" t="s">
        <v>1048</v>
      </c>
      <c r="J77" s="261">
        <v>20</v>
      </c>
      <c r="K77" s="272"/>
    </row>
    <row r="78" spans="2:11" ht="15" customHeight="1">
      <c r="B78" s="271"/>
      <c r="C78" s="261" t="s">
        <v>1049</v>
      </c>
      <c r="D78" s="261"/>
      <c r="E78" s="261"/>
      <c r="F78" s="280" t="s">
        <v>1046</v>
      </c>
      <c r="G78" s="279"/>
      <c r="H78" s="261" t="s">
        <v>1050</v>
      </c>
      <c r="I78" s="261" t="s">
        <v>1048</v>
      </c>
      <c r="J78" s="261">
        <v>120</v>
      </c>
      <c r="K78" s="272"/>
    </row>
    <row r="79" spans="2:11" ht="15" customHeight="1">
      <c r="B79" s="281"/>
      <c r="C79" s="261" t="s">
        <v>1051</v>
      </c>
      <c r="D79" s="261"/>
      <c r="E79" s="261"/>
      <c r="F79" s="280" t="s">
        <v>1052</v>
      </c>
      <c r="G79" s="279"/>
      <c r="H79" s="261" t="s">
        <v>1053</v>
      </c>
      <c r="I79" s="261" t="s">
        <v>1048</v>
      </c>
      <c r="J79" s="261">
        <v>50</v>
      </c>
      <c r="K79" s="272"/>
    </row>
    <row r="80" spans="2:11" ht="15" customHeight="1">
      <c r="B80" s="281"/>
      <c r="C80" s="261" t="s">
        <v>1054</v>
      </c>
      <c r="D80" s="261"/>
      <c r="E80" s="261"/>
      <c r="F80" s="280" t="s">
        <v>1046</v>
      </c>
      <c r="G80" s="279"/>
      <c r="H80" s="261" t="s">
        <v>1055</v>
      </c>
      <c r="I80" s="261" t="s">
        <v>1056</v>
      </c>
      <c r="J80" s="261"/>
      <c r="K80" s="272"/>
    </row>
    <row r="81" spans="2:11" ht="15" customHeight="1">
      <c r="B81" s="281"/>
      <c r="C81" s="282" t="s">
        <v>1057</v>
      </c>
      <c r="D81" s="282"/>
      <c r="E81" s="282"/>
      <c r="F81" s="283" t="s">
        <v>1052</v>
      </c>
      <c r="G81" s="282"/>
      <c r="H81" s="282" t="s">
        <v>1058</v>
      </c>
      <c r="I81" s="282" t="s">
        <v>1048</v>
      </c>
      <c r="J81" s="282">
        <v>15</v>
      </c>
      <c r="K81" s="272"/>
    </row>
    <row r="82" spans="2:11" ht="15" customHeight="1">
      <c r="B82" s="281"/>
      <c r="C82" s="282" t="s">
        <v>1059</v>
      </c>
      <c r="D82" s="282"/>
      <c r="E82" s="282"/>
      <c r="F82" s="283" t="s">
        <v>1052</v>
      </c>
      <c r="G82" s="282"/>
      <c r="H82" s="282" t="s">
        <v>1060</v>
      </c>
      <c r="I82" s="282" t="s">
        <v>1048</v>
      </c>
      <c r="J82" s="282">
        <v>15</v>
      </c>
      <c r="K82" s="272"/>
    </row>
    <row r="83" spans="2:11" ht="15" customHeight="1">
      <c r="B83" s="281"/>
      <c r="C83" s="282" t="s">
        <v>1061</v>
      </c>
      <c r="D83" s="282"/>
      <c r="E83" s="282"/>
      <c r="F83" s="283" t="s">
        <v>1052</v>
      </c>
      <c r="G83" s="282"/>
      <c r="H83" s="282" t="s">
        <v>1062</v>
      </c>
      <c r="I83" s="282" t="s">
        <v>1048</v>
      </c>
      <c r="J83" s="282">
        <v>20</v>
      </c>
      <c r="K83" s="272"/>
    </row>
    <row r="84" spans="2:11" ht="15" customHeight="1">
      <c r="B84" s="281"/>
      <c r="C84" s="282" t="s">
        <v>1063</v>
      </c>
      <c r="D84" s="282"/>
      <c r="E84" s="282"/>
      <c r="F84" s="283" t="s">
        <v>1052</v>
      </c>
      <c r="G84" s="282"/>
      <c r="H84" s="282" t="s">
        <v>1064</v>
      </c>
      <c r="I84" s="282" t="s">
        <v>1048</v>
      </c>
      <c r="J84" s="282">
        <v>20</v>
      </c>
      <c r="K84" s="272"/>
    </row>
    <row r="85" spans="2:11" ht="15" customHeight="1">
      <c r="B85" s="281"/>
      <c r="C85" s="261" t="s">
        <v>1065</v>
      </c>
      <c r="D85" s="261"/>
      <c r="E85" s="261"/>
      <c r="F85" s="280" t="s">
        <v>1052</v>
      </c>
      <c r="G85" s="279"/>
      <c r="H85" s="261" t="s">
        <v>1066</v>
      </c>
      <c r="I85" s="261" t="s">
        <v>1048</v>
      </c>
      <c r="J85" s="261">
        <v>50</v>
      </c>
      <c r="K85" s="272"/>
    </row>
    <row r="86" spans="2:11" ht="15" customHeight="1">
      <c r="B86" s="281"/>
      <c r="C86" s="261" t="s">
        <v>1067</v>
      </c>
      <c r="D86" s="261"/>
      <c r="E86" s="261"/>
      <c r="F86" s="280" t="s">
        <v>1052</v>
      </c>
      <c r="G86" s="279"/>
      <c r="H86" s="261" t="s">
        <v>1068</v>
      </c>
      <c r="I86" s="261" t="s">
        <v>1048</v>
      </c>
      <c r="J86" s="261">
        <v>20</v>
      </c>
      <c r="K86" s="272"/>
    </row>
    <row r="87" spans="2:11" ht="15" customHeight="1">
      <c r="B87" s="281"/>
      <c r="C87" s="261" t="s">
        <v>1069</v>
      </c>
      <c r="D87" s="261"/>
      <c r="E87" s="261"/>
      <c r="F87" s="280" t="s">
        <v>1052</v>
      </c>
      <c r="G87" s="279"/>
      <c r="H87" s="261" t="s">
        <v>1070</v>
      </c>
      <c r="I87" s="261" t="s">
        <v>1048</v>
      </c>
      <c r="J87" s="261">
        <v>20</v>
      </c>
      <c r="K87" s="272"/>
    </row>
    <row r="88" spans="2:11" ht="15" customHeight="1">
      <c r="B88" s="281"/>
      <c r="C88" s="261" t="s">
        <v>1071</v>
      </c>
      <c r="D88" s="261"/>
      <c r="E88" s="261"/>
      <c r="F88" s="280" t="s">
        <v>1052</v>
      </c>
      <c r="G88" s="279"/>
      <c r="H88" s="261" t="s">
        <v>1072</v>
      </c>
      <c r="I88" s="261" t="s">
        <v>1048</v>
      </c>
      <c r="J88" s="261">
        <v>50</v>
      </c>
      <c r="K88" s="272"/>
    </row>
    <row r="89" spans="2:11" ht="15" customHeight="1">
      <c r="B89" s="281"/>
      <c r="C89" s="261" t="s">
        <v>1073</v>
      </c>
      <c r="D89" s="261"/>
      <c r="E89" s="261"/>
      <c r="F89" s="280" t="s">
        <v>1052</v>
      </c>
      <c r="G89" s="279"/>
      <c r="H89" s="261" t="s">
        <v>1073</v>
      </c>
      <c r="I89" s="261" t="s">
        <v>1048</v>
      </c>
      <c r="J89" s="261">
        <v>50</v>
      </c>
      <c r="K89" s="272"/>
    </row>
    <row r="90" spans="2:11" ht="15" customHeight="1">
      <c r="B90" s="281"/>
      <c r="C90" s="261" t="s">
        <v>2206</v>
      </c>
      <c r="D90" s="261"/>
      <c r="E90" s="261"/>
      <c r="F90" s="280" t="s">
        <v>1052</v>
      </c>
      <c r="G90" s="279"/>
      <c r="H90" s="261" t="s">
        <v>1074</v>
      </c>
      <c r="I90" s="261" t="s">
        <v>1048</v>
      </c>
      <c r="J90" s="261">
        <v>255</v>
      </c>
      <c r="K90" s="272"/>
    </row>
    <row r="91" spans="2:11" ht="15" customHeight="1">
      <c r="B91" s="281"/>
      <c r="C91" s="261" t="s">
        <v>1075</v>
      </c>
      <c r="D91" s="261"/>
      <c r="E91" s="261"/>
      <c r="F91" s="280" t="s">
        <v>1046</v>
      </c>
      <c r="G91" s="279"/>
      <c r="H91" s="261" t="s">
        <v>1076</v>
      </c>
      <c r="I91" s="261" t="s">
        <v>1077</v>
      </c>
      <c r="J91" s="261"/>
      <c r="K91" s="272"/>
    </row>
    <row r="92" spans="2:11" ht="15" customHeight="1">
      <c r="B92" s="281"/>
      <c r="C92" s="261" t="s">
        <v>1078</v>
      </c>
      <c r="D92" s="261"/>
      <c r="E92" s="261"/>
      <c r="F92" s="280" t="s">
        <v>1046</v>
      </c>
      <c r="G92" s="279"/>
      <c r="H92" s="261" t="s">
        <v>1079</v>
      </c>
      <c r="I92" s="261" t="s">
        <v>1080</v>
      </c>
      <c r="J92" s="261"/>
      <c r="K92" s="272"/>
    </row>
    <row r="93" spans="2:11" ht="15" customHeight="1">
      <c r="B93" s="281"/>
      <c r="C93" s="261" t="s">
        <v>1081</v>
      </c>
      <c r="D93" s="261"/>
      <c r="E93" s="261"/>
      <c r="F93" s="280" t="s">
        <v>1046</v>
      </c>
      <c r="G93" s="279"/>
      <c r="H93" s="261" t="s">
        <v>1081</v>
      </c>
      <c r="I93" s="261" t="s">
        <v>1080</v>
      </c>
      <c r="J93" s="261"/>
      <c r="K93" s="272"/>
    </row>
    <row r="94" spans="2:11" ht="15" customHeight="1">
      <c r="B94" s="281"/>
      <c r="C94" s="261" t="s">
        <v>2132</v>
      </c>
      <c r="D94" s="261"/>
      <c r="E94" s="261"/>
      <c r="F94" s="280" t="s">
        <v>1046</v>
      </c>
      <c r="G94" s="279"/>
      <c r="H94" s="261" t="s">
        <v>1082</v>
      </c>
      <c r="I94" s="261" t="s">
        <v>1080</v>
      </c>
      <c r="J94" s="261"/>
      <c r="K94" s="272"/>
    </row>
    <row r="95" spans="2:11" ht="15" customHeight="1">
      <c r="B95" s="281"/>
      <c r="C95" s="261" t="s">
        <v>2142</v>
      </c>
      <c r="D95" s="261"/>
      <c r="E95" s="261"/>
      <c r="F95" s="280" t="s">
        <v>1046</v>
      </c>
      <c r="G95" s="279"/>
      <c r="H95" s="261" t="s">
        <v>1083</v>
      </c>
      <c r="I95" s="261" t="s">
        <v>1080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73" t="s">
        <v>1084</v>
      </c>
      <c r="D100" s="373"/>
      <c r="E100" s="373"/>
      <c r="F100" s="373"/>
      <c r="G100" s="373"/>
      <c r="H100" s="373"/>
      <c r="I100" s="373"/>
      <c r="J100" s="373"/>
      <c r="K100" s="272"/>
    </row>
    <row r="101" spans="2:11" ht="17.25" customHeight="1">
      <c r="B101" s="271"/>
      <c r="C101" s="273" t="s">
        <v>1040</v>
      </c>
      <c r="D101" s="273"/>
      <c r="E101" s="273"/>
      <c r="F101" s="273" t="s">
        <v>1041</v>
      </c>
      <c r="G101" s="274"/>
      <c r="H101" s="273" t="s">
        <v>2201</v>
      </c>
      <c r="I101" s="273" t="s">
        <v>2151</v>
      </c>
      <c r="J101" s="273" t="s">
        <v>1042</v>
      </c>
      <c r="K101" s="272"/>
    </row>
    <row r="102" spans="2:11" ht="17.25" customHeight="1">
      <c r="B102" s="271"/>
      <c r="C102" s="275" t="s">
        <v>1043</v>
      </c>
      <c r="D102" s="275"/>
      <c r="E102" s="275"/>
      <c r="F102" s="276" t="s">
        <v>1044</v>
      </c>
      <c r="G102" s="277"/>
      <c r="H102" s="275"/>
      <c r="I102" s="275"/>
      <c r="J102" s="275" t="s">
        <v>1045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2147</v>
      </c>
      <c r="D104" s="278"/>
      <c r="E104" s="278"/>
      <c r="F104" s="280" t="s">
        <v>1046</v>
      </c>
      <c r="G104" s="289"/>
      <c r="H104" s="261" t="s">
        <v>1085</v>
      </c>
      <c r="I104" s="261" t="s">
        <v>1048</v>
      </c>
      <c r="J104" s="261">
        <v>20</v>
      </c>
      <c r="K104" s="272"/>
    </row>
    <row r="105" spans="2:11" ht="15" customHeight="1">
      <c r="B105" s="271"/>
      <c r="C105" s="261" t="s">
        <v>1049</v>
      </c>
      <c r="D105" s="261"/>
      <c r="E105" s="261"/>
      <c r="F105" s="280" t="s">
        <v>1046</v>
      </c>
      <c r="G105" s="261"/>
      <c r="H105" s="261" t="s">
        <v>1085</v>
      </c>
      <c r="I105" s="261" t="s">
        <v>1048</v>
      </c>
      <c r="J105" s="261">
        <v>120</v>
      </c>
      <c r="K105" s="272"/>
    </row>
    <row r="106" spans="2:11" ht="15" customHeight="1">
      <c r="B106" s="281"/>
      <c r="C106" s="261" t="s">
        <v>1051</v>
      </c>
      <c r="D106" s="261"/>
      <c r="E106" s="261"/>
      <c r="F106" s="280" t="s">
        <v>1052</v>
      </c>
      <c r="G106" s="261"/>
      <c r="H106" s="261" t="s">
        <v>1085</v>
      </c>
      <c r="I106" s="261" t="s">
        <v>1048</v>
      </c>
      <c r="J106" s="261">
        <v>50</v>
      </c>
      <c r="K106" s="272"/>
    </row>
    <row r="107" spans="2:11" ht="15" customHeight="1">
      <c r="B107" s="281"/>
      <c r="C107" s="261" t="s">
        <v>1054</v>
      </c>
      <c r="D107" s="261"/>
      <c r="E107" s="261"/>
      <c r="F107" s="280" t="s">
        <v>1046</v>
      </c>
      <c r="G107" s="261"/>
      <c r="H107" s="261" t="s">
        <v>1085</v>
      </c>
      <c r="I107" s="261" t="s">
        <v>1056</v>
      </c>
      <c r="J107" s="261"/>
      <c r="K107" s="272"/>
    </row>
    <row r="108" spans="2:11" ht="15" customHeight="1">
      <c r="B108" s="281"/>
      <c r="C108" s="261" t="s">
        <v>1065</v>
      </c>
      <c r="D108" s="261"/>
      <c r="E108" s="261"/>
      <c r="F108" s="280" t="s">
        <v>1052</v>
      </c>
      <c r="G108" s="261"/>
      <c r="H108" s="261" t="s">
        <v>1085</v>
      </c>
      <c r="I108" s="261" t="s">
        <v>1048</v>
      </c>
      <c r="J108" s="261">
        <v>50</v>
      </c>
      <c r="K108" s="272"/>
    </row>
    <row r="109" spans="2:11" ht="15" customHeight="1">
      <c r="B109" s="281"/>
      <c r="C109" s="261" t="s">
        <v>1073</v>
      </c>
      <c r="D109" s="261"/>
      <c r="E109" s="261"/>
      <c r="F109" s="280" t="s">
        <v>1052</v>
      </c>
      <c r="G109" s="261"/>
      <c r="H109" s="261" t="s">
        <v>1085</v>
      </c>
      <c r="I109" s="261" t="s">
        <v>1048</v>
      </c>
      <c r="J109" s="261">
        <v>50</v>
      </c>
      <c r="K109" s="272"/>
    </row>
    <row r="110" spans="2:11" ht="15" customHeight="1">
      <c r="B110" s="281"/>
      <c r="C110" s="261" t="s">
        <v>1071</v>
      </c>
      <c r="D110" s="261"/>
      <c r="E110" s="261"/>
      <c r="F110" s="280" t="s">
        <v>1052</v>
      </c>
      <c r="G110" s="261"/>
      <c r="H110" s="261" t="s">
        <v>1085</v>
      </c>
      <c r="I110" s="261" t="s">
        <v>1048</v>
      </c>
      <c r="J110" s="261">
        <v>50</v>
      </c>
      <c r="K110" s="272"/>
    </row>
    <row r="111" spans="2:11" ht="15" customHeight="1">
      <c r="B111" s="281"/>
      <c r="C111" s="261" t="s">
        <v>2147</v>
      </c>
      <c r="D111" s="261"/>
      <c r="E111" s="261"/>
      <c r="F111" s="280" t="s">
        <v>1046</v>
      </c>
      <c r="G111" s="261"/>
      <c r="H111" s="261" t="s">
        <v>1086</v>
      </c>
      <c r="I111" s="261" t="s">
        <v>1048</v>
      </c>
      <c r="J111" s="261">
        <v>20</v>
      </c>
      <c r="K111" s="272"/>
    </row>
    <row r="112" spans="2:11" ht="15" customHeight="1">
      <c r="B112" s="281"/>
      <c r="C112" s="261" t="s">
        <v>1087</v>
      </c>
      <c r="D112" s="261"/>
      <c r="E112" s="261"/>
      <c r="F112" s="280" t="s">
        <v>1046</v>
      </c>
      <c r="G112" s="261"/>
      <c r="H112" s="261" t="s">
        <v>1088</v>
      </c>
      <c r="I112" s="261" t="s">
        <v>1048</v>
      </c>
      <c r="J112" s="261">
        <v>120</v>
      </c>
      <c r="K112" s="272"/>
    </row>
    <row r="113" spans="2:11" ht="15" customHeight="1">
      <c r="B113" s="281"/>
      <c r="C113" s="261" t="s">
        <v>2132</v>
      </c>
      <c r="D113" s="261"/>
      <c r="E113" s="261"/>
      <c r="F113" s="280" t="s">
        <v>1046</v>
      </c>
      <c r="G113" s="261"/>
      <c r="H113" s="261" t="s">
        <v>1089</v>
      </c>
      <c r="I113" s="261" t="s">
        <v>1080</v>
      </c>
      <c r="J113" s="261"/>
      <c r="K113" s="272"/>
    </row>
    <row r="114" spans="2:11" ht="15" customHeight="1">
      <c r="B114" s="281"/>
      <c r="C114" s="261" t="s">
        <v>2142</v>
      </c>
      <c r="D114" s="261"/>
      <c r="E114" s="261"/>
      <c r="F114" s="280" t="s">
        <v>1046</v>
      </c>
      <c r="G114" s="261"/>
      <c r="H114" s="261" t="s">
        <v>1090</v>
      </c>
      <c r="I114" s="261" t="s">
        <v>1080</v>
      </c>
      <c r="J114" s="261"/>
      <c r="K114" s="272"/>
    </row>
    <row r="115" spans="2:11" ht="15" customHeight="1">
      <c r="B115" s="281"/>
      <c r="C115" s="261" t="s">
        <v>2151</v>
      </c>
      <c r="D115" s="261"/>
      <c r="E115" s="261"/>
      <c r="F115" s="280" t="s">
        <v>1046</v>
      </c>
      <c r="G115" s="261"/>
      <c r="H115" s="261" t="s">
        <v>1091</v>
      </c>
      <c r="I115" s="261" t="s">
        <v>1092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70" t="s">
        <v>1093</v>
      </c>
      <c r="D120" s="370"/>
      <c r="E120" s="370"/>
      <c r="F120" s="370"/>
      <c r="G120" s="370"/>
      <c r="H120" s="370"/>
      <c r="I120" s="370"/>
      <c r="J120" s="370"/>
      <c r="K120" s="297"/>
    </row>
    <row r="121" spans="2:11" ht="17.25" customHeight="1">
      <c r="B121" s="298"/>
      <c r="C121" s="273" t="s">
        <v>1040</v>
      </c>
      <c r="D121" s="273"/>
      <c r="E121" s="273"/>
      <c r="F121" s="273" t="s">
        <v>1041</v>
      </c>
      <c r="G121" s="274"/>
      <c r="H121" s="273" t="s">
        <v>2201</v>
      </c>
      <c r="I121" s="273" t="s">
        <v>2151</v>
      </c>
      <c r="J121" s="273" t="s">
        <v>1042</v>
      </c>
      <c r="K121" s="299"/>
    </row>
    <row r="122" spans="2:11" ht="17.25" customHeight="1">
      <c r="B122" s="298"/>
      <c r="C122" s="275" t="s">
        <v>1043</v>
      </c>
      <c r="D122" s="275"/>
      <c r="E122" s="275"/>
      <c r="F122" s="276" t="s">
        <v>1044</v>
      </c>
      <c r="G122" s="277"/>
      <c r="H122" s="275"/>
      <c r="I122" s="275"/>
      <c r="J122" s="275" t="s">
        <v>1045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1049</v>
      </c>
      <c r="D124" s="278"/>
      <c r="E124" s="278"/>
      <c r="F124" s="280" t="s">
        <v>1046</v>
      </c>
      <c r="G124" s="261"/>
      <c r="H124" s="261" t="s">
        <v>1085</v>
      </c>
      <c r="I124" s="261" t="s">
        <v>1048</v>
      </c>
      <c r="J124" s="261">
        <v>120</v>
      </c>
      <c r="K124" s="302"/>
    </row>
    <row r="125" spans="2:11" ht="15" customHeight="1">
      <c r="B125" s="300"/>
      <c r="C125" s="261" t="s">
        <v>1094</v>
      </c>
      <c r="D125" s="261"/>
      <c r="E125" s="261"/>
      <c r="F125" s="280" t="s">
        <v>1046</v>
      </c>
      <c r="G125" s="261"/>
      <c r="H125" s="261" t="s">
        <v>1095</v>
      </c>
      <c r="I125" s="261" t="s">
        <v>1048</v>
      </c>
      <c r="J125" s="261" t="s">
        <v>1096</v>
      </c>
      <c r="K125" s="302"/>
    </row>
    <row r="126" spans="2:11" ht="15" customHeight="1">
      <c r="B126" s="300"/>
      <c r="C126" s="261" t="s">
        <v>999</v>
      </c>
      <c r="D126" s="261"/>
      <c r="E126" s="261"/>
      <c r="F126" s="280" t="s">
        <v>1046</v>
      </c>
      <c r="G126" s="261"/>
      <c r="H126" s="261" t="s">
        <v>1097</v>
      </c>
      <c r="I126" s="261" t="s">
        <v>1048</v>
      </c>
      <c r="J126" s="261" t="s">
        <v>1096</v>
      </c>
      <c r="K126" s="302"/>
    </row>
    <row r="127" spans="2:11" ht="15" customHeight="1">
      <c r="B127" s="300"/>
      <c r="C127" s="261" t="s">
        <v>1057</v>
      </c>
      <c r="D127" s="261"/>
      <c r="E127" s="261"/>
      <c r="F127" s="280" t="s">
        <v>1052</v>
      </c>
      <c r="G127" s="261"/>
      <c r="H127" s="261" t="s">
        <v>1058</v>
      </c>
      <c r="I127" s="261" t="s">
        <v>1048</v>
      </c>
      <c r="J127" s="261">
        <v>15</v>
      </c>
      <c r="K127" s="302"/>
    </row>
    <row r="128" spans="2:11" ht="15" customHeight="1">
      <c r="B128" s="300"/>
      <c r="C128" s="282" t="s">
        <v>1059</v>
      </c>
      <c r="D128" s="282"/>
      <c r="E128" s="282"/>
      <c r="F128" s="283" t="s">
        <v>1052</v>
      </c>
      <c r="G128" s="282"/>
      <c r="H128" s="282" t="s">
        <v>1060</v>
      </c>
      <c r="I128" s="282" t="s">
        <v>1048</v>
      </c>
      <c r="J128" s="282">
        <v>15</v>
      </c>
      <c r="K128" s="302"/>
    </row>
    <row r="129" spans="2:11" ht="15" customHeight="1">
      <c r="B129" s="300"/>
      <c r="C129" s="282" t="s">
        <v>1061</v>
      </c>
      <c r="D129" s="282"/>
      <c r="E129" s="282"/>
      <c r="F129" s="283" t="s">
        <v>1052</v>
      </c>
      <c r="G129" s="282"/>
      <c r="H129" s="282" t="s">
        <v>1062</v>
      </c>
      <c r="I129" s="282" t="s">
        <v>1048</v>
      </c>
      <c r="J129" s="282">
        <v>20</v>
      </c>
      <c r="K129" s="302"/>
    </row>
    <row r="130" spans="2:11" ht="15" customHeight="1">
      <c r="B130" s="300"/>
      <c r="C130" s="282" t="s">
        <v>1063</v>
      </c>
      <c r="D130" s="282"/>
      <c r="E130" s="282"/>
      <c r="F130" s="283" t="s">
        <v>1052</v>
      </c>
      <c r="G130" s="282"/>
      <c r="H130" s="282" t="s">
        <v>1064</v>
      </c>
      <c r="I130" s="282" t="s">
        <v>1048</v>
      </c>
      <c r="J130" s="282">
        <v>20</v>
      </c>
      <c r="K130" s="302"/>
    </row>
    <row r="131" spans="2:11" ht="15" customHeight="1">
      <c r="B131" s="300"/>
      <c r="C131" s="261" t="s">
        <v>1051</v>
      </c>
      <c r="D131" s="261"/>
      <c r="E131" s="261"/>
      <c r="F131" s="280" t="s">
        <v>1052</v>
      </c>
      <c r="G131" s="261"/>
      <c r="H131" s="261" t="s">
        <v>1085</v>
      </c>
      <c r="I131" s="261" t="s">
        <v>1048</v>
      </c>
      <c r="J131" s="261">
        <v>50</v>
      </c>
      <c r="K131" s="302"/>
    </row>
    <row r="132" spans="2:11" ht="15" customHeight="1">
      <c r="B132" s="300"/>
      <c r="C132" s="261" t="s">
        <v>1065</v>
      </c>
      <c r="D132" s="261"/>
      <c r="E132" s="261"/>
      <c r="F132" s="280" t="s">
        <v>1052</v>
      </c>
      <c r="G132" s="261"/>
      <c r="H132" s="261" t="s">
        <v>1085</v>
      </c>
      <c r="I132" s="261" t="s">
        <v>1048</v>
      </c>
      <c r="J132" s="261">
        <v>50</v>
      </c>
      <c r="K132" s="302"/>
    </row>
    <row r="133" spans="2:11" ht="15" customHeight="1">
      <c r="B133" s="300"/>
      <c r="C133" s="261" t="s">
        <v>1071</v>
      </c>
      <c r="D133" s="261"/>
      <c r="E133" s="261"/>
      <c r="F133" s="280" t="s">
        <v>1052</v>
      </c>
      <c r="G133" s="261"/>
      <c r="H133" s="261" t="s">
        <v>1085</v>
      </c>
      <c r="I133" s="261" t="s">
        <v>1048</v>
      </c>
      <c r="J133" s="261">
        <v>50</v>
      </c>
      <c r="K133" s="302"/>
    </row>
    <row r="134" spans="2:11" ht="15" customHeight="1">
      <c r="B134" s="300"/>
      <c r="C134" s="261" t="s">
        <v>1073</v>
      </c>
      <c r="D134" s="261"/>
      <c r="E134" s="261"/>
      <c r="F134" s="280" t="s">
        <v>1052</v>
      </c>
      <c r="G134" s="261"/>
      <c r="H134" s="261" t="s">
        <v>1085</v>
      </c>
      <c r="I134" s="261" t="s">
        <v>1048</v>
      </c>
      <c r="J134" s="261">
        <v>50</v>
      </c>
      <c r="K134" s="302"/>
    </row>
    <row r="135" spans="2:11" ht="15" customHeight="1">
      <c r="B135" s="300"/>
      <c r="C135" s="261" t="s">
        <v>2206</v>
      </c>
      <c r="D135" s="261"/>
      <c r="E135" s="261"/>
      <c r="F135" s="280" t="s">
        <v>1052</v>
      </c>
      <c r="G135" s="261"/>
      <c r="H135" s="261" t="s">
        <v>1098</v>
      </c>
      <c r="I135" s="261" t="s">
        <v>1048</v>
      </c>
      <c r="J135" s="261">
        <v>255</v>
      </c>
      <c r="K135" s="302"/>
    </row>
    <row r="136" spans="2:11" ht="15" customHeight="1">
      <c r="B136" s="300"/>
      <c r="C136" s="261" t="s">
        <v>1075</v>
      </c>
      <c r="D136" s="261"/>
      <c r="E136" s="261"/>
      <c r="F136" s="280" t="s">
        <v>1046</v>
      </c>
      <c r="G136" s="261"/>
      <c r="H136" s="261" t="s">
        <v>1099</v>
      </c>
      <c r="I136" s="261" t="s">
        <v>1077</v>
      </c>
      <c r="J136" s="261"/>
      <c r="K136" s="302"/>
    </row>
    <row r="137" spans="2:11" ht="15" customHeight="1">
      <c r="B137" s="300"/>
      <c r="C137" s="261" t="s">
        <v>1078</v>
      </c>
      <c r="D137" s="261"/>
      <c r="E137" s="261"/>
      <c r="F137" s="280" t="s">
        <v>1046</v>
      </c>
      <c r="G137" s="261"/>
      <c r="H137" s="261" t="s">
        <v>1100</v>
      </c>
      <c r="I137" s="261" t="s">
        <v>1080</v>
      </c>
      <c r="J137" s="261"/>
      <c r="K137" s="302"/>
    </row>
    <row r="138" spans="2:11" ht="15" customHeight="1">
      <c r="B138" s="300"/>
      <c r="C138" s="261" t="s">
        <v>1081</v>
      </c>
      <c r="D138" s="261"/>
      <c r="E138" s="261"/>
      <c r="F138" s="280" t="s">
        <v>1046</v>
      </c>
      <c r="G138" s="261"/>
      <c r="H138" s="261" t="s">
        <v>1081</v>
      </c>
      <c r="I138" s="261" t="s">
        <v>1080</v>
      </c>
      <c r="J138" s="261"/>
      <c r="K138" s="302"/>
    </row>
    <row r="139" spans="2:11" ht="15" customHeight="1">
      <c r="B139" s="300"/>
      <c r="C139" s="261" t="s">
        <v>2132</v>
      </c>
      <c r="D139" s="261"/>
      <c r="E139" s="261"/>
      <c r="F139" s="280" t="s">
        <v>1046</v>
      </c>
      <c r="G139" s="261"/>
      <c r="H139" s="261" t="s">
        <v>1101</v>
      </c>
      <c r="I139" s="261" t="s">
        <v>1080</v>
      </c>
      <c r="J139" s="261"/>
      <c r="K139" s="302"/>
    </row>
    <row r="140" spans="2:11" ht="15" customHeight="1">
      <c r="B140" s="300"/>
      <c r="C140" s="261" t="s">
        <v>1102</v>
      </c>
      <c r="D140" s="261"/>
      <c r="E140" s="261"/>
      <c r="F140" s="280" t="s">
        <v>1046</v>
      </c>
      <c r="G140" s="261"/>
      <c r="H140" s="261" t="s">
        <v>1103</v>
      </c>
      <c r="I140" s="261" t="s">
        <v>1080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73" t="s">
        <v>1104</v>
      </c>
      <c r="D145" s="373"/>
      <c r="E145" s="373"/>
      <c r="F145" s="373"/>
      <c r="G145" s="373"/>
      <c r="H145" s="373"/>
      <c r="I145" s="373"/>
      <c r="J145" s="373"/>
      <c r="K145" s="272"/>
    </row>
    <row r="146" spans="2:11" ht="17.25" customHeight="1">
      <c r="B146" s="271"/>
      <c r="C146" s="273" t="s">
        <v>1040</v>
      </c>
      <c r="D146" s="273"/>
      <c r="E146" s="273"/>
      <c r="F146" s="273" t="s">
        <v>1041</v>
      </c>
      <c r="G146" s="274"/>
      <c r="H146" s="273" t="s">
        <v>2201</v>
      </c>
      <c r="I146" s="273" t="s">
        <v>2151</v>
      </c>
      <c r="J146" s="273" t="s">
        <v>1042</v>
      </c>
      <c r="K146" s="272"/>
    </row>
    <row r="147" spans="2:11" ht="17.25" customHeight="1">
      <c r="B147" s="271"/>
      <c r="C147" s="275" t="s">
        <v>1043</v>
      </c>
      <c r="D147" s="275"/>
      <c r="E147" s="275"/>
      <c r="F147" s="276" t="s">
        <v>1044</v>
      </c>
      <c r="G147" s="277"/>
      <c r="H147" s="275"/>
      <c r="I147" s="275"/>
      <c r="J147" s="275" t="s">
        <v>1045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1049</v>
      </c>
      <c r="D149" s="261"/>
      <c r="E149" s="261"/>
      <c r="F149" s="307" t="s">
        <v>1046</v>
      </c>
      <c r="G149" s="261"/>
      <c r="H149" s="306" t="s">
        <v>1085</v>
      </c>
      <c r="I149" s="306" t="s">
        <v>1048</v>
      </c>
      <c r="J149" s="306">
        <v>120</v>
      </c>
      <c r="K149" s="302"/>
    </row>
    <row r="150" spans="2:11" ht="15" customHeight="1">
      <c r="B150" s="281"/>
      <c r="C150" s="306" t="s">
        <v>1094</v>
      </c>
      <c r="D150" s="261"/>
      <c r="E150" s="261"/>
      <c r="F150" s="307" t="s">
        <v>1046</v>
      </c>
      <c r="G150" s="261"/>
      <c r="H150" s="306" t="s">
        <v>1105</v>
      </c>
      <c r="I150" s="306" t="s">
        <v>1048</v>
      </c>
      <c r="J150" s="306" t="s">
        <v>1096</v>
      </c>
      <c r="K150" s="302"/>
    </row>
    <row r="151" spans="2:11" ht="15" customHeight="1">
      <c r="B151" s="281"/>
      <c r="C151" s="306" t="s">
        <v>999</v>
      </c>
      <c r="D151" s="261"/>
      <c r="E151" s="261"/>
      <c r="F151" s="307" t="s">
        <v>1046</v>
      </c>
      <c r="G151" s="261"/>
      <c r="H151" s="306" t="s">
        <v>1106</v>
      </c>
      <c r="I151" s="306" t="s">
        <v>1048</v>
      </c>
      <c r="J151" s="306" t="s">
        <v>1096</v>
      </c>
      <c r="K151" s="302"/>
    </row>
    <row r="152" spans="2:11" ht="15" customHeight="1">
      <c r="B152" s="281"/>
      <c r="C152" s="306" t="s">
        <v>1051</v>
      </c>
      <c r="D152" s="261"/>
      <c r="E152" s="261"/>
      <c r="F152" s="307" t="s">
        <v>1052</v>
      </c>
      <c r="G152" s="261"/>
      <c r="H152" s="306" t="s">
        <v>1085</v>
      </c>
      <c r="I152" s="306" t="s">
        <v>1048</v>
      </c>
      <c r="J152" s="306">
        <v>50</v>
      </c>
      <c r="K152" s="302"/>
    </row>
    <row r="153" spans="2:11" ht="15" customHeight="1">
      <c r="B153" s="281"/>
      <c r="C153" s="306" t="s">
        <v>1054</v>
      </c>
      <c r="D153" s="261"/>
      <c r="E153" s="261"/>
      <c r="F153" s="307" t="s">
        <v>1046</v>
      </c>
      <c r="G153" s="261"/>
      <c r="H153" s="306" t="s">
        <v>1085</v>
      </c>
      <c r="I153" s="306" t="s">
        <v>1056</v>
      </c>
      <c r="J153" s="306"/>
      <c r="K153" s="302"/>
    </row>
    <row r="154" spans="2:11" ht="15" customHeight="1">
      <c r="B154" s="281"/>
      <c r="C154" s="306" t="s">
        <v>1065</v>
      </c>
      <c r="D154" s="261"/>
      <c r="E154" s="261"/>
      <c r="F154" s="307" t="s">
        <v>1052</v>
      </c>
      <c r="G154" s="261"/>
      <c r="H154" s="306" t="s">
        <v>1085</v>
      </c>
      <c r="I154" s="306" t="s">
        <v>1048</v>
      </c>
      <c r="J154" s="306">
        <v>50</v>
      </c>
      <c r="K154" s="302"/>
    </row>
    <row r="155" spans="2:11" ht="15" customHeight="1">
      <c r="B155" s="281"/>
      <c r="C155" s="306" t="s">
        <v>1073</v>
      </c>
      <c r="D155" s="261"/>
      <c r="E155" s="261"/>
      <c r="F155" s="307" t="s">
        <v>1052</v>
      </c>
      <c r="G155" s="261"/>
      <c r="H155" s="306" t="s">
        <v>1085</v>
      </c>
      <c r="I155" s="306" t="s">
        <v>1048</v>
      </c>
      <c r="J155" s="306">
        <v>50</v>
      </c>
      <c r="K155" s="302"/>
    </row>
    <row r="156" spans="2:11" ht="15" customHeight="1">
      <c r="B156" s="281"/>
      <c r="C156" s="306" t="s">
        <v>1071</v>
      </c>
      <c r="D156" s="261"/>
      <c r="E156" s="261"/>
      <c r="F156" s="307" t="s">
        <v>1052</v>
      </c>
      <c r="G156" s="261"/>
      <c r="H156" s="306" t="s">
        <v>1085</v>
      </c>
      <c r="I156" s="306" t="s">
        <v>1048</v>
      </c>
      <c r="J156" s="306">
        <v>50</v>
      </c>
      <c r="K156" s="302"/>
    </row>
    <row r="157" spans="2:11" ht="15" customHeight="1">
      <c r="B157" s="281"/>
      <c r="C157" s="306" t="s">
        <v>2190</v>
      </c>
      <c r="D157" s="261"/>
      <c r="E157" s="261"/>
      <c r="F157" s="307" t="s">
        <v>1046</v>
      </c>
      <c r="G157" s="261"/>
      <c r="H157" s="306" t="s">
        <v>1107</v>
      </c>
      <c r="I157" s="306" t="s">
        <v>1048</v>
      </c>
      <c r="J157" s="306" t="s">
        <v>1108</v>
      </c>
      <c r="K157" s="302"/>
    </row>
    <row r="158" spans="2:11" ht="15" customHeight="1">
      <c r="B158" s="281"/>
      <c r="C158" s="306" t="s">
        <v>1109</v>
      </c>
      <c r="D158" s="261"/>
      <c r="E158" s="261"/>
      <c r="F158" s="307" t="s">
        <v>1046</v>
      </c>
      <c r="G158" s="261"/>
      <c r="H158" s="306" t="s">
        <v>1110</v>
      </c>
      <c r="I158" s="306" t="s">
        <v>1080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8"/>
      <c r="C162" s="249"/>
      <c r="D162" s="249"/>
      <c r="E162" s="249"/>
      <c r="F162" s="249"/>
      <c r="G162" s="249"/>
      <c r="H162" s="249"/>
      <c r="I162" s="249"/>
      <c r="J162" s="249"/>
      <c r="K162" s="250"/>
    </row>
    <row r="163" spans="2:11" ht="45" customHeight="1">
      <c r="B163" s="251"/>
      <c r="C163" s="370" t="s">
        <v>1111</v>
      </c>
      <c r="D163" s="370"/>
      <c r="E163" s="370"/>
      <c r="F163" s="370"/>
      <c r="G163" s="370"/>
      <c r="H163" s="370"/>
      <c r="I163" s="370"/>
      <c r="J163" s="370"/>
      <c r="K163" s="252"/>
    </row>
    <row r="164" spans="2:11" ht="17.25" customHeight="1">
      <c r="B164" s="251"/>
      <c r="C164" s="273" t="s">
        <v>1040</v>
      </c>
      <c r="D164" s="273"/>
      <c r="E164" s="273"/>
      <c r="F164" s="273" t="s">
        <v>1041</v>
      </c>
      <c r="G164" s="310"/>
      <c r="H164" s="311" t="s">
        <v>2201</v>
      </c>
      <c r="I164" s="311" t="s">
        <v>2151</v>
      </c>
      <c r="J164" s="273" t="s">
        <v>1042</v>
      </c>
      <c r="K164" s="252"/>
    </row>
    <row r="165" spans="2:11" ht="17.25" customHeight="1">
      <c r="B165" s="254"/>
      <c r="C165" s="275" t="s">
        <v>1043</v>
      </c>
      <c r="D165" s="275"/>
      <c r="E165" s="275"/>
      <c r="F165" s="276" t="s">
        <v>1044</v>
      </c>
      <c r="G165" s="312"/>
      <c r="H165" s="313"/>
      <c r="I165" s="313"/>
      <c r="J165" s="275" t="s">
        <v>1045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1049</v>
      </c>
      <c r="D167" s="261"/>
      <c r="E167" s="261"/>
      <c r="F167" s="280" t="s">
        <v>1046</v>
      </c>
      <c r="G167" s="261"/>
      <c r="H167" s="261" t="s">
        <v>1085</v>
      </c>
      <c r="I167" s="261" t="s">
        <v>1048</v>
      </c>
      <c r="J167" s="261">
        <v>120</v>
      </c>
      <c r="K167" s="302"/>
    </row>
    <row r="168" spans="2:11" ht="15" customHeight="1">
      <c r="B168" s="281"/>
      <c r="C168" s="261" t="s">
        <v>1094</v>
      </c>
      <c r="D168" s="261"/>
      <c r="E168" s="261"/>
      <c r="F168" s="280" t="s">
        <v>1046</v>
      </c>
      <c r="G168" s="261"/>
      <c r="H168" s="261" t="s">
        <v>1095</v>
      </c>
      <c r="I168" s="261" t="s">
        <v>1048</v>
      </c>
      <c r="J168" s="261" t="s">
        <v>1096</v>
      </c>
      <c r="K168" s="302"/>
    </row>
    <row r="169" spans="2:11" ht="15" customHeight="1">
      <c r="B169" s="281"/>
      <c r="C169" s="261" t="s">
        <v>999</v>
      </c>
      <c r="D169" s="261"/>
      <c r="E169" s="261"/>
      <c r="F169" s="280" t="s">
        <v>1046</v>
      </c>
      <c r="G169" s="261"/>
      <c r="H169" s="261" t="s">
        <v>1112</v>
      </c>
      <c r="I169" s="261" t="s">
        <v>1048</v>
      </c>
      <c r="J169" s="261" t="s">
        <v>1096</v>
      </c>
      <c r="K169" s="302"/>
    </row>
    <row r="170" spans="2:11" ht="15" customHeight="1">
      <c r="B170" s="281"/>
      <c r="C170" s="261" t="s">
        <v>1051</v>
      </c>
      <c r="D170" s="261"/>
      <c r="E170" s="261"/>
      <c r="F170" s="280" t="s">
        <v>1052</v>
      </c>
      <c r="G170" s="261"/>
      <c r="H170" s="261" t="s">
        <v>1112</v>
      </c>
      <c r="I170" s="261" t="s">
        <v>1048</v>
      </c>
      <c r="J170" s="261">
        <v>50</v>
      </c>
      <c r="K170" s="302"/>
    </row>
    <row r="171" spans="2:11" ht="15" customHeight="1">
      <c r="B171" s="281"/>
      <c r="C171" s="261" t="s">
        <v>1054</v>
      </c>
      <c r="D171" s="261"/>
      <c r="E171" s="261"/>
      <c r="F171" s="280" t="s">
        <v>1046</v>
      </c>
      <c r="G171" s="261"/>
      <c r="H171" s="261" t="s">
        <v>1112</v>
      </c>
      <c r="I171" s="261" t="s">
        <v>1056</v>
      </c>
      <c r="J171" s="261"/>
      <c r="K171" s="302"/>
    </row>
    <row r="172" spans="2:11" ht="15" customHeight="1">
      <c r="B172" s="281"/>
      <c r="C172" s="261" t="s">
        <v>1065</v>
      </c>
      <c r="D172" s="261"/>
      <c r="E172" s="261"/>
      <c r="F172" s="280" t="s">
        <v>1052</v>
      </c>
      <c r="G172" s="261"/>
      <c r="H172" s="261" t="s">
        <v>1112</v>
      </c>
      <c r="I172" s="261" t="s">
        <v>1048</v>
      </c>
      <c r="J172" s="261">
        <v>50</v>
      </c>
      <c r="K172" s="302"/>
    </row>
    <row r="173" spans="2:11" ht="15" customHeight="1">
      <c r="B173" s="281"/>
      <c r="C173" s="261" t="s">
        <v>1073</v>
      </c>
      <c r="D173" s="261"/>
      <c r="E173" s="261"/>
      <c r="F173" s="280" t="s">
        <v>1052</v>
      </c>
      <c r="G173" s="261"/>
      <c r="H173" s="261" t="s">
        <v>1112</v>
      </c>
      <c r="I173" s="261" t="s">
        <v>1048</v>
      </c>
      <c r="J173" s="261">
        <v>50</v>
      </c>
      <c r="K173" s="302"/>
    </row>
    <row r="174" spans="2:11" ht="15" customHeight="1">
      <c r="B174" s="281"/>
      <c r="C174" s="261" t="s">
        <v>1071</v>
      </c>
      <c r="D174" s="261"/>
      <c r="E174" s="261"/>
      <c r="F174" s="280" t="s">
        <v>1052</v>
      </c>
      <c r="G174" s="261"/>
      <c r="H174" s="261" t="s">
        <v>1112</v>
      </c>
      <c r="I174" s="261" t="s">
        <v>1048</v>
      </c>
      <c r="J174" s="261">
        <v>50</v>
      </c>
      <c r="K174" s="302"/>
    </row>
    <row r="175" spans="2:11" ht="15" customHeight="1">
      <c r="B175" s="281"/>
      <c r="C175" s="261" t="s">
        <v>2200</v>
      </c>
      <c r="D175" s="261"/>
      <c r="E175" s="261"/>
      <c r="F175" s="280" t="s">
        <v>1046</v>
      </c>
      <c r="G175" s="261"/>
      <c r="H175" s="261" t="s">
        <v>1113</v>
      </c>
      <c r="I175" s="261" t="s">
        <v>1114</v>
      </c>
      <c r="J175" s="261"/>
      <c r="K175" s="302"/>
    </row>
    <row r="176" spans="2:11" ht="15" customHeight="1">
      <c r="B176" s="281"/>
      <c r="C176" s="261" t="s">
        <v>2151</v>
      </c>
      <c r="D176" s="261"/>
      <c r="E176" s="261"/>
      <c r="F176" s="280" t="s">
        <v>1046</v>
      </c>
      <c r="G176" s="261"/>
      <c r="H176" s="261" t="s">
        <v>1115</v>
      </c>
      <c r="I176" s="261" t="s">
        <v>1116</v>
      </c>
      <c r="J176" s="261">
        <v>1</v>
      </c>
      <c r="K176" s="302"/>
    </row>
    <row r="177" spans="2:11" ht="15" customHeight="1">
      <c r="B177" s="281"/>
      <c r="C177" s="261" t="s">
        <v>2147</v>
      </c>
      <c r="D177" s="261"/>
      <c r="E177" s="261"/>
      <c r="F177" s="280" t="s">
        <v>1046</v>
      </c>
      <c r="G177" s="261"/>
      <c r="H177" s="261" t="s">
        <v>1117</v>
      </c>
      <c r="I177" s="261" t="s">
        <v>1048</v>
      </c>
      <c r="J177" s="261">
        <v>20</v>
      </c>
      <c r="K177" s="302"/>
    </row>
    <row r="178" spans="2:11" ht="15" customHeight="1">
      <c r="B178" s="281"/>
      <c r="C178" s="261" t="s">
        <v>2201</v>
      </c>
      <c r="D178" s="261"/>
      <c r="E178" s="261"/>
      <c r="F178" s="280" t="s">
        <v>1046</v>
      </c>
      <c r="G178" s="261"/>
      <c r="H178" s="261" t="s">
        <v>1118</v>
      </c>
      <c r="I178" s="261" t="s">
        <v>1048</v>
      </c>
      <c r="J178" s="261">
        <v>255</v>
      </c>
      <c r="K178" s="302"/>
    </row>
    <row r="179" spans="2:11" ht="15" customHeight="1">
      <c r="B179" s="281"/>
      <c r="C179" s="261" t="s">
        <v>2202</v>
      </c>
      <c r="D179" s="261"/>
      <c r="E179" s="261"/>
      <c r="F179" s="280" t="s">
        <v>1046</v>
      </c>
      <c r="G179" s="261"/>
      <c r="H179" s="261" t="s">
        <v>1011</v>
      </c>
      <c r="I179" s="261" t="s">
        <v>1048</v>
      </c>
      <c r="J179" s="261">
        <v>10</v>
      </c>
      <c r="K179" s="302"/>
    </row>
    <row r="180" spans="2:11" ht="15" customHeight="1">
      <c r="B180" s="281"/>
      <c r="C180" s="261" t="s">
        <v>2203</v>
      </c>
      <c r="D180" s="261"/>
      <c r="E180" s="261"/>
      <c r="F180" s="280" t="s">
        <v>1046</v>
      </c>
      <c r="G180" s="261"/>
      <c r="H180" s="261" t="s">
        <v>1119</v>
      </c>
      <c r="I180" s="261" t="s">
        <v>1080</v>
      </c>
      <c r="J180" s="261"/>
      <c r="K180" s="302"/>
    </row>
    <row r="181" spans="2:11" ht="15" customHeight="1">
      <c r="B181" s="281"/>
      <c r="C181" s="261" t="s">
        <v>1120</v>
      </c>
      <c r="D181" s="261"/>
      <c r="E181" s="261"/>
      <c r="F181" s="280" t="s">
        <v>1046</v>
      </c>
      <c r="G181" s="261"/>
      <c r="H181" s="261" t="s">
        <v>1121</v>
      </c>
      <c r="I181" s="261" t="s">
        <v>1080</v>
      </c>
      <c r="J181" s="261"/>
      <c r="K181" s="302"/>
    </row>
    <row r="182" spans="2:11" ht="15" customHeight="1">
      <c r="B182" s="281"/>
      <c r="C182" s="261" t="s">
        <v>1109</v>
      </c>
      <c r="D182" s="261"/>
      <c r="E182" s="261"/>
      <c r="F182" s="280" t="s">
        <v>1046</v>
      </c>
      <c r="G182" s="261"/>
      <c r="H182" s="261" t="s">
        <v>1122</v>
      </c>
      <c r="I182" s="261" t="s">
        <v>1080</v>
      </c>
      <c r="J182" s="261"/>
      <c r="K182" s="302"/>
    </row>
    <row r="183" spans="2:11" ht="15" customHeight="1">
      <c r="B183" s="281"/>
      <c r="C183" s="261" t="s">
        <v>2205</v>
      </c>
      <c r="D183" s="261"/>
      <c r="E183" s="261"/>
      <c r="F183" s="280" t="s">
        <v>1052</v>
      </c>
      <c r="G183" s="261"/>
      <c r="H183" s="261" t="s">
        <v>1123</v>
      </c>
      <c r="I183" s="261" t="s">
        <v>1048</v>
      </c>
      <c r="J183" s="261">
        <v>50</v>
      </c>
      <c r="K183" s="302"/>
    </row>
    <row r="184" spans="2:11" ht="15" customHeight="1">
      <c r="B184" s="281"/>
      <c r="C184" s="261" t="s">
        <v>1124</v>
      </c>
      <c r="D184" s="261"/>
      <c r="E184" s="261"/>
      <c r="F184" s="280" t="s">
        <v>1052</v>
      </c>
      <c r="G184" s="261"/>
      <c r="H184" s="261" t="s">
        <v>1125</v>
      </c>
      <c r="I184" s="261" t="s">
        <v>1126</v>
      </c>
      <c r="J184" s="261"/>
      <c r="K184" s="302"/>
    </row>
    <row r="185" spans="2:11" ht="15" customHeight="1">
      <c r="B185" s="281"/>
      <c r="C185" s="261" t="s">
        <v>1127</v>
      </c>
      <c r="D185" s="261"/>
      <c r="E185" s="261"/>
      <c r="F185" s="280" t="s">
        <v>1052</v>
      </c>
      <c r="G185" s="261"/>
      <c r="H185" s="261" t="s">
        <v>1128</v>
      </c>
      <c r="I185" s="261" t="s">
        <v>1126</v>
      </c>
      <c r="J185" s="261"/>
      <c r="K185" s="302"/>
    </row>
    <row r="186" spans="2:11" ht="15" customHeight="1">
      <c r="B186" s="281"/>
      <c r="C186" s="261" t="s">
        <v>1129</v>
      </c>
      <c r="D186" s="261"/>
      <c r="E186" s="261"/>
      <c r="F186" s="280" t="s">
        <v>1052</v>
      </c>
      <c r="G186" s="261"/>
      <c r="H186" s="261" t="s">
        <v>0</v>
      </c>
      <c r="I186" s="261" t="s">
        <v>1126</v>
      </c>
      <c r="J186" s="261"/>
      <c r="K186" s="302"/>
    </row>
    <row r="187" spans="2:11" ht="15" customHeight="1">
      <c r="B187" s="281"/>
      <c r="C187" s="314" t="s">
        <v>1</v>
      </c>
      <c r="D187" s="261"/>
      <c r="E187" s="261"/>
      <c r="F187" s="280" t="s">
        <v>1052</v>
      </c>
      <c r="G187" s="261"/>
      <c r="H187" s="261" t="s">
        <v>2</v>
      </c>
      <c r="I187" s="261" t="s">
        <v>3</v>
      </c>
      <c r="J187" s="315" t="s">
        <v>4</v>
      </c>
      <c r="K187" s="302"/>
    </row>
    <row r="188" spans="2:11" ht="15" customHeight="1">
      <c r="B188" s="308"/>
      <c r="C188" s="316"/>
      <c r="D188" s="290"/>
      <c r="E188" s="290"/>
      <c r="F188" s="290"/>
      <c r="G188" s="290"/>
      <c r="H188" s="290"/>
      <c r="I188" s="290"/>
      <c r="J188" s="290"/>
      <c r="K188" s="309"/>
    </row>
    <row r="189" spans="2:11" ht="18.75" customHeight="1">
      <c r="B189" s="317"/>
      <c r="C189" s="318"/>
      <c r="D189" s="318"/>
      <c r="E189" s="318"/>
      <c r="F189" s="319"/>
      <c r="G189" s="261"/>
      <c r="H189" s="261"/>
      <c r="I189" s="261"/>
      <c r="J189" s="261"/>
      <c r="K189" s="257"/>
    </row>
    <row r="190" spans="2:11" ht="18.75" customHeight="1">
      <c r="B190" s="257"/>
      <c r="C190" s="261"/>
      <c r="D190" s="261"/>
      <c r="E190" s="261"/>
      <c r="F190" s="280"/>
      <c r="G190" s="261"/>
      <c r="H190" s="261"/>
      <c r="I190" s="261"/>
      <c r="J190" s="261"/>
      <c r="K190" s="257"/>
    </row>
    <row r="191" spans="2:11" ht="18.75" customHeight="1"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</row>
    <row r="192" spans="2:11">
      <c r="B192" s="248"/>
      <c r="C192" s="249"/>
      <c r="D192" s="249"/>
      <c r="E192" s="249"/>
      <c r="F192" s="249"/>
      <c r="G192" s="249"/>
      <c r="H192" s="249"/>
      <c r="I192" s="249"/>
      <c r="J192" s="249"/>
      <c r="K192" s="250"/>
    </row>
    <row r="193" spans="2:11" ht="21">
      <c r="B193" s="251"/>
      <c r="C193" s="370" t="s">
        <v>5</v>
      </c>
      <c r="D193" s="370"/>
      <c r="E193" s="370"/>
      <c r="F193" s="370"/>
      <c r="G193" s="370"/>
      <c r="H193" s="370"/>
      <c r="I193" s="370"/>
      <c r="J193" s="370"/>
      <c r="K193" s="252"/>
    </row>
    <row r="194" spans="2:11" ht="25.5" customHeight="1">
      <c r="B194" s="251"/>
      <c r="C194" s="320" t="s">
        <v>6</v>
      </c>
      <c r="D194" s="320"/>
      <c r="E194" s="320"/>
      <c r="F194" s="320" t="s">
        <v>7</v>
      </c>
      <c r="G194" s="321"/>
      <c r="H194" s="375" t="s">
        <v>8</v>
      </c>
      <c r="I194" s="375"/>
      <c r="J194" s="375"/>
      <c r="K194" s="252"/>
    </row>
    <row r="195" spans="2:11" ht="5.25" customHeight="1">
      <c r="B195" s="281"/>
      <c r="C195" s="278"/>
      <c r="D195" s="278"/>
      <c r="E195" s="278"/>
      <c r="F195" s="278"/>
      <c r="G195" s="261"/>
      <c r="H195" s="278"/>
      <c r="I195" s="278"/>
      <c r="J195" s="278"/>
      <c r="K195" s="302"/>
    </row>
    <row r="196" spans="2:11" ht="15" customHeight="1">
      <c r="B196" s="281"/>
      <c r="C196" s="261" t="s">
        <v>9</v>
      </c>
      <c r="D196" s="261"/>
      <c r="E196" s="261"/>
      <c r="F196" s="280" t="s">
        <v>2137</v>
      </c>
      <c r="G196" s="261"/>
      <c r="H196" s="374" t="s">
        <v>10</v>
      </c>
      <c r="I196" s="374"/>
      <c r="J196" s="374"/>
      <c r="K196" s="302"/>
    </row>
    <row r="197" spans="2:11" ht="15" customHeight="1">
      <c r="B197" s="281"/>
      <c r="C197" s="287"/>
      <c r="D197" s="261"/>
      <c r="E197" s="261"/>
      <c r="F197" s="280" t="s">
        <v>2138</v>
      </c>
      <c r="G197" s="261"/>
      <c r="H197" s="374" t="s">
        <v>11</v>
      </c>
      <c r="I197" s="374"/>
      <c r="J197" s="374"/>
      <c r="K197" s="302"/>
    </row>
    <row r="198" spans="2:11" ht="15" customHeight="1">
      <c r="B198" s="281"/>
      <c r="C198" s="287"/>
      <c r="D198" s="261"/>
      <c r="E198" s="261"/>
      <c r="F198" s="280" t="s">
        <v>2141</v>
      </c>
      <c r="G198" s="261"/>
      <c r="H198" s="374" t="s">
        <v>12</v>
      </c>
      <c r="I198" s="374"/>
      <c r="J198" s="374"/>
      <c r="K198" s="302"/>
    </row>
    <row r="199" spans="2:11" ht="15" customHeight="1">
      <c r="B199" s="281"/>
      <c r="C199" s="261"/>
      <c r="D199" s="261"/>
      <c r="E199" s="261"/>
      <c r="F199" s="280" t="s">
        <v>2139</v>
      </c>
      <c r="G199" s="261"/>
      <c r="H199" s="374" t="s">
        <v>13</v>
      </c>
      <c r="I199" s="374"/>
      <c r="J199" s="374"/>
      <c r="K199" s="302"/>
    </row>
    <row r="200" spans="2:11" ht="15" customHeight="1">
      <c r="B200" s="281"/>
      <c r="C200" s="261"/>
      <c r="D200" s="261"/>
      <c r="E200" s="261"/>
      <c r="F200" s="280" t="s">
        <v>2140</v>
      </c>
      <c r="G200" s="261"/>
      <c r="H200" s="374" t="s">
        <v>14</v>
      </c>
      <c r="I200" s="374"/>
      <c r="J200" s="374"/>
      <c r="K200" s="302"/>
    </row>
    <row r="201" spans="2:11" ht="15" customHeight="1">
      <c r="B201" s="281"/>
      <c r="C201" s="261"/>
      <c r="D201" s="261"/>
      <c r="E201" s="261"/>
      <c r="F201" s="280"/>
      <c r="G201" s="261"/>
      <c r="H201" s="261"/>
      <c r="I201" s="261"/>
      <c r="J201" s="261"/>
      <c r="K201" s="302"/>
    </row>
    <row r="202" spans="2:11" ht="15" customHeight="1">
      <c r="B202" s="281"/>
      <c r="C202" s="261" t="s">
        <v>1092</v>
      </c>
      <c r="D202" s="261"/>
      <c r="E202" s="261"/>
      <c r="F202" s="280" t="s">
        <v>2172</v>
      </c>
      <c r="G202" s="261"/>
      <c r="H202" s="374" t="s">
        <v>15</v>
      </c>
      <c r="I202" s="374"/>
      <c r="J202" s="374"/>
      <c r="K202" s="302"/>
    </row>
    <row r="203" spans="2:11" ht="15" customHeight="1">
      <c r="B203" s="281"/>
      <c r="C203" s="287"/>
      <c r="D203" s="261"/>
      <c r="E203" s="261"/>
      <c r="F203" s="280" t="s">
        <v>995</v>
      </c>
      <c r="G203" s="261"/>
      <c r="H203" s="374" t="s">
        <v>996</v>
      </c>
      <c r="I203" s="374"/>
      <c r="J203" s="374"/>
      <c r="K203" s="302"/>
    </row>
    <row r="204" spans="2:11" ht="15" customHeight="1">
      <c r="B204" s="281"/>
      <c r="C204" s="261"/>
      <c r="D204" s="261"/>
      <c r="E204" s="261"/>
      <c r="F204" s="280" t="s">
        <v>993</v>
      </c>
      <c r="G204" s="261"/>
      <c r="H204" s="374" t="s">
        <v>16</v>
      </c>
      <c r="I204" s="374"/>
      <c r="J204" s="374"/>
      <c r="K204" s="302"/>
    </row>
    <row r="205" spans="2:11" ht="15" customHeight="1">
      <c r="B205" s="322"/>
      <c r="C205" s="287"/>
      <c r="D205" s="287"/>
      <c r="E205" s="287"/>
      <c r="F205" s="280" t="s">
        <v>997</v>
      </c>
      <c r="G205" s="266"/>
      <c r="H205" s="376" t="s">
        <v>998</v>
      </c>
      <c r="I205" s="376"/>
      <c r="J205" s="376"/>
      <c r="K205" s="323"/>
    </row>
    <row r="206" spans="2:11" ht="15" customHeight="1">
      <c r="B206" s="322"/>
      <c r="C206" s="287"/>
      <c r="D206" s="287"/>
      <c r="E206" s="287"/>
      <c r="F206" s="280" t="s">
        <v>743</v>
      </c>
      <c r="G206" s="266"/>
      <c r="H206" s="376" t="s">
        <v>2259</v>
      </c>
      <c r="I206" s="376"/>
      <c r="J206" s="376"/>
      <c r="K206" s="323"/>
    </row>
    <row r="207" spans="2:11" ht="15" customHeight="1">
      <c r="B207" s="322"/>
      <c r="C207" s="287"/>
      <c r="D207" s="287"/>
      <c r="E207" s="287"/>
      <c r="F207" s="324"/>
      <c r="G207" s="266"/>
      <c r="H207" s="325"/>
      <c r="I207" s="325"/>
      <c r="J207" s="325"/>
      <c r="K207" s="323"/>
    </row>
    <row r="208" spans="2:11" ht="15" customHeight="1">
      <c r="B208" s="322"/>
      <c r="C208" s="261" t="s">
        <v>1116</v>
      </c>
      <c r="D208" s="287"/>
      <c r="E208" s="287"/>
      <c r="F208" s="280">
        <v>1</v>
      </c>
      <c r="G208" s="266"/>
      <c r="H208" s="376" t="s">
        <v>17</v>
      </c>
      <c r="I208" s="376"/>
      <c r="J208" s="376"/>
      <c r="K208" s="323"/>
    </row>
    <row r="209" spans="2:11" ht="15" customHeight="1">
      <c r="B209" s="322"/>
      <c r="C209" s="287"/>
      <c r="D209" s="287"/>
      <c r="E209" s="287"/>
      <c r="F209" s="280">
        <v>2</v>
      </c>
      <c r="G209" s="266"/>
      <c r="H209" s="376" t="s">
        <v>18</v>
      </c>
      <c r="I209" s="376"/>
      <c r="J209" s="376"/>
      <c r="K209" s="323"/>
    </row>
    <row r="210" spans="2:11" ht="15" customHeight="1">
      <c r="B210" s="322"/>
      <c r="C210" s="287"/>
      <c r="D210" s="287"/>
      <c r="E210" s="287"/>
      <c r="F210" s="280">
        <v>3</v>
      </c>
      <c r="G210" s="266"/>
      <c r="H210" s="376" t="s">
        <v>19</v>
      </c>
      <c r="I210" s="376"/>
      <c r="J210" s="376"/>
      <c r="K210" s="323"/>
    </row>
    <row r="211" spans="2:11" ht="15" customHeight="1">
      <c r="B211" s="322"/>
      <c r="C211" s="287"/>
      <c r="D211" s="287"/>
      <c r="E211" s="287"/>
      <c r="F211" s="280">
        <v>4</v>
      </c>
      <c r="G211" s="266"/>
      <c r="H211" s="376" t="s">
        <v>20</v>
      </c>
      <c r="I211" s="376"/>
      <c r="J211" s="376"/>
      <c r="K211" s="323"/>
    </row>
    <row r="212" spans="2:11" ht="12.75" customHeight="1">
      <c r="B212" s="326"/>
      <c r="C212" s="327"/>
      <c r="D212" s="327"/>
      <c r="E212" s="327"/>
      <c r="F212" s="327"/>
      <c r="G212" s="327"/>
      <c r="H212" s="327"/>
      <c r="I212" s="327"/>
      <c r="J212" s="327"/>
      <c r="K212" s="328"/>
    </row>
  </sheetData>
  <mergeCells count="77">
    <mergeCell ref="H210:J210"/>
    <mergeCell ref="H211:J211"/>
    <mergeCell ref="H209:J209"/>
    <mergeCell ref="H206:J206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D63:J63"/>
    <mergeCell ref="D61:J61"/>
    <mergeCell ref="D59:J59"/>
    <mergeCell ref="D64:J64"/>
    <mergeCell ref="D66:J66"/>
    <mergeCell ref="D65:J65"/>
    <mergeCell ref="C53:J53"/>
    <mergeCell ref="C55:J55"/>
    <mergeCell ref="D56:J56"/>
    <mergeCell ref="D57:J57"/>
    <mergeCell ref="D58:J58"/>
    <mergeCell ref="D60:J60"/>
    <mergeCell ref="G42:J42"/>
    <mergeCell ref="G43:J43"/>
    <mergeCell ref="D45:J45"/>
    <mergeCell ref="E46:J46"/>
    <mergeCell ref="D49:J49"/>
    <mergeCell ref="C52:J5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honeticPr fontId="52" type="noConversion"/>
  <pageMargins left="0.59055118110236227" right="0.59055118110236227" top="0.59055118110236227" bottom="0.59055118110236227" header="0" footer="0"/>
  <pageSetup paperSize="9" scale="7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D280D9C0-B942-415B-8FC5-C70A8FFA5C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01 - SO 01 Příprava stave...</vt:lpstr>
      <vt:lpstr>02 - SO 02 Objekt autobus...</vt:lpstr>
      <vt:lpstr>03 - SO 03  ZTI, UT, Elek...</vt:lpstr>
      <vt:lpstr>04 - SO 04  Komunikace</vt:lpstr>
      <vt:lpstr>Pokyny pro vyplnění</vt:lpstr>
      <vt:lpstr>'01 - SO 01 Příprava stave...'!Názvy_tisku</vt:lpstr>
      <vt:lpstr>'02 - SO 02 Objekt autobus...'!Názvy_tisku</vt:lpstr>
      <vt:lpstr>'03 - SO 03  ZTI, UT, Elek...'!Názvy_tisku</vt:lpstr>
      <vt:lpstr>'04 - SO 04  Komunikace'!Názvy_tisku</vt:lpstr>
      <vt:lpstr>'Rekapitulace stavby'!Názvy_tisku</vt:lpstr>
      <vt:lpstr>'01 - SO 01 Příprava stave...'!Oblast_tisku</vt:lpstr>
      <vt:lpstr>'02 - SO 02 Objekt autobus...'!Oblast_tisku</vt:lpstr>
      <vt:lpstr>'03 - SO 03  ZTI, UT, Elek...'!Oblast_tisku</vt:lpstr>
      <vt:lpstr>'04 - SO 04  Komunikace'!Oblast_tisku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Vlastouvka\Eva</dc:creator>
  <cp:lastModifiedBy>Eliška Erbenová </cp:lastModifiedBy>
  <dcterms:created xsi:type="dcterms:W3CDTF">2016-11-27T23:17:24Z</dcterms:created>
  <dcterms:modified xsi:type="dcterms:W3CDTF">2017-01-19T13:55:12Z</dcterms:modified>
</cp:coreProperties>
</file>