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ek.cernohorsky\Desktop\"/>
    </mc:Choice>
  </mc:AlternateContent>
  <workbookProtection lockStructure="1"/>
  <bookViews>
    <workbookView xWindow="367" yWindow="432" windowWidth="16992" windowHeight="6192"/>
  </bookViews>
  <sheets>
    <sheet name="Stavba" sheetId="1" r:id="rId1"/>
    <sheet name="SO00 SO 00 KL" sheetId="2" r:id="rId2"/>
    <sheet name="SO00 SO 00 Rek" sheetId="3" r:id="rId3"/>
    <sheet name="SO00 SO 00 Pol" sheetId="4" r:id="rId4"/>
    <sheet name="SO01 SO 01.A1 KL" sheetId="5" r:id="rId5"/>
    <sheet name="SO01 SO 01.A1 Rek" sheetId="6" r:id="rId6"/>
    <sheet name="SO01 SO 01.A1 Pol" sheetId="7" r:id="rId7"/>
    <sheet name="SO01 SO 01.A2 KL" sheetId="8" r:id="rId8"/>
    <sheet name="SO01 SO 01.A2 Rek" sheetId="9" r:id="rId9"/>
    <sheet name="SO01 SO 01.A2 Pol" sheetId="10" r:id="rId10"/>
    <sheet name="SO01 SO 01.B KL" sheetId="11" r:id="rId11"/>
    <sheet name="SO01 SO 01.B Rek" sheetId="12" r:id="rId12"/>
    <sheet name="SO01 SO 01.B Pol" sheetId="13" r:id="rId13"/>
    <sheet name="SO01 SO 01.C KL" sheetId="14" r:id="rId14"/>
    <sheet name="SO01 SO 01.C Rek" sheetId="15" r:id="rId15"/>
    <sheet name="SO01 SO 01.C Pol" sheetId="16" r:id="rId16"/>
    <sheet name="SO01 SO 01.D KL" sheetId="17" r:id="rId17"/>
    <sheet name="SO01 SO 01.D Rek" sheetId="18" r:id="rId18"/>
    <sheet name="SO01 SO 01.D Pol" sheetId="19" r:id="rId19"/>
    <sheet name="SO01 SO 01.E KL" sheetId="20" r:id="rId20"/>
    <sheet name="SO01 SO 01.E Rek" sheetId="21" r:id="rId21"/>
    <sheet name="SO01 SO 01.E Pol" sheetId="22" r:id="rId22"/>
    <sheet name="SO01 SO 01.F KL" sheetId="23" r:id="rId23"/>
    <sheet name="SO01 SO 01.F Rek" sheetId="24" r:id="rId24"/>
    <sheet name="SO01 SO 01.F Pol" sheetId="25" r:id="rId25"/>
    <sheet name="SO02 SO 02.A KL" sheetId="29" r:id="rId26"/>
    <sheet name="SO02 SO 02.A Rek" sheetId="30" r:id="rId27"/>
    <sheet name="SO02 SO 02.A Pol" sheetId="31" r:id="rId28"/>
    <sheet name="SO02 SO 02.B KL" sheetId="32" r:id="rId29"/>
    <sheet name="SO02 SO 02.B Rek" sheetId="33" r:id="rId30"/>
    <sheet name="SO02 SO 02.B Pol" sheetId="34" r:id="rId31"/>
  </sheets>
  <definedNames>
    <definedName name="CelkemObjekty" localSheetId="0">Stavba!$F$33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Stavba!$C$29</definedName>
    <definedName name="NazevStavby" localSheetId="0">Stavba!$E$5</definedName>
    <definedName name="_xlnm.Print_Titles" localSheetId="3">'SO00 SO 00 Pol'!$1:$6</definedName>
    <definedName name="_xlnm.Print_Titles" localSheetId="2">'SO00 SO 00 Rek'!$1:$6</definedName>
    <definedName name="_xlnm.Print_Titles" localSheetId="6">'SO01 SO 01.A1 Pol'!$1:$6</definedName>
    <definedName name="_xlnm.Print_Titles" localSheetId="5">'SO01 SO 01.A1 Rek'!$1:$6</definedName>
    <definedName name="_xlnm.Print_Titles" localSheetId="9">'SO01 SO 01.A2 Pol'!$1:$6</definedName>
    <definedName name="_xlnm.Print_Titles" localSheetId="8">'SO01 SO 01.A2 Rek'!$1:$6</definedName>
    <definedName name="_xlnm.Print_Titles" localSheetId="12">'SO01 SO 01.B Pol'!$1:$6</definedName>
    <definedName name="_xlnm.Print_Titles" localSheetId="11">'SO01 SO 01.B Rek'!$1:$6</definedName>
    <definedName name="_xlnm.Print_Titles" localSheetId="15">'SO01 SO 01.C Pol'!$1:$6</definedName>
    <definedName name="_xlnm.Print_Titles" localSheetId="14">'SO01 SO 01.C Rek'!$1:$6</definedName>
    <definedName name="_xlnm.Print_Titles" localSheetId="18">'SO01 SO 01.D Pol'!$1:$6</definedName>
    <definedName name="_xlnm.Print_Titles" localSheetId="17">'SO01 SO 01.D Rek'!$1:$6</definedName>
    <definedName name="_xlnm.Print_Titles" localSheetId="21">'SO01 SO 01.E Pol'!$1:$6</definedName>
    <definedName name="_xlnm.Print_Titles" localSheetId="20">'SO01 SO 01.E Rek'!$1:$6</definedName>
    <definedName name="_xlnm.Print_Titles" localSheetId="24">'SO01 SO 01.F Pol'!$1:$6</definedName>
    <definedName name="_xlnm.Print_Titles" localSheetId="23">'SO01 SO 01.F Rek'!$1:$6</definedName>
    <definedName name="_xlnm.Print_Titles" localSheetId="27">'SO02 SO 02.A Pol'!$1:$6</definedName>
    <definedName name="_xlnm.Print_Titles" localSheetId="26">'SO02 SO 02.A Rek'!$1:$6</definedName>
    <definedName name="_xlnm.Print_Titles" localSheetId="30">'SO02 SO 02.B Pol'!$1:$6</definedName>
    <definedName name="_xlnm.Print_Titles" localSheetId="29">'SO02 SO 02.B Rek'!$1:$6</definedName>
    <definedName name="Objednatel" localSheetId="0">Stavba!$D$11</definedName>
    <definedName name="Objekt" localSheetId="0">Stavba!$B$29</definedName>
    <definedName name="_xlnm.Print_Area" localSheetId="1">'SO00 SO 00 KL'!$A$1:$G$45</definedName>
    <definedName name="_xlnm.Print_Area" localSheetId="3">'SO00 SO 00 Pol'!$A$1:$K$20</definedName>
    <definedName name="_xlnm.Print_Area" localSheetId="2">'SO00 SO 00 Rek'!$A$1:$I$14</definedName>
    <definedName name="_xlnm.Print_Area" localSheetId="4">'SO01 SO 01.A1 KL'!$A$1:$G$45</definedName>
    <definedName name="_xlnm.Print_Area" localSheetId="6">'SO01 SO 01.A1 Pol'!$A$1:$K$38</definedName>
    <definedName name="_xlnm.Print_Area" localSheetId="5">'SO01 SO 01.A1 Rek'!$A$1:$I$14</definedName>
    <definedName name="_xlnm.Print_Area" localSheetId="7">'SO01 SO 01.A2 KL'!$A$1:$G$45</definedName>
    <definedName name="_xlnm.Print_Area" localSheetId="9">'SO01 SO 01.A2 Pol'!$A$1:$K$244</definedName>
    <definedName name="_xlnm.Print_Area" localSheetId="8">'SO01 SO 01.A2 Rek'!$A$1:$I$27</definedName>
    <definedName name="_xlnm.Print_Area" localSheetId="10">'SO01 SO 01.B KL'!$A$1:$G$45</definedName>
    <definedName name="_xlnm.Print_Area" localSheetId="12">'SO01 SO 01.B Pol'!$A$1:$K$90</definedName>
    <definedName name="_xlnm.Print_Area" localSheetId="11">'SO01 SO 01.B Rek'!$A$1:$I$18</definedName>
    <definedName name="_xlnm.Print_Area" localSheetId="13">'SO01 SO 01.C KL'!$A$1:$G$45</definedName>
    <definedName name="_xlnm.Print_Area" localSheetId="15">'SO01 SO 01.C Pol'!$A$1:$K$86</definedName>
    <definedName name="_xlnm.Print_Area" localSheetId="14">'SO01 SO 01.C Rek'!$A$1:$I$21</definedName>
    <definedName name="_xlnm.Print_Area" localSheetId="16">'SO01 SO 01.D KL'!$A$1:$G$45</definedName>
    <definedName name="_xlnm.Print_Area" localSheetId="18">'SO01 SO 01.D Pol'!$A$1:$K$256</definedName>
    <definedName name="_xlnm.Print_Area" localSheetId="17">'SO01 SO 01.D Rek'!$A$1:$I$19</definedName>
    <definedName name="_xlnm.Print_Area" localSheetId="19">'SO01 SO 01.E KL'!$A$1:$G$45</definedName>
    <definedName name="_xlnm.Print_Area" localSheetId="21">'SO01 SO 01.E Pol'!$A$1:$K$18</definedName>
    <definedName name="_xlnm.Print_Area" localSheetId="20">'SO01 SO 01.E Rek'!$A$1:$I$15</definedName>
    <definedName name="_xlnm.Print_Area" localSheetId="22">'SO01 SO 01.F KL'!$A$1:$G$45</definedName>
    <definedName name="_xlnm.Print_Area" localSheetId="24">'SO01 SO 01.F Pol'!$A$1:$K$19</definedName>
    <definedName name="_xlnm.Print_Area" localSheetId="23">'SO01 SO 01.F Rek'!$A$1:$I$14</definedName>
    <definedName name="_xlnm.Print_Area" localSheetId="25">'SO02 SO 02.A KL'!$A$1:$G$45</definedName>
    <definedName name="_xlnm.Print_Area" localSheetId="27">'SO02 SO 02.A Pol'!$A$1:$K$191</definedName>
    <definedName name="_xlnm.Print_Area" localSheetId="26">'SO02 SO 02.A Rek'!$A$1:$I$25</definedName>
    <definedName name="_xlnm.Print_Area" localSheetId="28">'SO02 SO 02.B KL'!$A$1:$G$45</definedName>
    <definedName name="_xlnm.Print_Area" localSheetId="30">'SO02 SO 02.B Pol'!$A$1:$K$46</definedName>
    <definedName name="_xlnm.Print_Area" localSheetId="29">'SO02 SO 02.B Rek'!$A$1:$I$18</definedName>
    <definedName name="_xlnm.Print_Area" localSheetId="0">Stavba!$B$1:$J$116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lin" localSheetId="15" hidden="1">0</definedName>
    <definedName name="solver_lin" localSheetId="18" hidden="1">0</definedName>
    <definedName name="solver_lin" localSheetId="21" hidden="1">0</definedName>
    <definedName name="solver_lin" localSheetId="24" hidden="1">0</definedName>
    <definedName name="solver_lin" localSheetId="27" hidden="1">0</definedName>
    <definedName name="solver_lin" localSheetId="30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num" localSheetId="15" hidden="1">0</definedName>
    <definedName name="solver_num" localSheetId="18" hidden="1">0</definedName>
    <definedName name="solver_num" localSheetId="21" hidden="1">0</definedName>
    <definedName name="solver_num" localSheetId="24" hidden="1">0</definedName>
    <definedName name="solver_num" localSheetId="27" hidden="1">0</definedName>
    <definedName name="solver_num" localSheetId="30" hidden="1">0</definedName>
    <definedName name="solver_opt" localSheetId="3" hidden="1">'SO00 SO 00 Pol'!#REF!</definedName>
    <definedName name="solver_opt" localSheetId="6" hidden="1">'SO01 SO 01.A1 Pol'!#REF!</definedName>
    <definedName name="solver_opt" localSheetId="9" hidden="1">'SO01 SO 01.A2 Pol'!#REF!</definedName>
    <definedName name="solver_opt" localSheetId="12" hidden="1">'SO01 SO 01.B Pol'!#REF!</definedName>
    <definedName name="solver_opt" localSheetId="15" hidden="1">'SO01 SO 01.C Pol'!#REF!</definedName>
    <definedName name="solver_opt" localSheetId="18" hidden="1">'SO01 SO 01.D Pol'!#REF!</definedName>
    <definedName name="solver_opt" localSheetId="21" hidden="1">'SO01 SO 01.E Pol'!#REF!</definedName>
    <definedName name="solver_opt" localSheetId="24" hidden="1">'SO01 SO 01.F Pol'!#REF!</definedName>
    <definedName name="solver_opt" localSheetId="27" hidden="1">'SO02 SO 02.A Pol'!#REF!</definedName>
    <definedName name="solver_opt" localSheetId="30" hidden="1">'SO02 SO 02.B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typ" localSheetId="15" hidden="1">1</definedName>
    <definedName name="solver_typ" localSheetId="18" hidden="1">1</definedName>
    <definedName name="solver_typ" localSheetId="21" hidden="1">1</definedName>
    <definedName name="solver_typ" localSheetId="24" hidden="1">1</definedName>
    <definedName name="solver_typ" localSheetId="27" hidden="1">1</definedName>
    <definedName name="solver_typ" localSheetId="30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lver_val" localSheetId="15" hidden="1">0</definedName>
    <definedName name="solver_val" localSheetId="18" hidden="1">0</definedName>
    <definedName name="solver_val" localSheetId="21" hidden="1">0</definedName>
    <definedName name="solver_val" localSheetId="24" hidden="1">0</definedName>
    <definedName name="solver_val" localSheetId="27" hidden="1">0</definedName>
    <definedName name="solver_val" localSheetId="30" hidden="1">0</definedName>
    <definedName name="SoucetDilu" localSheetId="0">Stavba!$F$105:$J$105</definedName>
    <definedName name="StavbaCelkem" localSheetId="0">Stavba!$H$33</definedName>
    <definedName name="Zhotovitel" localSheetId="0">Stavba!$D$7</definedName>
  </definedNames>
  <calcPr calcId="162913"/>
</workbook>
</file>

<file path=xl/calcChain.xml><?xml version="1.0" encoding="utf-8"?>
<calcChain xmlns="http://schemas.openxmlformats.org/spreadsheetml/2006/main">
  <c r="BE45" i="34" l="1"/>
  <c r="BD45" i="34"/>
  <c r="BC45" i="34"/>
  <c r="BA45" i="34"/>
  <c r="K45" i="34"/>
  <c r="I45" i="34"/>
  <c r="G45" i="34"/>
  <c r="BB45" i="34" s="1"/>
  <c r="BE44" i="34"/>
  <c r="BD44" i="34"/>
  <c r="BC44" i="34"/>
  <c r="BA44" i="34"/>
  <c r="K44" i="34"/>
  <c r="I44" i="34"/>
  <c r="G44" i="34"/>
  <c r="BB44" i="34" s="1"/>
  <c r="BE43" i="34"/>
  <c r="BD43" i="34"/>
  <c r="BC43" i="34"/>
  <c r="BA43" i="34"/>
  <c r="K43" i="34"/>
  <c r="I43" i="34"/>
  <c r="G43" i="34"/>
  <c r="BB43" i="34" s="1"/>
  <c r="BE42" i="34"/>
  <c r="BD42" i="34"/>
  <c r="BC42" i="34"/>
  <c r="BA42" i="34"/>
  <c r="K42" i="34"/>
  <c r="I42" i="34"/>
  <c r="G42" i="34"/>
  <c r="BB42" i="34" s="1"/>
  <c r="BE41" i="34"/>
  <c r="BD41" i="34"/>
  <c r="BC41" i="34"/>
  <c r="BA41" i="34"/>
  <c r="K41" i="34"/>
  <c r="I41" i="34"/>
  <c r="I46" i="34" s="1"/>
  <c r="G41" i="34"/>
  <c r="BB41" i="34" s="1"/>
  <c r="BE40" i="34"/>
  <c r="BD40" i="34"/>
  <c r="BC40" i="34"/>
  <c r="BA40" i="34"/>
  <c r="K40" i="34"/>
  <c r="I40" i="34"/>
  <c r="G40" i="34"/>
  <c r="B11" i="33"/>
  <c r="A11" i="33"/>
  <c r="BE37" i="34"/>
  <c r="BD37" i="34"/>
  <c r="BC37" i="34"/>
  <c r="BB37" i="34"/>
  <c r="K37" i="34"/>
  <c r="I37" i="34"/>
  <c r="G37" i="34"/>
  <c r="BA37" i="34" s="1"/>
  <c r="BE36" i="34"/>
  <c r="BD36" i="34"/>
  <c r="BC36" i="34"/>
  <c r="BB36" i="34"/>
  <c r="K36" i="34"/>
  <c r="I36" i="34"/>
  <c r="G36" i="34"/>
  <c r="BA36" i="34" s="1"/>
  <c r="BE35" i="34"/>
  <c r="BD35" i="34"/>
  <c r="BC35" i="34"/>
  <c r="BC38" i="34" s="1"/>
  <c r="G10" i="33" s="1"/>
  <c r="BB35" i="34"/>
  <c r="K35" i="34"/>
  <c r="K38" i="34" s="1"/>
  <c r="I35" i="34"/>
  <c r="G35" i="34"/>
  <c r="BE34" i="34"/>
  <c r="BD34" i="34"/>
  <c r="BD38" i="34" s="1"/>
  <c r="H10" i="33" s="1"/>
  <c r="BC34" i="34"/>
  <c r="BB34" i="34"/>
  <c r="K34" i="34"/>
  <c r="I34" i="34"/>
  <c r="I38" i="34" s="1"/>
  <c r="G34" i="34"/>
  <c r="BA34" i="34" s="1"/>
  <c r="B10" i="33"/>
  <c r="A10" i="33"/>
  <c r="BE38" i="34"/>
  <c r="I10" i="33" s="1"/>
  <c r="BE31" i="34"/>
  <c r="BD31" i="34"/>
  <c r="BC31" i="34"/>
  <c r="BB31" i="34"/>
  <c r="K31" i="34"/>
  <c r="I31" i="34"/>
  <c r="G31" i="34"/>
  <c r="BA31" i="34" s="1"/>
  <c r="BE30" i="34"/>
  <c r="BD30" i="34"/>
  <c r="BC30" i="34"/>
  <c r="BB30" i="34"/>
  <c r="K30" i="34"/>
  <c r="I30" i="34"/>
  <c r="G30" i="34"/>
  <c r="BA30" i="34" s="1"/>
  <c r="BE29" i="34"/>
  <c r="BD29" i="34"/>
  <c r="BC29" i="34"/>
  <c r="BB29" i="34"/>
  <c r="K29" i="34"/>
  <c r="I29" i="34"/>
  <c r="G29" i="34"/>
  <c r="BA29" i="34" s="1"/>
  <c r="B9" i="33"/>
  <c r="A9" i="33"/>
  <c r="BE26" i="34"/>
  <c r="BD26" i="34"/>
  <c r="BC26" i="34"/>
  <c r="BB26" i="34"/>
  <c r="K26" i="34"/>
  <c r="I26" i="34"/>
  <c r="G26" i="34"/>
  <c r="BA26" i="34" s="1"/>
  <c r="BE25" i="34"/>
  <c r="BD25" i="34"/>
  <c r="BC25" i="34"/>
  <c r="BB25" i="34"/>
  <c r="K25" i="34"/>
  <c r="I25" i="34"/>
  <c r="G25" i="34"/>
  <c r="BA25" i="34" s="1"/>
  <c r="BE24" i="34"/>
  <c r="BD24" i="34"/>
  <c r="BC24" i="34"/>
  <c r="BB24" i="34"/>
  <c r="K24" i="34"/>
  <c r="K27" i="34" s="1"/>
  <c r="I24" i="34"/>
  <c r="G24" i="34"/>
  <c r="BA24" i="34" s="1"/>
  <c r="BE23" i="34"/>
  <c r="BD23" i="34"/>
  <c r="BC23" i="34"/>
  <c r="BB23" i="34"/>
  <c r="K23" i="34"/>
  <c r="I23" i="34"/>
  <c r="G23" i="34"/>
  <c r="BA23" i="34" s="1"/>
  <c r="B8" i="33"/>
  <c r="A8" i="33"/>
  <c r="BD27" i="34"/>
  <c r="H8" i="33" s="1"/>
  <c r="BE20" i="34"/>
  <c r="BD20" i="34"/>
  <c r="BC20" i="34"/>
  <c r="BB20" i="34"/>
  <c r="K20" i="34"/>
  <c r="I20" i="34"/>
  <c r="G20" i="34"/>
  <c r="BA20" i="34" s="1"/>
  <c r="BE19" i="34"/>
  <c r="BD19" i="34"/>
  <c r="BC19" i="34"/>
  <c r="BB19" i="34"/>
  <c r="K19" i="34"/>
  <c r="I19" i="34"/>
  <c r="G19" i="34"/>
  <c r="BA19" i="34" s="1"/>
  <c r="BE18" i="34"/>
  <c r="BD18" i="34"/>
  <c r="BC18" i="34"/>
  <c r="BB18" i="34"/>
  <c r="K18" i="34"/>
  <c r="I18" i="34"/>
  <c r="G18" i="34"/>
  <c r="BA18" i="34" s="1"/>
  <c r="BE17" i="34"/>
  <c r="BD17" i="34"/>
  <c r="BC17" i="34"/>
  <c r="BB17" i="34"/>
  <c r="K17" i="34"/>
  <c r="I17" i="34"/>
  <c r="G17" i="34"/>
  <c r="BA17" i="34" s="1"/>
  <c r="BE16" i="34"/>
  <c r="BD16" i="34"/>
  <c r="BC16" i="34"/>
  <c r="BB16" i="34"/>
  <c r="K16" i="34"/>
  <c r="I16" i="34"/>
  <c r="G16" i="34"/>
  <c r="BA16" i="34" s="1"/>
  <c r="BE15" i="34"/>
  <c r="BD15" i="34"/>
  <c r="BC15" i="34"/>
  <c r="BB15" i="34"/>
  <c r="K15" i="34"/>
  <c r="I15" i="34"/>
  <c r="G15" i="34"/>
  <c r="BA15" i="34" s="1"/>
  <c r="BE14" i="34"/>
  <c r="BD14" i="34"/>
  <c r="BC14" i="34"/>
  <c r="BB14" i="34"/>
  <c r="K14" i="34"/>
  <c r="I14" i="34"/>
  <c r="G14" i="34"/>
  <c r="BA14" i="34" s="1"/>
  <c r="BE13" i="34"/>
  <c r="BD13" i="34"/>
  <c r="BC13" i="34"/>
  <c r="BB13" i="34"/>
  <c r="K13" i="34"/>
  <c r="I13" i="34"/>
  <c r="G13" i="34"/>
  <c r="BA13" i="34" s="1"/>
  <c r="BE12" i="34"/>
  <c r="BD12" i="34"/>
  <c r="BC12" i="34"/>
  <c r="BB12" i="34"/>
  <c r="K12" i="34"/>
  <c r="I12" i="34"/>
  <c r="G12" i="34"/>
  <c r="BA12" i="34" s="1"/>
  <c r="BE11" i="34"/>
  <c r="BD11" i="34"/>
  <c r="BC11" i="34"/>
  <c r="BB11" i="34"/>
  <c r="K11" i="34"/>
  <c r="I11" i="34"/>
  <c r="G11" i="34"/>
  <c r="BA11" i="34" s="1"/>
  <c r="BE10" i="34"/>
  <c r="BD10" i="34"/>
  <c r="BC10" i="34"/>
  <c r="BB10" i="34"/>
  <c r="BA10" i="34"/>
  <c r="K10" i="34"/>
  <c r="I10" i="34"/>
  <c r="G10" i="34"/>
  <c r="BE9" i="34"/>
  <c r="BD9" i="34"/>
  <c r="BC9" i="34"/>
  <c r="BB9" i="34"/>
  <c r="K9" i="34"/>
  <c r="I9" i="34"/>
  <c r="G9" i="34"/>
  <c r="BA9" i="34" s="1"/>
  <c r="BE8" i="34"/>
  <c r="BD8" i="34"/>
  <c r="BC8" i="34"/>
  <c r="BC21" i="34" s="1"/>
  <c r="G7" i="33" s="1"/>
  <c r="BB8" i="34"/>
  <c r="BA8" i="34"/>
  <c r="K8" i="34"/>
  <c r="I8" i="34"/>
  <c r="I21" i="34" s="1"/>
  <c r="G8" i="34"/>
  <c r="B7" i="33"/>
  <c r="A7" i="33"/>
  <c r="BE21" i="34"/>
  <c r="I7" i="33" s="1"/>
  <c r="BB21" i="34"/>
  <c r="F7" i="33" s="1"/>
  <c r="G21" i="34"/>
  <c r="E4" i="34"/>
  <c r="F3" i="34"/>
  <c r="G17" i="33"/>
  <c r="I17" i="33" s="1"/>
  <c r="H18" i="33" s="1"/>
  <c r="G23" i="32" s="1"/>
  <c r="C33" i="32"/>
  <c r="F33" i="32" s="1"/>
  <c r="C31" i="32"/>
  <c r="G15" i="32"/>
  <c r="D15" i="32"/>
  <c r="G7" i="32"/>
  <c r="BE190" i="31"/>
  <c r="BD190" i="31"/>
  <c r="BC190" i="31"/>
  <c r="BB190" i="31"/>
  <c r="K190" i="31"/>
  <c r="I190" i="31"/>
  <c r="G190" i="31"/>
  <c r="BA190" i="31" s="1"/>
  <c r="BE189" i="31"/>
  <c r="BE191" i="31" s="1"/>
  <c r="I18" i="30" s="1"/>
  <c r="BD189" i="31"/>
  <c r="BC189" i="31"/>
  <c r="BB189" i="31"/>
  <c r="K189" i="31"/>
  <c r="I189" i="31"/>
  <c r="G189" i="31"/>
  <c r="BA189" i="31" s="1"/>
  <c r="BE188" i="31"/>
  <c r="BD188" i="31"/>
  <c r="BC188" i="31"/>
  <c r="BB188" i="31"/>
  <c r="K188" i="31"/>
  <c r="I188" i="31"/>
  <c r="G188" i="31"/>
  <c r="BA188" i="31" s="1"/>
  <c r="BE187" i="31"/>
  <c r="BD187" i="31"/>
  <c r="BC187" i="31"/>
  <c r="BB187" i="31"/>
  <c r="K187" i="31"/>
  <c r="I187" i="31"/>
  <c r="G187" i="31"/>
  <c r="BA187" i="31" s="1"/>
  <c r="BE186" i="31"/>
  <c r="BD186" i="31"/>
  <c r="BC186" i="31"/>
  <c r="BB186" i="31"/>
  <c r="BB191" i="31" s="1"/>
  <c r="F18" i="30" s="1"/>
  <c r="K186" i="31"/>
  <c r="I186" i="31"/>
  <c r="G186" i="31"/>
  <c r="BA186" i="31" s="1"/>
  <c r="B18" i="30"/>
  <c r="A18" i="30"/>
  <c r="BE183" i="31"/>
  <c r="BD183" i="31"/>
  <c r="BC183" i="31"/>
  <c r="BA183" i="31"/>
  <c r="K183" i="31"/>
  <c r="I183" i="31"/>
  <c r="I184" i="31" s="1"/>
  <c r="G183" i="31"/>
  <c r="BB183" i="31" s="1"/>
  <c r="BE182" i="31"/>
  <c r="BD182" i="31"/>
  <c r="BC182" i="31"/>
  <c r="BA182" i="31"/>
  <c r="K182" i="31"/>
  <c r="I182" i="31"/>
  <c r="G182" i="31"/>
  <c r="BB182" i="31" s="1"/>
  <c r="BE181" i="31"/>
  <c r="BD181" i="31"/>
  <c r="BC181" i="31"/>
  <c r="BA181" i="31"/>
  <c r="BA184" i="31" s="1"/>
  <c r="E17" i="30" s="1"/>
  <c r="K181" i="31"/>
  <c r="I181" i="31"/>
  <c r="G181" i="31"/>
  <c r="BB181" i="31" s="1"/>
  <c r="BE180" i="31"/>
  <c r="BE184" i="31" s="1"/>
  <c r="I17" i="30" s="1"/>
  <c r="BD180" i="31"/>
  <c r="BC180" i="31"/>
  <c r="BA180" i="31"/>
  <c r="K180" i="31"/>
  <c r="K184" i="31" s="1"/>
  <c r="I180" i="31"/>
  <c r="G180" i="31"/>
  <c r="B17" i="30"/>
  <c r="A17" i="30"/>
  <c r="BE176" i="31"/>
  <c r="BD176" i="31"/>
  <c r="BC176" i="31"/>
  <c r="BC178" i="31" s="1"/>
  <c r="G16" i="30" s="1"/>
  <c r="BA176" i="31"/>
  <c r="K176" i="31"/>
  <c r="I176" i="31"/>
  <c r="G176" i="31"/>
  <c r="BB176" i="31" s="1"/>
  <c r="BE174" i="31"/>
  <c r="BE178" i="31" s="1"/>
  <c r="I16" i="30" s="1"/>
  <c r="BD174" i="31"/>
  <c r="BD178" i="31" s="1"/>
  <c r="H16" i="30" s="1"/>
  <c r="BC174" i="31"/>
  <c r="BA174" i="31"/>
  <c r="BA178" i="31" s="1"/>
  <c r="E16" i="30" s="1"/>
  <c r="K174" i="31"/>
  <c r="I174" i="31"/>
  <c r="I178" i="31" s="1"/>
  <c r="G174" i="31"/>
  <c r="BB174" i="31" s="1"/>
  <c r="B16" i="30"/>
  <c r="A16" i="30"/>
  <c r="G178" i="31"/>
  <c r="BE171" i="31"/>
  <c r="BD171" i="31"/>
  <c r="BC171" i="31"/>
  <c r="BA171" i="31"/>
  <c r="BE169" i="31"/>
  <c r="BD169" i="31"/>
  <c r="BC169" i="31"/>
  <c r="BA169" i="31"/>
  <c r="K169" i="31"/>
  <c r="I169" i="31"/>
  <c r="G169" i="31"/>
  <c r="BE167" i="31"/>
  <c r="BD167" i="31"/>
  <c r="BC167" i="31"/>
  <c r="BA167" i="31"/>
  <c r="K167" i="31"/>
  <c r="I167" i="31"/>
  <c r="G167" i="31"/>
  <c r="BB167" i="31" s="1"/>
  <c r="BE165" i="31"/>
  <c r="BD165" i="31"/>
  <c r="BC165" i="31"/>
  <c r="BA165" i="31"/>
  <c r="K165" i="31"/>
  <c r="I165" i="31"/>
  <c r="G165" i="31"/>
  <c r="BB165" i="31" s="1"/>
  <c r="BE163" i="31"/>
  <c r="BD163" i="31"/>
  <c r="BC163" i="31"/>
  <c r="BA163" i="31"/>
  <c r="K163" i="31"/>
  <c r="I163" i="31"/>
  <c r="G163" i="31"/>
  <c r="BB163" i="31" s="1"/>
  <c r="BE161" i="31"/>
  <c r="BD161" i="31"/>
  <c r="BC161" i="31"/>
  <c r="BA161" i="31"/>
  <c r="K161" i="31"/>
  <c r="I161" i="31"/>
  <c r="G161" i="31"/>
  <c r="B15" i="30"/>
  <c r="A15" i="30"/>
  <c r="BE158" i="31"/>
  <c r="BE159" i="31" s="1"/>
  <c r="I14" i="30" s="1"/>
  <c r="BD158" i="31"/>
  <c r="BC158" i="31"/>
  <c r="BC159" i="31" s="1"/>
  <c r="G14" i="30" s="1"/>
  <c r="BB158" i="31"/>
  <c r="K158" i="31"/>
  <c r="K159" i="31" s="1"/>
  <c r="I158" i="31"/>
  <c r="G158" i="31"/>
  <c r="B14" i="30"/>
  <c r="A14" i="30"/>
  <c r="BD159" i="31"/>
  <c r="H14" i="30" s="1"/>
  <c r="BB159" i="31"/>
  <c r="F14" i="30" s="1"/>
  <c r="I159" i="31"/>
  <c r="BD154" i="31"/>
  <c r="BC154" i="31"/>
  <c r="BB154" i="31"/>
  <c r="BA154" i="31"/>
  <c r="K154" i="31"/>
  <c r="K156" i="31" s="1"/>
  <c r="I154" i="31"/>
  <c r="G154" i="31"/>
  <c r="BE154" i="31" s="1"/>
  <c r="BE156" i="31" s="1"/>
  <c r="I13" i="30" s="1"/>
  <c r="BE152" i="31"/>
  <c r="BD152" i="31"/>
  <c r="BC152" i="31"/>
  <c r="BB152" i="31"/>
  <c r="BB156" i="31" s="1"/>
  <c r="F13" i="30" s="1"/>
  <c r="K152" i="31"/>
  <c r="I152" i="31"/>
  <c r="G152" i="31"/>
  <c r="B13" i="30"/>
  <c r="A13" i="30"/>
  <c r="BD156" i="31"/>
  <c r="H13" i="30" s="1"/>
  <c r="BC156" i="31"/>
  <c r="G13" i="30" s="1"/>
  <c r="I156" i="31"/>
  <c r="BE149" i="31"/>
  <c r="BD149" i="31"/>
  <c r="BC149" i="31"/>
  <c r="BB149" i="31"/>
  <c r="K149" i="31"/>
  <c r="I149" i="31"/>
  <c r="G149" i="31"/>
  <c r="BA149" i="31" s="1"/>
  <c r="BE146" i="31"/>
  <c r="BD146" i="31"/>
  <c r="BC146" i="31"/>
  <c r="BB146" i="31"/>
  <c r="K146" i="31"/>
  <c r="I146" i="31"/>
  <c r="G146" i="31"/>
  <c r="BA146" i="31" s="1"/>
  <c r="BE144" i="31"/>
  <c r="BD144" i="31"/>
  <c r="BC144" i="31"/>
  <c r="BB144" i="31"/>
  <c r="K144" i="31"/>
  <c r="I144" i="31"/>
  <c r="G144" i="31"/>
  <c r="BA144" i="31" s="1"/>
  <c r="BE142" i="31"/>
  <c r="BD142" i="31"/>
  <c r="BC142" i="31"/>
  <c r="BB142" i="31"/>
  <c r="K142" i="31"/>
  <c r="I142" i="31"/>
  <c r="G142" i="31"/>
  <c r="BA142" i="31" s="1"/>
  <c r="BE140" i="31"/>
  <c r="BD140" i="31"/>
  <c r="BC140" i="31"/>
  <c r="BB140" i="31"/>
  <c r="K140" i="31"/>
  <c r="I140" i="31"/>
  <c r="G140" i="31"/>
  <c r="BA140" i="31" s="1"/>
  <c r="BE137" i="31"/>
  <c r="BD137" i="31"/>
  <c r="BC137" i="31"/>
  <c r="BB137" i="31"/>
  <c r="K137" i="31"/>
  <c r="I137" i="31"/>
  <c r="G137" i="31"/>
  <c r="BE132" i="31"/>
  <c r="BD132" i="31"/>
  <c r="BC132" i="31"/>
  <c r="BB132" i="31"/>
  <c r="K132" i="31"/>
  <c r="I132" i="31"/>
  <c r="G132" i="31"/>
  <c r="BA132" i="31" s="1"/>
  <c r="BE129" i="31"/>
  <c r="BD129" i="31"/>
  <c r="BC129" i="31"/>
  <c r="BB129" i="31"/>
  <c r="K129" i="31"/>
  <c r="K150" i="31" s="1"/>
  <c r="I129" i="31"/>
  <c r="G129" i="31"/>
  <c r="BA129" i="31" s="1"/>
  <c r="B12" i="30"/>
  <c r="A12" i="30"/>
  <c r="BE125" i="31"/>
  <c r="BD125" i="31"/>
  <c r="BC125" i="31"/>
  <c r="BB125" i="31"/>
  <c r="K125" i="31"/>
  <c r="I125" i="31"/>
  <c r="G125" i="31"/>
  <c r="BA125" i="31" s="1"/>
  <c r="BE124" i="31"/>
  <c r="BD124" i="31"/>
  <c r="BC124" i="31"/>
  <c r="BB124" i="31"/>
  <c r="K124" i="31"/>
  <c r="I124" i="31"/>
  <c r="G124" i="31"/>
  <c r="BA124" i="31" s="1"/>
  <c r="BE123" i="31"/>
  <c r="BD123" i="31"/>
  <c r="BC123" i="31"/>
  <c r="BB123" i="31"/>
  <c r="K123" i="31"/>
  <c r="I123" i="31"/>
  <c r="G123" i="31"/>
  <c r="BA123" i="31" s="1"/>
  <c r="BE122" i="31"/>
  <c r="BD122" i="31"/>
  <c r="BC122" i="31"/>
  <c r="BB122" i="31"/>
  <c r="K122" i="31"/>
  <c r="I122" i="31"/>
  <c r="G122" i="31"/>
  <c r="BA122" i="31" s="1"/>
  <c r="BE121" i="31"/>
  <c r="BD121" i="31"/>
  <c r="BC121" i="31"/>
  <c r="BB121" i="31"/>
  <c r="K121" i="31"/>
  <c r="I121" i="31"/>
  <c r="G121" i="31"/>
  <c r="BA121" i="31" s="1"/>
  <c r="BE119" i="31"/>
  <c r="BD119" i="31"/>
  <c r="BD127" i="31" s="1"/>
  <c r="H11" i="30" s="1"/>
  <c r="BC119" i="31"/>
  <c r="BB119" i="31"/>
  <c r="K119" i="31"/>
  <c r="I119" i="31"/>
  <c r="G119" i="31"/>
  <c r="BA119" i="31" s="1"/>
  <c r="BE117" i="31"/>
  <c r="BD117" i="31"/>
  <c r="BC117" i="31"/>
  <c r="BB117" i="31"/>
  <c r="K117" i="31"/>
  <c r="I117" i="31"/>
  <c r="G117" i="31"/>
  <c r="BA117" i="31" s="1"/>
  <c r="BE115" i="31"/>
  <c r="BD115" i="31"/>
  <c r="BC115" i="31"/>
  <c r="BB115" i="31"/>
  <c r="BB127" i="31" s="1"/>
  <c r="F11" i="30" s="1"/>
  <c r="K115" i="31"/>
  <c r="I115" i="31"/>
  <c r="G115" i="31"/>
  <c r="BA115" i="31" s="1"/>
  <c r="BE113" i="31"/>
  <c r="BD113" i="31"/>
  <c r="BC113" i="31"/>
  <c r="BB113" i="31"/>
  <c r="K113" i="31"/>
  <c r="K127" i="31" s="1"/>
  <c r="I113" i="31"/>
  <c r="G113" i="31"/>
  <c r="B11" i="30"/>
  <c r="A11" i="30"/>
  <c r="BE109" i="31"/>
  <c r="BD109" i="31"/>
  <c r="BC109" i="31"/>
  <c r="BC111" i="31" s="1"/>
  <c r="G10" i="30" s="1"/>
  <c r="BB109" i="31"/>
  <c r="K109" i="31"/>
  <c r="I109" i="31"/>
  <c r="G109" i="31"/>
  <c r="BE107" i="31"/>
  <c r="BD107" i="31"/>
  <c r="BC107" i="31"/>
  <c r="BB107" i="31"/>
  <c r="BB111" i="31" s="1"/>
  <c r="F10" i="30" s="1"/>
  <c r="K107" i="31"/>
  <c r="I107" i="31"/>
  <c r="I111" i="31" s="1"/>
  <c r="G107" i="31"/>
  <c r="BA107" i="31" s="1"/>
  <c r="B10" i="30"/>
  <c r="A10" i="30"/>
  <c r="BE111" i="31"/>
  <c r="I10" i="30" s="1"/>
  <c r="BE104" i="31"/>
  <c r="BD104" i="31"/>
  <c r="BC104" i="31"/>
  <c r="BB104" i="31"/>
  <c r="K104" i="31"/>
  <c r="I104" i="31"/>
  <c r="G104" i="31"/>
  <c r="BE103" i="31"/>
  <c r="BD103" i="31"/>
  <c r="BC103" i="31"/>
  <c r="BC105" i="31" s="1"/>
  <c r="G9" i="30" s="1"/>
  <c r="BB103" i="31"/>
  <c r="K103" i="31"/>
  <c r="I103" i="31"/>
  <c r="G103" i="31"/>
  <c r="BA103" i="31" s="1"/>
  <c r="BE102" i="31"/>
  <c r="BE105" i="31" s="1"/>
  <c r="I9" i="30" s="1"/>
  <c r="BD102" i="31"/>
  <c r="BC102" i="31"/>
  <c r="BB102" i="31"/>
  <c r="K102" i="31"/>
  <c r="K105" i="31" s="1"/>
  <c r="I102" i="31"/>
  <c r="G102" i="31"/>
  <c r="BA102" i="31" s="1"/>
  <c r="B9" i="30"/>
  <c r="A9" i="30"/>
  <c r="BE98" i="31"/>
  <c r="BD98" i="31"/>
  <c r="BC98" i="31"/>
  <c r="BB98" i="31"/>
  <c r="K98" i="31"/>
  <c r="I98" i="31"/>
  <c r="G98" i="31"/>
  <c r="BA98" i="31" s="1"/>
  <c r="BE96" i="31"/>
  <c r="BD96" i="31"/>
  <c r="BC96" i="31"/>
  <c r="BB96" i="31"/>
  <c r="K96" i="31"/>
  <c r="I96" i="31"/>
  <c r="G96" i="31"/>
  <c r="BA96" i="31" s="1"/>
  <c r="BE94" i="31"/>
  <c r="BD94" i="31"/>
  <c r="BC94" i="31"/>
  <c r="BB94" i="31"/>
  <c r="K94" i="31"/>
  <c r="I94" i="31"/>
  <c r="G94" i="31"/>
  <c r="BA94" i="31" s="1"/>
  <c r="BE92" i="31"/>
  <c r="BD92" i="31"/>
  <c r="BC92" i="31"/>
  <c r="BB92" i="31"/>
  <c r="K92" i="31"/>
  <c r="I92" i="31"/>
  <c r="G92" i="31"/>
  <c r="BA92" i="31" s="1"/>
  <c r="BE90" i="31"/>
  <c r="BD90" i="31"/>
  <c r="BC90" i="31"/>
  <c r="BB90" i="31"/>
  <c r="K90" i="31"/>
  <c r="I90" i="31"/>
  <c r="G90" i="31"/>
  <c r="BA90" i="31" s="1"/>
  <c r="BE88" i="31"/>
  <c r="BD88" i="31"/>
  <c r="BC88" i="31"/>
  <c r="BB88" i="31"/>
  <c r="K88" i="31"/>
  <c r="I88" i="31"/>
  <c r="G88" i="31"/>
  <c r="BA88" i="31" s="1"/>
  <c r="BE86" i="31"/>
  <c r="BD86" i="31"/>
  <c r="BC86" i="31"/>
  <c r="BB86" i="31"/>
  <c r="K86" i="31"/>
  <c r="I86" i="31"/>
  <c r="G86" i="31"/>
  <c r="BE84" i="31"/>
  <c r="BD84" i="31"/>
  <c r="BC84" i="31"/>
  <c r="BB84" i="31"/>
  <c r="K84" i="31"/>
  <c r="I84" i="31"/>
  <c r="G84" i="31"/>
  <c r="BA84" i="31" s="1"/>
  <c r="BE81" i="31"/>
  <c r="BD81" i="31"/>
  <c r="BC81" i="31"/>
  <c r="BB81" i="31"/>
  <c r="K81" i="31"/>
  <c r="I81" i="31"/>
  <c r="G81" i="31"/>
  <c r="BA81" i="31" s="1"/>
  <c r="BE79" i="31"/>
  <c r="BD79" i="31"/>
  <c r="BC79" i="31"/>
  <c r="BB79" i="31"/>
  <c r="K79" i="31"/>
  <c r="I79" i="31"/>
  <c r="G79" i="31"/>
  <c r="BA79" i="31" s="1"/>
  <c r="BE70" i="31"/>
  <c r="BD70" i="31"/>
  <c r="BC70" i="31"/>
  <c r="BB70" i="31"/>
  <c r="K70" i="31"/>
  <c r="I70" i="31"/>
  <c r="G70" i="31"/>
  <c r="BA70" i="31" s="1"/>
  <c r="BE61" i="31"/>
  <c r="BD61" i="31"/>
  <c r="BC61" i="31"/>
  <c r="BB61" i="31"/>
  <c r="K61" i="31"/>
  <c r="I61" i="31"/>
  <c r="G61" i="31"/>
  <c r="BA61" i="31" s="1"/>
  <c r="BE56" i="31"/>
  <c r="BD56" i="31"/>
  <c r="BC56" i="31"/>
  <c r="BB56" i="31"/>
  <c r="K56" i="31"/>
  <c r="I56" i="31"/>
  <c r="G56" i="31"/>
  <c r="BA56" i="31" s="1"/>
  <c r="BE52" i="31"/>
  <c r="BD52" i="31"/>
  <c r="BC52" i="31"/>
  <c r="BB52" i="31"/>
  <c r="K52" i="31"/>
  <c r="I52" i="31"/>
  <c r="G52" i="31"/>
  <c r="BA52" i="31" s="1"/>
  <c r="BE50" i="31"/>
  <c r="BD50" i="31"/>
  <c r="BC50" i="31"/>
  <c r="BB50" i="31"/>
  <c r="K50" i="31"/>
  <c r="I50" i="31"/>
  <c r="G50" i="31"/>
  <c r="BA50" i="31" s="1"/>
  <c r="BE48" i="31"/>
  <c r="BD48" i="31"/>
  <c r="BC48" i="31"/>
  <c r="BB48" i="31"/>
  <c r="K48" i="31"/>
  <c r="I48" i="31"/>
  <c r="G48" i="31"/>
  <c r="BA48" i="31" s="1"/>
  <c r="B8" i="30"/>
  <c r="A8" i="30"/>
  <c r="BE44" i="31"/>
  <c r="BD44" i="31"/>
  <c r="BC44" i="31"/>
  <c r="BB44" i="31"/>
  <c r="K44" i="31"/>
  <c r="I44" i="31"/>
  <c r="G44" i="31"/>
  <c r="BA44" i="31" s="1"/>
  <c r="BE43" i="31"/>
  <c r="BD43" i="31"/>
  <c r="BC43" i="31"/>
  <c r="BB43" i="31"/>
  <c r="K43" i="31"/>
  <c r="I43" i="31"/>
  <c r="G43" i="31"/>
  <c r="BA43" i="31" s="1"/>
  <c r="BE42" i="31"/>
  <c r="BD42" i="31"/>
  <c r="BC42" i="31"/>
  <c r="BB42" i="31"/>
  <c r="K42" i="31"/>
  <c r="I42" i="31"/>
  <c r="G42" i="31"/>
  <c r="BA42" i="31" s="1"/>
  <c r="BE41" i="31"/>
  <c r="BD41" i="31"/>
  <c r="BC41" i="31"/>
  <c r="BB41" i="31"/>
  <c r="K41" i="31"/>
  <c r="I41" i="31"/>
  <c r="G41" i="31"/>
  <c r="BA41" i="31" s="1"/>
  <c r="BE39" i="31"/>
  <c r="BD39" i="31"/>
  <c r="BC39" i="31"/>
  <c r="BB39" i="31"/>
  <c r="K39" i="31"/>
  <c r="I39" i="31"/>
  <c r="G39" i="31"/>
  <c r="BA39" i="31" s="1"/>
  <c r="BE35" i="31"/>
  <c r="BD35" i="31"/>
  <c r="BC35" i="31"/>
  <c r="BB35" i="31"/>
  <c r="K35" i="31"/>
  <c r="I35" i="31"/>
  <c r="G35" i="31"/>
  <c r="BA35" i="31" s="1"/>
  <c r="BE34" i="31"/>
  <c r="BD34" i="31"/>
  <c r="BC34" i="31"/>
  <c r="BB34" i="31"/>
  <c r="K34" i="31"/>
  <c r="I34" i="31"/>
  <c r="G34" i="31"/>
  <c r="BA34" i="31" s="1"/>
  <c r="BE33" i="31"/>
  <c r="BD33" i="31"/>
  <c r="BC33" i="31"/>
  <c r="BB33" i="31"/>
  <c r="K33" i="31"/>
  <c r="I33" i="31"/>
  <c r="G33" i="31"/>
  <c r="BA33" i="31" s="1"/>
  <c r="BE29" i="31"/>
  <c r="BD29" i="31"/>
  <c r="BC29" i="31"/>
  <c r="BB29" i="31"/>
  <c r="K29" i="31"/>
  <c r="I29" i="31"/>
  <c r="G29" i="31"/>
  <c r="BA29" i="31" s="1"/>
  <c r="BE28" i="31"/>
  <c r="BD28" i="31"/>
  <c r="BC28" i="31"/>
  <c r="BB28" i="31"/>
  <c r="K28" i="31"/>
  <c r="I28" i="31"/>
  <c r="G28" i="31"/>
  <c r="BA28" i="31" s="1"/>
  <c r="BE25" i="31"/>
  <c r="BD25" i="31"/>
  <c r="BC25" i="31"/>
  <c r="BB25" i="31"/>
  <c r="K25" i="31"/>
  <c r="I25" i="31"/>
  <c r="G25" i="31"/>
  <c r="BA25" i="31" s="1"/>
  <c r="BE23" i="31"/>
  <c r="BD23" i="31"/>
  <c r="BC23" i="31"/>
  <c r="BB23" i="31"/>
  <c r="K23" i="31"/>
  <c r="I23" i="31"/>
  <c r="G23" i="31"/>
  <c r="BA23" i="31" s="1"/>
  <c r="BE22" i="31"/>
  <c r="BD22" i="31"/>
  <c r="BC22" i="31"/>
  <c r="BB22" i="31"/>
  <c r="BA22" i="31"/>
  <c r="K22" i="31"/>
  <c r="I22" i="31"/>
  <c r="G22" i="31"/>
  <c r="BE17" i="31"/>
  <c r="BD17" i="31"/>
  <c r="BC17" i="31"/>
  <c r="BB17" i="31"/>
  <c r="BA17" i="31"/>
  <c r="K17" i="31"/>
  <c r="I17" i="31"/>
  <c r="G17" i="31"/>
  <c r="BE16" i="31"/>
  <c r="BD16" i="31"/>
  <c r="BC16" i="31"/>
  <c r="BB16" i="31"/>
  <c r="K16" i="31"/>
  <c r="I16" i="31"/>
  <c r="G16" i="31"/>
  <c r="BA16" i="31" s="1"/>
  <c r="BE12" i="31"/>
  <c r="BD12" i="31"/>
  <c r="BC12" i="31"/>
  <c r="BB12" i="31"/>
  <c r="K12" i="31"/>
  <c r="I12" i="31"/>
  <c r="G12" i="31"/>
  <c r="BE10" i="31"/>
  <c r="BD10" i="31"/>
  <c r="BC10" i="31"/>
  <c r="BB10" i="31"/>
  <c r="K10" i="31"/>
  <c r="I10" i="31"/>
  <c r="G10" i="31"/>
  <c r="BA10" i="31" s="1"/>
  <c r="BE8" i="31"/>
  <c r="BD8" i="31"/>
  <c r="BC8" i="31"/>
  <c r="BB8" i="31"/>
  <c r="K8" i="31"/>
  <c r="I8" i="31"/>
  <c r="G8" i="31"/>
  <c r="BA8" i="31" s="1"/>
  <c r="B7" i="30"/>
  <c r="A7" i="30"/>
  <c r="E4" i="31"/>
  <c r="F3" i="31"/>
  <c r="G24" i="30"/>
  <c r="I24" i="30" s="1"/>
  <c r="H25" i="30" s="1"/>
  <c r="G23" i="29" s="1"/>
  <c r="C33" i="29"/>
  <c r="F33" i="29" s="1"/>
  <c r="C31" i="29"/>
  <c r="G15" i="29"/>
  <c r="D15" i="29"/>
  <c r="G7" i="29"/>
  <c r="BE18" i="25"/>
  <c r="BD18" i="25"/>
  <c r="BC18" i="25"/>
  <c r="BA18" i="25"/>
  <c r="K18" i="25"/>
  <c r="I18" i="25"/>
  <c r="G18" i="25"/>
  <c r="BB18" i="25" s="1"/>
  <c r="BE17" i="25"/>
  <c r="BD17" i="25"/>
  <c r="BC17" i="25"/>
  <c r="BA17" i="25"/>
  <c r="K17" i="25"/>
  <c r="I17" i="25"/>
  <c r="G17" i="25"/>
  <c r="BB17" i="25" s="1"/>
  <c r="BE16" i="25"/>
  <c r="BD16" i="25"/>
  <c r="BC16" i="25"/>
  <c r="BA16" i="25"/>
  <c r="K16" i="25"/>
  <c r="I16" i="25"/>
  <c r="G16" i="25"/>
  <c r="BB16" i="25" s="1"/>
  <c r="BE15" i="25"/>
  <c r="BD15" i="25"/>
  <c r="BC15" i="25"/>
  <c r="BA15" i="25"/>
  <c r="K15" i="25"/>
  <c r="I15" i="25"/>
  <c r="G15" i="25"/>
  <c r="BB15" i="25" s="1"/>
  <c r="BE14" i="25"/>
  <c r="BD14" i="25"/>
  <c r="BC14" i="25"/>
  <c r="BA14" i="25"/>
  <c r="K14" i="25"/>
  <c r="I14" i="25"/>
  <c r="G14" i="25"/>
  <c r="BB14" i="25" s="1"/>
  <c r="BE13" i="25"/>
  <c r="BD13" i="25"/>
  <c r="BC13" i="25"/>
  <c r="BA13" i="25"/>
  <c r="K13" i="25"/>
  <c r="I13" i="25"/>
  <c r="G13" i="25"/>
  <c r="BB13" i="25" s="1"/>
  <c r="BE12" i="25"/>
  <c r="BD12" i="25"/>
  <c r="BC12" i="25"/>
  <c r="BA12" i="25"/>
  <c r="K12" i="25"/>
  <c r="I12" i="25"/>
  <c r="G12" i="25"/>
  <c r="BB12" i="25" s="1"/>
  <c r="BE11" i="25"/>
  <c r="BD11" i="25"/>
  <c r="BC11" i="25"/>
  <c r="BA11" i="25"/>
  <c r="K11" i="25"/>
  <c r="I11" i="25"/>
  <c r="G11" i="25"/>
  <c r="BB11" i="25" s="1"/>
  <c r="BE10" i="25"/>
  <c r="BD10" i="25"/>
  <c r="BC10" i="25"/>
  <c r="BA10" i="25"/>
  <c r="BA19" i="25" s="1"/>
  <c r="E7" i="24" s="1"/>
  <c r="E8" i="24" s="1"/>
  <c r="C15" i="23" s="1"/>
  <c r="K10" i="25"/>
  <c r="I10" i="25"/>
  <c r="G10" i="25"/>
  <c r="BB10" i="25" s="1"/>
  <c r="BE9" i="25"/>
  <c r="BD9" i="25"/>
  <c r="BC9" i="25"/>
  <c r="BA9" i="25"/>
  <c r="K9" i="25"/>
  <c r="K19" i="25" s="1"/>
  <c r="I9" i="25"/>
  <c r="G9" i="25"/>
  <c r="BB9" i="25" s="1"/>
  <c r="BE8" i="25"/>
  <c r="BD8" i="25"/>
  <c r="BD19" i="25" s="1"/>
  <c r="H7" i="24" s="1"/>
  <c r="H8" i="24" s="1"/>
  <c r="C17" i="23" s="1"/>
  <c r="BC8" i="25"/>
  <c r="BA8" i="25"/>
  <c r="K8" i="25"/>
  <c r="I8" i="25"/>
  <c r="I19" i="25" s="1"/>
  <c r="G8" i="25"/>
  <c r="B7" i="24"/>
  <c r="A7" i="24"/>
  <c r="BE19" i="25"/>
  <c r="I7" i="24" s="1"/>
  <c r="I8" i="24" s="1"/>
  <c r="C21" i="23" s="1"/>
  <c r="E4" i="25"/>
  <c r="F3" i="25"/>
  <c r="G13" i="24"/>
  <c r="I13" i="24" s="1"/>
  <c r="H14" i="24" s="1"/>
  <c r="G23" i="23" s="1"/>
  <c r="C33" i="23"/>
  <c r="F33" i="23" s="1"/>
  <c r="C31" i="23"/>
  <c r="G15" i="23"/>
  <c r="D15" i="23"/>
  <c r="G7" i="23"/>
  <c r="BE17" i="22"/>
  <c r="BD17" i="22"/>
  <c r="BC17" i="22"/>
  <c r="BB17" i="22"/>
  <c r="K17" i="22"/>
  <c r="I17" i="22"/>
  <c r="G17" i="22"/>
  <c r="BA17" i="22" s="1"/>
  <c r="BE16" i="22"/>
  <c r="BD16" i="22"/>
  <c r="BC16" i="22"/>
  <c r="BB16" i="22"/>
  <c r="K16" i="22"/>
  <c r="I16" i="22"/>
  <c r="G16" i="22"/>
  <c r="BA16" i="22" s="1"/>
  <c r="BE15" i="22"/>
  <c r="BD15" i="22"/>
  <c r="BC15" i="22"/>
  <c r="BB15" i="22"/>
  <c r="K15" i="22"/>
  <c r="I15" i="22"/>
  <c r="G15" i="22"/>
  <c r="BA15" i="22" s="1"/>
  <c r="BE14" i="22"/>
  <c r="BD14" i="22"/>
  <c r="BD18" i="22" s="1"/>
  <c r="H8" i="21" s="1"/>
  <c r="BC14" i="22"/>
  <c r="BC18" i="22" s="1"/>
  <c r="G8" i="21" s="1"/>
  <c r="BB14" i="22"/>
  <c r="BB18" i="22" s="1"/>
  <c r="F8" i="21" s="1"/>
  <c r="K14" i="22"/>
  <c r="K18" i="22" s="1"/>
  <c r="I14" i="22"/>
  <c r="G14" i="22"/>
  <c r="BA14" i="22" s="1"/>
  <c r="BA18" i="22" s="1"/>
  <c r="E8" i="21" s="1"/>
  <c r="B8" i="21"/>
  <c r="A8" i="21"/>
  <c r="BE18" i="22"/>
  <c r="I8" i="21" s="1"/>
  <c r="I18" i="22"/>
  <c r="G18" i="22"/>
  <c r="BE11" i="22"/>
  <c r="BD11" i="22"/>
  <c r="BD12" i="22" s="1"/>
  <c r="H7" i="21" s="1"/>
  <c r="H9" i="21" s="1"/>
  <c r="C17" i="20" s="1"/>
  <c r="BC11" i="22"/>
  <c r="BB11" i="22"/>
  <c r="K11" i="22"/>
  <c r="I11" i="22"/>
  <c r="G11" i="22"/>
  <c r="BA11" i="22" s="1"/>
  <c r="BE10" i="22"/>
  <c r="BD10" i="22"/>
  <c r="BC10" i="22"/>
  <c r="BB10" i="22"/>
  <c r="K10" i="22"/>
  <c r="I10" i="22"/>
  <c r="G10" i="22"/>
  <c r="BA10" i="22" s="1"/>
  <c r="BE9" i="22"/>
  <c r="BD9" i="22"/>
  <c r="BC9" i="22"/>
  <c r="BB9" i="22"/>
  <c r="K9" i="22"/>
  <c r="I9" i="22"/>
  <c r="G9" i="22"/>
  <c r="BA9" i="22" s="1"/>
  <c r="BE8" i="22"/>
  <c r="BD8" i="22"/>
  <c r="BC8" i="22"/>
  <c r="BB8" i="22"/>
  <c r="K8" i="22"/>
  <c r="K12" i="22" s="1"/>
  <c r="I8" i="22"/>
  <c r="G8" i="22"/>
  <c r="B7" i="21"/>
  <c r="A7" i="21"/>
  <c r="E4" i="22"/>
  <c r="F3" i="22"/>
  <c r="G14" i="21"/>
  <c r="I14" i="21" s="1"/>
  <c r="H15" i="21" s="1"/>
  <c r="G23" i="20" s="1"/>
  <c r="C33" i="20"/>
  <c r="F33" i="20" s="1"/>
  <c r="C31" i="20"/>
  <c r="G15" i="20"/>
  <c r="D15" i="20"/>
  <c r="G7" i="20"/>
  <c r="BE255" i="19"/>
  <c r="BE256" i="19" s="1"/>
  <c r="I12" i="18" s="1"/>
  <c r="BD255" i="19"/>
  <c r="BC255" i="19"/>
  <c r="BC256" i="19" s="1"/>
  <c r="G12" i="18" s="1"/>
  <c r="BB255" i="19"/>
  <c r="K255" i="19"/>
  <c r="K256" i="19" s="1"/>
  <c r="I255" i="19"/>
  <c r="I256" i="19" s="1"/>
  <c r="G255" i="19"/>
  <c r="B12" i="18"/>
  <c r="A12" i="18"/>
  <c r="BD256" i="19"/>
  <c r="H12" i="18" s="1"/>
  <c r="BB256" i="19"/>
  <c r="F12" i="18" s="1"/>
  <c r="BE252" i="19"/>
  <c r="BE253" i="19" s="1"/>
  <c r="I11" i="18" s="1"/>
  <c r="BD252" i="19"/>
  <c r="BC252" i="19"/>
  <c r="BC253" i="19" s="1"/>
  <c r="G11" i="18" s="1"/>
  <c r="BB252" i="19"/>
  <c r="K252" i="19"/>
  <c r="I252" i="19"/>
  <c r="I253" i="19" s="1"/>
  <c r="G252" i="19"/>
  <c r="B11" i="18"/>
  <c r="A11" i="18"/>
  <c r="BD253" i="19"/>
  <c r="H11" i="18" s="1"/>
  <c r="BB253" i="19"/>
  <c r="F11" i="18" s="1"/>
  <c r="K253" i="19"/>
  <c r="BE249" i="19"/>
  <c r="BD249" i="19"/>
  <c r="BC249" i="19"/>
  <c r="BB249" i="19"/>
  <c r="K249" i="19"/>
  <c r="I249" i="19"/>
  <c r="G249" i="19"/>
  <c r="BA249" i="19" s="1"/>
  <c r="BE248" i="19"/>
  <c r="BD248" i="19"/>
  <c r="BC248" i="19"/>
  <c r="BB248" i="19"/>
  <c r="K248" i="19"/>
  <c r="I248" i="19"/>
  <c r="G248" i="19"/>
  <c r="BA248" i="19" s="1"/>
  <c r="BE247" i="19"/>
  <c r="BD247" i="19"/>
  <c r="BC247" i="19"/>
  <c r="BB247" i="19"/>
  <c r="K247" i="19"/>
  <c r="I247" i="19"/>
  <c r="G247" i="19"/>
  <c r="BA247" i="19" s="1"/>
  <c r="BE246" i="19"/>
  <c r="BD246" i="19"/>
  <c r="BC246" i="19"/>
  <c r="BB246" i="19"/>
  <c r="K246" i="19"/>
  <c r="I246" i="19"/>
  <c r="G246" i="19"/>
  <c r="BA246" i="19" s="1"/>
  <c r="BE245" i="19"/>
  <c r="BD245" i="19"/>
  <c r="BC245" i="19"/>
  <c r="BB245" i="19"/>
  <c r="K245" i="19"/>
  <c r="I245" i="19"/>
  <c r="G245" i="19"/>
  <c r="BA245" i="19" s="1"/>
  <c r="BE244" i="19"/>
  <c r="BD244" i="19"/>
  <c r="BC244" i="19"/>
  <c r="BB244" i="19"/>
  <c r="K244" i="19"/>
  <c r="I244" i="19"/>
  <c r="G244" i="19"/>
  <c r="BA244" i="19" s="1"/>
  <c r="BE243" i="19"/>
  <c r="BD243" i="19"/>
  <c r="BC243" i="19"/>
  <c r="BB243" i="19"/>
  <c r="K243" i="19"/>
  <c r="I243" i="19"/>
  <c r="G243" i="19"/>
  <c r="BA243" i="19" s="1"/>
  <c r="BE242" i="19"/>
  <c r="BD242" i="19"/>
  <c r="BC242" i="19"/>
  <c r="BB242" i="19"/>
  <c r="K242" i="19"/>
  <c r="I242" i="19"/>
  <c r="G242" i="19"/>
  <c r="BA242" i="19" s="1"/>
  <c r="BE241" i="19"/>
  <c r="BD241" i="19"/>
  <c r="BC241" i="19"/>
  <c r="BB241" i="19"/>
  <c r="K241" i="19"/>
  <c r="I241" i="19"/>
  <c r="G241" i="19"/>
  <c r="BA241" i="19" s="1"/>
  <c r="BE240" i="19"/>
  <c r="BD240" i="19"/>
  <c r="BC240" i="19"/>
  <c r="BB240" i="19"/>
  <c r="K240" i="19"/>
  <c r="I240" i="19"/>
  <c r="G240" i="19"/>
  <c r="BA240" i="19" s="1"/>
  <c r="BE239" i="19"/>
  <c r="BD239" i="19"/>
  <c r="BC239" i="19"/>
  <c r="BB239" i="19"/>
  <c r="K239" i="19"/>
  <c r="I239" i="19"/>
  <c r="G239" i="19"/>
  <c r="BA239" i="19" s="1"/>
  <c r="BE238" i="19"/>
  <c r="BD238" i="19"/>
  <c r="BC238" i="19"/>
  <c r="BB238" i="19"/>
  <c r="K238" i="19"/>
  <c r="I238" i="19"/>
  <c r="G238" i="19"/>
  <c r="BA238" i="19" s="1"/>
  <c r="BE237" i="19"/>
  <c r="BD237" i="19"/>
  <c r="BC237" i="19"/>
  <c r="BB237" i="19"/>
  <c r="K237" i="19"/>
  <c r="I237" i="19"/>
  <c r="G237" i="19"/>
  <c r="BA237" i="19" s="1"/>
  <c r="BE236" i="19"/>
  <c r="BD236" i="19"/>
  <c r="BC236" i="19"/>
  <c r="BB236" i="19"/>
  <c r="K236" i="19"/>
  <c r="I236" i="19"/>
  <c r="G236" i="19"/>
  <c r="BA236" i="19" s="1"/>
  <c r="BE235" i="19"/>
  <c r="BD235" i="19"/>
  <c r="BC235" i="19"/>
  <c r="BB235" i="19"/>
  <c r="K235" i="19"/>
  <c r="I235" i="19"/>
  <c r="G235" i="19"/>
  <c r="BA235" i="19" s="1"/>
  <c r="BE234" i="19"/>
  <c r="BD234" i="19"/>
  <c r="BC234" i="19"/>
  <c r="BB234" i="19"/>
  <c r="K234" i="19"/>
  <c r="I234" i="19"/>
  <c r="G234" i="19"/>
  <c r="BA234" i="19" s="1"/>
  <c r="BE233" i="19"/>
  <c r="BD233" i="19"/>
  <c r="BC233" i="19"/>
  <c r="BB233" i="19"/>
  <c r="K233" i="19"/>
  <c r="K250" i="19" s="1"/>
  <c r="I233" i="19"/>
  <c r="G233" i="19"/>
  <c r="B10" i="18"/>
  <c r="A10" i="18"/>
  <c r="BE230" i="19"/>
  <c r="BD230" i="19"/>
  <c r="BC230" i="19"/>
  <c r="BB230" i="19"/>
  <c r="K230" i="19"/>
  <c r="I230" i="19"/>
  <c r="G230" i="19"/>
  <c r="BA230" i="19" s="1"/>
  <c r="BE229" i="19"/>
  <c r="BD229" i="19"/>
  <c r="BC229" i="19"/>
  <c r="BB229" i="19"/>
  <c r="K229" i="19"/>
  <c r="I229" i="19"/>
  <c r="G229" i="19"/>
  <c r="BA229" i="19" s="1"/>
  <c r="BE228" i="19"/>
  <c r="BD228" i="19"/>
  <c r="BC228" i="19"/>
  <c r="BB228" i="19"/>
  <c r="K228" i="19"/>
  <c r="I228" i="19"/>
  <c r="G228" i="19"/>
  <c r="BA228" i="19" s="1"/>
  <c r="BE227" i="19"/>
  <c r="BD227" i="19"/>
  <c r="BC227" i="19"/>
  <c r="BB227" i="19"/>
  <c r="K227" i="19"/>
  <c r="I227" i="19"/>
  <c r="G227" i="19"/>
  <c r="BA227" i="19" s="1"/>
  <c r="BE226" i="19"/>
  <c r="BD226" i="19"/>
  <c r="BC226" i="19"/>
  <c r="BB226" i="19"/>
  <c r="K226" i="19"/>
  <c r="I226" i="19"/>
  <c r="G226" i="19"/>
  <c r="BA226" i="19" s="1"/>
  <c r="BE225" i="19"/>
  <c r="BD225" i="19"/>
  <c r="BC225" i="19"/>
  <c r="BB225" i="19"/>
  <c r="K225" i="19"/>
  <c r="I225" i="19"/>
  <c r="G225" i="19"/>
  <c r="BA225" i="19" s="1"/>
  <c r="BE224" i="19"/>
  <c r="BD224" i="19"/>
  <c r="BC224" i="19"/>
  <c r="BB224" i="19"/>
  <c r="K224" i="19"/>
  <c r="I224" i="19"/>
  <c r="G224" i="19"/>
  <c r="BA224" i="19" s="1"/>
  <c r="BE223" i="19"/>
  <c r="BD223" i="19"/>
  <c r="BC223" i="19"/>
  <c r="BB223" i="19"/>
  <c r="K223" i="19"/>
  <c r="I223" i="19"/>
  <c r="G223" i="19"/>
  <c r="BA223" i="19" s="1"/>
  <c r="BE222" i="19"/>
  <c r="BD222" i="19"/>
  <c r="BC222" i="19"/>
  <c r="BB222" i="19"/>
  <c r="K222" i="19"/>
  <c r="I222" i="19"/>
  <c r="G222" i="19"/>
  <c r="BA222" i="19" s="1"/>
  <c r="BE221" i="19"/>
  <c r="BD221" i="19"/>
  <c r="BC221" i="19"/>
  <c r="BB221" i="19"/>
  <c r="K221" i="19"/>
  <c r="I221" i="19"/>
  <c r="G221" i="19"/>
  <c r="BA221" i="19" s="1"/>
  <c r="BE220" i="19"/>
  <c r="BD220" i="19"/>
  <c r="BC220" i="19"/>
  <c r="BB220" i="19"/>
  <c r="K220" i="19"/>
  <c r="I220" i="19"/>
  <c r="G220" i="19"/>
  <c r="BA220" i="19" s="1"/>
  <c r="BE219" i="19"/>
  <c r="BD219" i="19"/>
  <c r="BC219" i="19"/>
  <c r="BB219" i="19"/>
  <c r="K219" i="19"/>
  <c r="I219" i="19"/>
  <c r="G219" i="19"/>
  <c r="BA219" i="19" s="1"/>
  <c r="BE218" i="19"/>
  <c r="BD218" i="19"/>
  <c r="BC218" i="19"/>
  <c r="BB218" i="19"/>
  <c r="K218" i="19"/>
  <c r="I218" i="19"/>
  <c r="G218" i="19"/>
  <c r="BA218" i="19" s="1"/>
  <c r="BE217" i="19"/>
  <c r="BD217" i="19"/>
  <c r="BC217" i="19"/>
  <c r="BB217" i="19"/>
  <c r="K217" i="19"/>
  <c r="I217" i="19"/>
  <c r="G217" i="19"/>
  <c r="BA217" i="19" s="1"/>
  <c r="BE216" i="19"/>
  <c r="BD216" i="19"/>
  <c r="BC216" i="19"/>
  <c r="BB216" i="19"/>
  <c r="K216" i="19"/>
  <c r="I216" i="19"/>
  <c r="G216" i="19"/>
  <c r="BA216" i="19" s="1"/>
  <c r="BE215" i="19"/>
  <c r="BD215" i="19"/>
  <c r="BC215" i="19"/>
  <c r="BB215" i="19"/>
  <c r="K215" i="19"/>
  <c r="I215" i="19"/>
  <c r="G215" i="19"/>
  <c r="BA215" i="19" s="1"/>
  <c r="BE214" i="19"/>
  <c r="BD214" i="19"/>
  <c r="BC214" i="19"/>
  <c r="BB214" i="19"/>
  <c r="K214" i="19"/>
  <c r="I214" i="19"/>
  <c r="G214" i="19"/>
  <c r="BA214" i="19" s="1"/>
  <c r="BE213" i="19"/>
  <c r="BD213" i="19"/>
  <c r="BC213" i="19"/>
  <c r="BB213" i="19"/>
  <c r="K213" i="19"/>
  <c r="I213" i="19"/>
  <c r="G213" i="19"/>
  <c r="BA213" i="19" s="1"/>
  <c r="BE212" i="19"/>
  <c r="BD212" i="19"/>
  <c r="BC212" i="19"/>
  <c r="BB212" i="19"/>
  <c r="BA212" i="19"/>
  <c r="K212" i="19"/>
  <c r="I212" i="19"/>
  <c r="G212" i="19"/>
  <c r="BE211" i="19"/>
  <c r="BD211" i="19"/>
  <c r="BC211" i="19"/>
  <c r="BB211" i="19"/>
  <c r="K211" i="19"/>
  <c r="I211" i="19"/>
  <c r="G211" i="19"/>
  <c r="BA211" i="19" s="1"/>
  <c r="BE210" i="19"/>
  <c r="BD210" i="19"/>
  <c r="BC210" i="19"/>
  <c r="BB210" i="19"/>
  <c r="K210" i="19"/>
  <c r="I210" i="19"/>
  <c r="G210" i="19"/>
  <c r="BA210" i="19" s="1"/>
  <c r="BE209" i="19"/>
  <c r="BD209" i="19"/>
  <c r="BC209" i="19"/>
  <c r="BB209" i="19"/>
  <c r="K209" i="19"/>
  <c r="I209" i="19"/>
  <c r="G209" i="19"/>
  <c r="BA209" i="19" s="1"/>
  <c r="BE208" i="19"/>
  <c r="BD208" i="19"/>
  <c r="BC208" i="19"/>
  <c r="BB208" i="19"/>
  <c r="K208" i="19"/>
  <c r="I208" i="19"/>
  <c r="G208" i="19"/>
  <c r="BA208" i="19" s="1"/>
  <c r="BE207" i="19"/>
  <c r="BD207" i="19"/>
  <c r="BC207" i="19"/>
  <c r="BB207" i="19"/>
  <c r="K207" i="19"/>
  <c r="I207" i="19"/>
  <c r="G207" i="19"/>
  <c r="BA207" i="19" s="1"/>
  <c r="BE206" i="19"/>
  <c r="BD206" i="19"/>
  <c r="BC206" i="19"/>
  <c r="BB206" i="19"/>
  <c r="BA206" i="19"/>
  <c r="K206" i="19"/>
  <c r="I206" i="19"/>
  <c r="G206" i="19"/>
  <c r="BE205" i="19"/>
  <c r="BD205" i="19"/>
  <c r="BC205" i="19"/>
  <c r="BB205" i="19"/>
  <c r="K205" i="19"/>
  <c r="I205" i="19"/>
  <c r="G205" i="19"/>
  <c r="BA205" i="19" s="1"/>
  <c r="BE204" i="19"/>
  <c r="BD204" i="19"/>
  <c r="BC204" i="19"/>
  <c r="BB204" i="19"/>
  <c r="K204" i="19"/>
  <c r="I204" i="19"/>
  <c r="G204" i="19"/>
  <c r="BA204" i="19" s="1"/>
  <c r="BE203" i="19"/>
  <c r="BD203" i="19"/>
  <c r="BC203" i="19"/>
  <c r="BB203" i="19"/>
  <c r="K203" i="19"/>
  <c r="I203" i="19"/>
  <c r="G203" i="19"/>
  <c r="BA203" i="19" s="1"/>
  <c r="BE202" i="19"/>
  <c r="BD202" i="19"/>
  <c r="BC202" i="19"/>
  <c r="BB202" i="19"/>
  <c r="K202" i="19"/>
  <c r="I202" i="19"/>
  <c r="G202" i="19"/>
  <c r="BA202" i="19" s="1"/>
  <c r="BE201" i="19"/>
  <c r="BD201" i="19"/>
  <c r="BC201" i="19"/>
  <c r="BB201" i="19"/>
  <c r="K201" i="19"/>
  <c r="I201" i="19"/>
  <c r="G201" i="19"/>
  <c r="BA201" i="19" s="1"/>
  <c r="BE200" i="19"/>
  <c r="BD200" i="19"/>
  <c r="BC200" i="19"/>
  <c r="BB200" i="19"/>
  <c r="K200" i="19"/>
  <c r="I200" i="19"/>
  <c r="G200" i="19"/>
  <c r="BA200" i="19" s="1"/>
  <c r="BE199" i="19"/>
  <c r="BD199" i="19"/>
  <c r="BC199" i="19"/>
  <c r="BB199" i="19"/>
  <c r="K199" i="19"/>
  <c r="I199" i="19"/>
  <c r="G199" i="19"/>
  <c r="BA199" i="19" s="1"/>
  <c r="BE198" i="19"/>
  <c r="BD198" i="19"/>
  <c r="BC198" i="19"/>
  <c r="BB198" i="19"/>
  <c r="K198" i="19"/>
  <c r="I198" i="19"/>
  <c r="G198" i="19"/>
  <c r="BA198" i="19" s="1"/>
  <c r="BE197" i="19"/>
  <c r="BD197" i="19"/>
  <c r="BC197" i="19"/>
  <c r="BB197" i="19"/>
  <c r="K197" i="19"/>
  <c r="I197" i="19"/>
  <c r="G197" i="19"/>
  <c r="BA197" i="19" s="1"/>
  <c r="BE196" i="19"/>
  <c r="BD196" i="19"/>
  <c r="BC196" i="19"/>
  <c r="BB196" i="19"/>
  <c r="K196" i="19"/>
  <c r="I196" i="19"/>
  <c r="G196" i="19"/>
  <c r="BA196" i="19" s="1"/>
  <c r="BE195" i="19"/>
  <c r="BD195" i="19"/>
  <c r="BC195" i="19"/>
  <c r="BB195" i="19"/>
  <c r="K195" i="19"/>
  <c r="I195" i="19"/>
  <c r="G195" i="19"/>
  <c r="BA195" i="19" s="1"/>
  <c r="BE194" i="19"/>
  <c r="BD194" i="19"/>
  <c r="BC194" i="19"/>
  <c r="BB194" i="19"/>
  <c r="K194" i="19"/>
  <c r="I194" i="19"/>
  <c r="G194" i="19"/>
  <c r="BA194" i="19" s="1"/>
  <c r="BE193" i="19"/>
  <c r="BD193" i="19"/>
  <c r="BC193" i="19"/>
  <c r="BB193" i="19"/>
  <c r="K193" i="19"/>
  <c r="I193" i="19"/>
  <c r="G193" i="19"/>
  <c r="BA193" i="19" s="1"/>
  <c r="BE192" i="19"/>
  <c r="BD192" i="19"/>
  <c r="BC192" i="19"/>
  <c r="BB192" i="19"/>
  <c r="K192" i="19"/>
  <c r="I192" i="19"/>
  <c r="G192" i="19"/>
  <c r="BA192" i="19" s="1"/>
  <c r="BE191" i="19"/>
  <c r="BD191" i="19"/>
  <c r="BC191" i="19"/>
  <c r="BB191" i="19"/>
  <c r="K191" i="19"/>
  <c r="I191" i="19"/>
  <c r="G191" i="19"/>
  <c r="BA191" i="19" s="1"/>
  <c r="BE190" i="19"/>
  <c r="BD190" i="19"/>
  <c r="BC190" i="19"/>
  <c r="BB190" i="19"/>
  <c r="K190" i="19"/>
  <c r="I190" i="19"/>
  <c r="G190" i="19"/>
  <c r="BA190" i="19" s="1"/>
  <c r="BE189" i="19"/>
  <c r="BD189" i="19"/>
  <c r="BC189" i="19"/>
  <c r="BB189" i="19"/>
  <c r="K189" i="19"/>
  <c r="I189" i="19"/>
  <c r="G189" i="19"/>
  <c r="BA189" i="19" s="1"/>
  <c r="BE188" i="19"/>
  <c r="BD188" i="19"/>
  <c r="BC188" i="19"/>
  <c r="BB188" i="19"/>
  <c r="K188" i="19"/>
  <c r="I188" i="19"/>
  <c r="G188" i="19"/>
  <c r="BA188" i="19" s="1"/>
  <c r="BE187" i="19"/>
  <c r="BD187" i="19"/>
  <c r="BC187" i="19"/>
  <c r="BB187" i="19"/>
  <c r="K187" i="19"/>
  <c r="I187" i="19"/>
  <c r="G187" i="19"/>
  <c r="BA187" i="19" s="1"/>
  <c r="BE186" i="19"/>
  <c r="BD186" i="19"/>
  <c r="BC186" i="19"/>
  <c r="BB186" i="19"/>
  <c r="K186" i="19"/>
  <c r="I186" i="19"/>
  <c r="G186" i="19"/>
  <c r="BA186" i="19" s="1"/>
  <c r="BE185" i="19"/>
  <c r="BD185" i="19"/>
  <c r="BC185" i="19"/>
  <c r="BB185" i="19"/>
  <c r="K185" i="19"/>
  <c r="I185" i="19"/>
  <c r="G185" i="19"/>
  <c r="BA185" i="19" s="1"/>
  <c r="BE184" i="19"/>
  <c r="BD184" i="19"/>
  <c r="BC184" i="19"/>
  <c r="BB184" i="19"/>
  <c r="K184" i="19"/>
  <c r="I184" i="19"/>
  <c r="G184" i="19"/>
  <c r="BA184" i="19" s="1"/>
  <c r="BE183" i="19"/>
  <c r="BD183" i="19"/>
  <c r="BC183" i="19"/>
  <c r="BB183" i="19"/>
  <c r="K183" i="19"/>
  <c r="I183" i="19"/>
  <c r="G183" i="19"/>
  <c r="BA183" i="19" s="1"/>
  <c r="BE182" i="19"/>
  <c r="BD182" i="19"/>
  <c r="BC182" i="19"/>
  <c r="BB182" i="19"/>
  <c r="K182" i="19"/>
  <c r="I182" i="19"/>
  <c r="G182" i="19"/>
  <c r="BA182" i="19" s="1"/>
  <c r="BE181" i="19"/>
  <c r="BD181" i="19"/>
  <c r="BC181" i="19"/>
  <c r="BB181" i="19"/>
  <c r="K181" i="19"/>
  <c r="I181" i="19"/>
  <c r="G181" i="19"/>
  <c r="BA181" i="19" s="1"/>
  <c r="BE180" i="19"/>
  <c r="BD180" i="19"/>
  <c r="BC180" i="19"/>
  <c r="BB180" i="19"/>
  <c r="K180" i="19"/>
  <c r="I180" i="19"/>
  <c r="G180" i="19"/>
  <c r="BA180" i="19" s="1"/>
  <c r="BE179" i="19"/>
  <c r="BD179" i="19"/>
  <c r="BC179" i="19"/>
  <c r="BB179" i="19"/>
  <c r="K179" i="19"/>
  <c r="I179" i="19"/>
  <c r="G179" i="19"/>
  <c r="BA179" i="19" s="1"/>
  <c r="BE178" i="19"/>
  <c r="BD178" i="19"/>
  <c r="BC178" i="19"/>
  <c r="BB178" i="19"/>
  <c r="K178" i="19"/>
  <c r="I178" i="19"/>
  <c r="G178" i="19"/>
  <c r="BA178" i="19" s="1"/>
  <c r="BE177" i="19"/>
  <c r="BD177" i="19"/>
  <c r="BC177" i="19"/>
  <c r="BB177" i="19"/>
  <c r="K177" i="19"/>
  <c r="I177" i="19"/>
  <c r="G177" i="19"/>
  <c r="BA177" i="19" s="1"/>
  <c r="BE176" i="19"/>
  <c r="BD176" i="19"/>
  <c r="BC176" i="19"/>
  <c r="BB176" i="19"/>
  <c r="K176" i="19"/>
  <c r="I176" i="19"/>
  <c r="G176" i="19"/>
  <c r="BA176" i="19" s="1"/>
  <c r="BE175" i="19"/>
  <c r="BD175" i="19"/>
  <c r="BC175" i="19"/>
  <c r="BB175" i="19"/>
  <c r="K175" i="19"/>
  <c r="I175" i="19"/>
  <c r="G175" i="19"/>
  <c r="BA175" i="19" s="1"/>
  <c r="BE174" i="19"/>
  <c r="BD174" i="19"/>
  <c r="BC174" i="19"/>
  <c r="BB174" i="19"/>
  <c r="K174" i="19"/>
  <c r="I174" i="19"/>
  <c r="G174" i="19"/>
  <c r="BA174" i="19" s="1"/>
  <c r="BE173" i="19"/>
  <c r="BD173" i="19"/>
  <c r="BC173" i="19"/>
  <c r="BB173" i="19"/>
  <c r="K173" i="19"/>
  <c r="I173" i="19"/>
  <c r="G173" i="19"/>
  <c r="BA173" i="19" s="1"/>
  <c r="BE172" i="19"/>
  <c r="BD172" i="19"/>
  <c r="BC172" i="19"/>
  <c r="BB172" i="19"/>
  <c r="K172" i="19"/>
  <c r="I172" i="19"/>
  <c r="G172" i="19"/>
  <c r="BA172" i="19" s="1"/>
  <c r="BE171" i="19"/>
  <c r="BD171" i="19"/>
  <c r="BC171" i="19"/>
  <c r="BB171" i="19"/>
  <c r="K171" i="19"/>
  <c r="I171" i="19"/>
  <c r="G171" i="19"/>
  <c r="BA171" i="19" s="1"/>
  <c r="BE170" i="19"/>
  <c r="BD170" i="19"/>
  <c r="BC170" i="19"/>
  <c r="BB170" i="19"/>
  <c r="K170" i="19"/>
  <c r="I170" i="19"/>
  <c r="G170" i="19"/>
  <c r="BA170" i="19" s="1"/>
  <c r="BE169" i="19"/>
  <c r="BD169" i="19"/>
  <c r="BC169" i="19"/>
  <c r="BB169" i="19"/>
  <c r="K169" i="19"/>
  <c r="I169" i="19"/>
  <c r="G169" i="19"/>
  <c r="BA169" i="19" s="1"/>
  <c r="BE168" i="19"/>
  <c r="BD168" i="19"/>
  <c r="BC168" i="19"/>
  <c r="BB168" i="19"/>
  <c r="K168" i="19"/>
  <c r="I168" i="19"/>
  <c r="G168" i="19"/>
  <c r="BA168" i="19" s="1"/>
  <c r="BE167" i="19"/>
  <c r="BD167" i="19"/>
  <c r="BC167" i="19"/>
  <c r="BB167" i="19"/>
  <c r="K167" i="19"/>
  <c r="I167" i="19"/>
  <c r="G167" i="19"/>
  <c r="BA167" i="19" s="1"/>
  <c r="BE166" i="19"/>
  <c r="BD166" i="19"/>
  <c r="BC166" i="19"/>
  <c r="BB166" i="19"/>
  <c r="K166" i="19"/>
  <c r="I166" i="19"/>
  <c r="G166" i="19"/>
  <c r="BA166" i="19" s="1"/>
  <c r="BE165" i="19"/>
  <c r="BD165" i="19"/>
  <c r="BC165" i="19"/>
  <c r="BB165" i="19"/>
  <c r="K165" i="19"/>
  <c r="I165" i="19"/>
  <c r="G165" i="19"/>
  <c r="BA165" i="19" s="1"/>
  <c r="BE164" i="19"/>
  <c r="BD164" i="19"/>
  <c r="BC164" i="19"/>
  <c r="BB164" i="19"/>
  <c r="K164" i="19"/>
  <c r="I164" i="19"/>
  <c r="G164" i="19"/>
  <c r="BA164" i="19" s="1"/>
  <c r="BE163" i="19"/>
  <c r="BD163" i="19"/>
  <c r="BC163" i="19"/>
  <c r="BB163" i="19"/>
  <c r="K163" i="19"/>
  <c r="I163" i="19"/>
  <c r="G163" i="19"/>
  <c r="BA163" i="19" s="1"/>
  <c r="BE162" i="19"/>
  <c r="BD162" i="19"/>
  <c r="BC162" i="19"/>
  <c r="BB162" i="19"/>
  <c r="K162" i="19"/>
  <c r="I162" i="19"/>
  <c r="G162" i="19"/>
  <c r="BA162" i="19" s="1"/>
  <c r="BE161" i="19"/>
  <c r="BD161" i="19"/>
  <c r="BC161" i="19"/>
  <c r="BB161" i="19"/>
  <c r="K161" i="19"/>
  <c r="I161" i="19"/>
  <c r="G161" i="19"/>
  <c r="BA161" i="19" s="1"/>
  <c r="BE160" i="19"/>
  <c r="BD160" i="19"/>
  <c r="BC160" i="19"/>
  <c r="BB160" i="19"/>
  <c r="K160" i="19"/>
  <c r="I160" i="19"/>
  <c r="G160" i="19"/>
  <c r="BA160" i="19" s="1"/>
  <c r="BE159" i="19"/>
  <c r="BD159" i="19"/>
  <c r="BC159" i="19"/>
  <c r="BB159" i="19"/>
  <c r="K159" i="19"/>
  <c r="I159" i="19"/>
  <c r="G159" i="19"/>
  <c r="BA159" i="19" s="1"/>
  <c r="BE158" i="19"/>
  <c r="BD158" i="19"/>
  <c r="BC158" i="19"/>
  <c r="BB158" i="19"/>
  <c r="K158" i="19"/>
  <c r="I158" i="19"/>
  <c r="G158" i="19"/>
  <c r="BA158" i="19" s="1"/>
  <c r="BE157" i="19"/>
  <c r="BD157" i="19"/>
  <c r="BC157" i="19"/>
  <c r="BB157" i="19"/>
  <c r="K157" i="19"/>
  <c r="I157" i="19"/>
  <c r="G157" i="19"/>
  <c r="BA157" i="19" s="1"/>
  <c r="BE156" i="19"/>
  <c r="BD156" i="19"/>
  <c r="BC156" i="19"/>
  <c r="BB156" i="19"/>
  <c r="K156" i="19"/>
  <c r="I156" i="19"/>
  <c r="G156" i="19"/>
  <c r="BA156" i="19" s="1"/>
  <c r="BE155" i="19"/>
  <c r="BD155" i="19"/>
  <c r="BC155" i="19"/>
  <c r="BB155" i="19"/>
  <c r="K155" i="19"/>
  <c r="I155" i="19"/>
  <c r="G155" i="19"/>
  <c r="BA155" i="19" s="1"/>
  <c r="BE154" i="19"/>
  <c r="BD154" i="19"/>
  <c r="BC154" i="19"/>
  <c r="BB154" i="19"/>
  <c r="K154" i="19"/>
  <c r="I154" i="19"/>
  <c r="G154" i="19"/>
  <c r="BA154" i="19" s="1"/>
  <c r="BE153" i="19"/>
  <c r="BD153" i="19"/>
  <c r="BC153" i="19"/>
  <c r="BB153" i="19"/>
  <c r="K153" i="19"/>
  <c r="I153" i="19"/>
  <c r="G153" i="19"/>
  <c r="BA153" i="19" s="1"/>
  <c r="BE152" i="19"/>
  <c r="BD152" i="19"/>
  <c r="BC152" i="19"/>
  <c r="BB152" i="19"/>
  <c r="K152" i="19"/>
  <c r="I152" i="19"/>
  <c r="G152" i="19"/>
  <c r="BA152" i="19" s="1"/>
  <c r="BE151" i="19"/>
  <c r="BD151" i="19"/>
  <c r="BC151" i="19"/>
  <c r="BB151" i="19"/>
  <c r="K151" i="19"/>
  <c r="I151" i="19"/>
  <c r="G151" i="19"/>
  <c r="BA151" i="19" s="1"/>
  <c r="BE150" i="19"/>
  <c r="BD150" i="19"/>
  <c r="BC150" i="19"/>
  <c r="BB150" i="19"/>
  <c r="K150" i="19"/>
  <c r="I150" i="19"/>
  <c r="G150" i="19"/>
  <c r="BA150" i="19" s="1"/>
  <c r="BE149" i="19"/>
  <c r="BD149" i="19"/>
  <c r="BC149" i="19"/>
  <c r="BB149" i="19"/>
  <c r="K149" i="19"/>
  <c r="I149" i="19"/>
  <c r="G149" i="19"/>
  <c r="BA149" i="19" s="1"/>
  <c r="BE148" i="19"/>
  <c r="BD148" i="19"/>
  <c r="BC148" i="19"/>
  <c r="BB148" i="19"/>
  <c r="K148" i="19"/>
  <c r="I148" i="19"/>
  <c r="G148" i="19"/>
  <c r="BA148" i="19" s="1"/>
  <c r="BE147" i="19"/>
  <c r="BD147" i="19"/>
  <c r="BC147" i="19"/>
  <c r="BB147" i="19"/>
  <c r="K147" i="19"/>
  <c r="I147" i="19"/>
  <c r="G147" i="19"/>
  <c r="BA147" i="19" s="1"/>
  <c r="BE146" i="19"/>
  <c r="BD146" i="19"/>
  <c r="BC146" i="19"/>
  <c r="BB146" i="19"/>
  <c r="K146" i="19"/>
  <c r="I146" i="19"/>
  <c r="G146" i="19"/>
  <c r="BA146" i="19" s="1"/>
  <c r="BE145" i="19"/>
  <c r="BD145" i="19"/>
  <c r="BC145" i="19"/>
  <c r="BB145" i="19"/>
  <c r="K145" i="19"/>
  <c r="I145" i="19"/>
  <c r="G145" i="19"/>
  <c r="BA145" i="19" s="1"/>
  <c r="BE144" i="19"/>
  <c r="BD144" i="19"/>
  <c r="BC144" i="19"/>
  <c r="BB144" i="19"/>
  <c r="K144" i="19"/>
  <c r="I144" i="19"/>
  <c r="G144" i="19"/>
  <c r="BA144" i="19" s="1"/>
  <c r="BE143" i="19"/>
  <c r="BD143" i="19"/>
  <c r="BC143" i="19"/>
  <c r="BB143" i="19"/>
  <c r="K143" i="19"/>
  <c r="I143" i="19"/>
  <c r="G143" i="19"/>
  <c r="BA143" i="19" s="1"/>
  <c r="BE142" i="19"/>
  <c r="BD142" i="19"/>
  <c r="BC142" i="19"/>
  <c r="BB142" i="19"/>
  <c r="K142" i="19"/>
  <c r="I142" i="19"/>
  <c r="G142" i="19"/>
  <c r="BA142" i="19" s="1"/>
  <c r="BE141" i="19"/>
  <c r="BD141" i="19"/>
  <c r="BC141" i="19"/>
  <c r="BB141" i="19"/>
  <c r="K141" i="19"/>
  <c r="I141" i="19"/>
  <c r="G141" i="19"/>
  <c r="BA141" i="19" s="1"/>
  <c r="BE140" i="19"/>
  <c r="BD140" i="19"/>
  <c r="BC140" i="19"/>
  <c r="BB140" i="19"/>
  <c r="K140" i="19"/>
  <c r="I140" i="19"/>
  <c r="G140" i="19"/>
  <c r="BA140" i="19" s="1"/>
  <c r="BE139" i="19"/>
  <c r="BD139" i="19"/>
  <c r="BC139" i="19"/>
  <c r="BB139" i="19"/>
  <c r="K139" i="19"/>
  <c r="I139" i="19"/>
  <c r="G139" i="19"/>
  <c r="BA139" i="19" s="1"/>
  <c r="BE138" i="19"/>
  <c r="BD138" i="19"/>
  <c r="BC138" i="19"/>
  <c r="BB138" i="19"/>
  <c r="K138" i="19"/>
  <c r="I138" i="19"/>
  <c r="G138" i="19"/>
  <c r="BA138" i="19" s="1"/>
  <c r="BE137" i="19"/>
  <c r="BD137" i="19"/>
  <c r="BC137" i="19"/>
  <c r="BB137" i="19"/>
  <c r="K137" i="19"/>
  <c r="I137" i="19"/>
  <c r="G137" i="19"/>
  <c r="BA137" i="19" s="1"/>
  <c r="BE136" i="19"/>
  <c r="BD136" i="19"/>
  <c r="BC136" i="19"/>
  <c r="BB136" i="19"/>
  <c r="K136" i="19"/>
  <c r="I136" i="19"/>
  <c r="G136" i="19"/>
  <c r="BA136" i="19" s="1"/>
  <c r="BE135" i="19"/>
  <c r="BD135" i="19"/>
  <c r="BC135" i="19"/>
  <c r="BB135" i="19"/>
  <c r="K135" i="19"/>
  <c r="I135" i="19"/>
  <c r="G135" i="19"/>
  <c r="BA135" i="19" s="1"/>
  <c r="BE134" i="19"/>
  <c r="BD134" i="19"/>
  <c r="BC134" i="19"/>
  <c r="BB134" i="19"/>
  <c r="K134" i="19"/>
  <c r="I134" i="19"/>
  <c r="G134" i="19"/>
  <c r="BA134" i="19" s="1"/>
  <c r="BE133" i="19"/>
  <c r="BD133" i="19"/>
  <c r="BC133" i="19"/>
  <c r="BB133" i="19"/>
  <c r="K133" i="19"/>
  <c r="I133" i="19"/>
  <c r="G133" i="19"/>
  <c r="BA133" i="19" s="1"/>
  <c r="BE132" i="19"/>
  <c r="BD132" i="19"/>
  <c r="BC132" i="19"/>
  <c r="BB132" i="19"/>
  <c r="K132" i="19"/>
  <c r="I132" i="19"/>
  <c r="G132" i="19"/>
  <c r="BA132" i="19" s="1"/>
  <c r="BE131" i="19"/>
  <c r="BD131" i="19"/>
  <c r="BC131" i="19"/>
  <c r="BB131" i="19"/>
  <c r="K131" i="19"/>
  <c r="I131" i="19"/>
  <c r="G131" i="19"/>
  <c r="BA131" i="19" s="1"/>
  <c r="BE130" i="19"/>
  <c r="BD130" i="19"/>
  <c r="BC130" i="19"/>
  <c r="BB130" i="19"/>
  <c r="K130" i="19"/>
  <c r="I130" i="19"/>
  <c r="G130" i="19"/>
  <c r="BA130" i="19" s="1"/>
  <c r="BE129" i="19"/>
  <c r="BD129" i="19"/>
  <c r="BC129" i="19"/>
  <c r="BB129" i="19"/>
  <c r="K129" i="19"/>
  <c r="I129" i="19"/>
  <c r="G129" i="19"/>
  <c r="BA129" i="19" s="1"/>
  <c r="BE128" i="19"/>
  <c r="BD128" i="19"/>
  <c r="BC128" i="19"/>
  <c r="BB128" i="19"/>
  <c r="K128" i="19"/>
  <c r="I128" i="19"/>
  <c r="G128" i="19"/>
  <c r="BA128" i="19" s="1"/>
  <c r="BE127" i="19"/>
  <c r="BD127" i="19"/>
  <c r="BC127" i="19"/>
  <c r="BB127" i="19"/>
  <c r="K127" i="19"/>
  <c r="I127" i="19"/>
  <c r="G127" i="19"/>
  <c r="BA127" i="19" s="1"/>
  <c r="BE126" i="19"/>
  <c r="BD126" i="19"/>
  <c r="BC126" i="19"/>
  <c r="BB126" i="19"/>
  <c r="BA126" i="19"/>
  <c r="K126" i="19"/>
  <c r="I126" i="19"/>
  <c r="G126" i="19"/>
  <c r="BE125" i="19"/>
  <c r="BD125" i="19"/>
  <c r="BC125" i="19"/>
  <c r="BB125" i="19"/>
  <c r="BA125" i="19"/>
  <c r="K125" i="19"/>
  <c r="I125" i="19"/>
  <c r="G125" i="19"/>
  <c r="BE124" i="19"/>
  <c r="BD124" i="19"/>
  <c r="BC124" i="19"/>
  <c r="BB124" i="19"/>
  <c r="BA124" i="19"/>
  <c r="K124" i="19"/>
  <c r="I124" i="19"/>
  <c r="G124" i="19"/>
  <c r="BE123" i="19"/>
  <c r="BD123" i="19"/>
  <c r="BC123" i="19"/>
  <c r="BB123" i="19"/>
  <c r="BA123" i="19"/>
  <c r="K123" i="19"/>
  <c r="I123" i="19"/>
  <c r="G123" i="19"/>
  <c r="BE122" i="19"/>
  <c r="BD122" i="19"/>
  <c r="BC122" i="19"/>
  <c r="BB122" i="19"/>
  <c r="BA122" i="19"/>
  <c r="K122" i="19"/>
  <c r="I122" i="19"/>
  <c r="G122" i="19"/>
  <c r="BE121" i="19"/>
  <c r="BD121" i="19"/>
  <c r="BC121" i="19"/>
  <c r="BB121" i="19"/>
  <c r="BA121" i="19"/>
  <c r="K121" i="19"/>
  <c r="I121" i="19"/>
  <c r="G121" i="19"/>
  <c r="BE120" i="19"/>
  <c r="BD120" i="19"/>
  <c r="BC120" i="19"/>
  <c r="BB120" i="19"/>
  <c r="BA120" i="19"/>
  <c r="K120" i="19"/>
  <c r="I120" i="19"/>
  <c r="G120" i="19"/>
  <c r="BE119" i="19"/>
  <c r="BD119" i="19"/>
  <c r="BC119" i="19"/>
  <c r="BB119" i="19"/>
  <c r="BA119" i="19"/>
  <c r="K119" i="19"/>
  <c r="I119" i="19"/>
  <c r="G119" i="19"/>
  <c r="BE118" i="19"/>
  <c r="BD118" i="19"/>
  <c r="BC118" i="19"/>
  <c r="BB118" i="19"/>
  <c r="K118" i="19"/>
  <c r="I118" i="19"/>
  <c r="G118" i="19"/>
  <c r="BA118" i="19" s="1"/>
  <c r="BE117" i="19"/>
  <c r="BD117" i="19"/>
  <c r="BC117" i="19"/>
  <c r="BB117" i="19"/>
  <c r="K117" i="19"/>
  <c r="I117" i="19"/>
  <c r="G117" i="19"/>
  <c r="BA117" i="19" s="1"/>
  <c r="BE116" i="19"/>
  <c r="BD116" i="19"/>
  <c r="BC116" i="19"/>
  <c r="BB116" i="19"/>
  <c r="K116" i="19"/>
  <c r="I116" i="19"/>
  <c r="G116" i="19"/>
  <c r="BA116" i="19" s="1"/>
  <c r="BE115" i="19"/>
  <c r="BD115" i="19"/>
  <c r="BC115" i="19"/>
  <c r="BB115" i="19"/>
  <c r="K115" i="19"/>
  <c r="I115" i="19"/>
  <c r="G115" i="19"/>
  <c r="BA115" i="19" s="1"/>
  <c r="BE114" i="19"/>
  <c r="BD114" i="19"/>
  <c r="BC114" i="19"/>
  <c r="BB114" i="19"/>
  <c r="K114" i="19"/>
  <c r="I114" i="19"/>
  <c r="G114" i="19"/>
  <c r="BA114" i="19" s="1"/>
  <c r="BE113" i="19"/>
  <c r="BD113" i="19"/>
  <c r="BC113" i="19"/>
  <c r="BB113" i="19"/>
  <c r="K113" i="19"/>
  <c r="I113" i="19"/>
  <c r="G113" i="19"/>
  <c r="BA113" i="19" s="1"/>
  <c r="BE112" i="19"/>
  <c r="BD112" i="19"/>
  <c r="BC112" i="19"/>
  <c r="BB112" i="19"/>
  <c r="K112" i="19"/>
  <c r="I112" i="19"/>
  <c r="G112" i="19"/>
  <c r="BA112" i="19" s="1"/>
  <c r="BE111" i="19"/>
  <c r="BD111" i="19"/>
  <c r="BC111" i="19"/>
  <c r="BB111" i="19"/>
  <c r="K111" i="19"/>
  <c r="I111" i="19"/>
  <c r="G111" i="19"/>
  <c r="BA111" i="19" s="1"/>
  <c r="BE110" i="19"/>
  <c r="BD110" i="19"/>
  <c r="BC110" i="19"/>
  <c r="BB110" i="19"/>
  <c r="K110" i="19"/>
  <c r="I110" i="19"/>
  <c r="G110" i="19"/>
  <c r="BA110" i="19" s="1"/>
  <c r="BE109" i="19"/>
  <c r="BD109" i="19"/>
  <c r="BC109" i="19"/>
  <c r="BB109" i="19"/>
  <c r="K109" i="19"/>
  <c r="I109" i="19"/>
  <c r="G109" i="19"/>
  <c r="BA109" i="19" s="1"/>
  <c r="BE108" i="19"/>
  <c r="BD108" i="19"/>
  <c r="BC108" i="19"/>
  <c r="BB108" i="19"/>
  <c r="K108" i="19"/>
  <c r="I108" i="19"/>
  <c r="G108" i="19"/>
  <c r="BA108" i="19" s="1"/>
  <c r="BE107" i="19"/>
  <c r="BD107" i="19"/>
  <c r="BC107" i="19"/>
  <c r="BB107" i="19"/>
  <c r="K107" i="19"/>
  <c r="I107" i="19"/>
  <c r="G107" i="19"/>
  <c r="BA107" i="19" s="1"/>
  <c r="BE106" i="19"/>
  <c r="BD106" i="19"/>
  <c r="BC106" i="19"/>
  <c r="BB106" i="19"/>
  <c r="K106" i="19"/>
  <c r="I106" i="19"/>
  <c r="G106" i="19"/>
  <c r="G231" i="19" s="1"/>
  <c r="B9" i="18"/>
  <c r="A9" i="18"/>
  <c r="BE103" i="19"/>
  <c r="BD103" i="19"/>
  <c r="BC103" i="19"/>
  <c r="BB103" i="19"/>
  <c r="K103" i="19"/>
  <c r="I103" i="19"/>
  <c r="G103" i="19"/>
  <c r="BA103" i="19" s="1"/>
  <c r="BE102" i="19"/>
  <c r="BD102" i="19"/>
  <c r="BC102" i="19"/>
  <c r="BB102" i="19"/>
  <c r="K102" i="19"/>
  <c r="I102" i="19"/>
  <c r="G102" i="19"/>
  <c r="BA102" i="19" s="1"/>
  <c r="BE101" i="19"/>
  <c r="BD101" i="19"/>
  <c r="BC101" i="19"/>
  <c r="BB101" i="19"/>
  <c r="K101" i="19"/>
  <c r="I101" i="19"/>
  <c r="G101" i="19"/>
  <c r="BA101" i="19" s="1"/>
  <c r="BE100" i="19"/>
  <c r="BD100" i="19"/>
  <c r="BC100" i="19"/>
  <c r="BB100" i="19"/>
  <c r="K100" i="19"/>
  <c r="I100" i="19"/>
  <c r="G100" i="19"/>
  <c r="BA100" i="19" s="1"/>
  <c r="BE99" i="19"/>
  <c r="BD99" i="19"/>
  <c r="BC99" i="19"/>
  <c r="BB99" i="19"/>
  <c r="K99" i="19"/>
  <c r="I99" i="19"/>
  <c r="G99" i="19"/>
  <c r="BA99" i="19" s="1"/>
  <c r="BE98" i="19"/>
  <c r="BD98" i="19"/>
  <c r="BC98" i="19"/>
  <c r="BB98" i="19"/>
  <c r="K98" i="19"/>
  <c r="I98" i="19"/>
  <c r="G98" i="19"/>
  <c r="BA98" i="19" s="1"/>
  <c r="BE97" i="19"/>
  <c r="BD97" i="19"/>
  <c r="BC97" i="19"/>
  <c r="BB97" i="19"/>
  <c r="K97" i="19"/>
  <c r="I97" i="19"/>
  <c r="G97" i="19"/>
  <c r="BA97" i="19" s="1"/>
  <c r="BE96" i="19"/>
  <c r="BD96" i="19"/>
  <c r="BC96" i="19"/>
  <c r="BB96" i="19"/>
  <c r="K96" i="19"/>
  <c r="I96" i="19"/>
  <c r="G96" i="19"/>
  <c r="BA96" i="19" s="1"/>
  <c r="BE95" i="19"/>
  <c r="BD95" i="19"/>
  <c r="BC95" i="19"/>
  <c r="BB95" i="19"/>
  <c r="K95" i="19"/>
  <c r="I95" i="19"/>
  <c r="G95" i="19"/>
  <c r="BA95" i="19" s="1"/>
  <c r="BE94" i="19"/>
  <c r="BD94" i="19"/>
  <c r="BC94" i="19"/>
  <c r="BB94" i="19"/>
  <c r="K94" i="19"/>
  <c r="I94" i="19"/>
  <c r="G94" i="19"/>
  <c r="BA94" i="19" s="1"/>
  <c r="BE93" i="19"/>
  <c r="BD93" i="19"/>
  <c r="BC93" i="19"/>
  <c r="BB93" i="19"/>
  <c r="K93" i="19"/>
  <c r="I93" i="19"/>
  <c r="G93" i="19"/>
  <c r="BA93" i="19" s="1"/>
  <c r="BE92" i="19"/>
  <c r="BD92" i="19"/>
  <c r="BC92" i="19"/>
  <c r="BB92" i="19"/>
  <c r="K92" i="19"/>
  <c r="I92" i="19"/>
  <c r="G92" i="19"/>
  <c r="BA92" i="19" s="1"/>
  <c r="BE91" i="19"/>
  <c r="BD91" i="19"/>
  <c r="BC91" i="19"/>
  <c r="BB91" i="19"/>
  <c r="K91" i="19"/>
  <c r="I91" i="19"/>
  <c r="G91" i="19"/>
  <c r="BA91" i="19" s="1"/>
  <c r="BE90" i="19"/>
  <c r="BD90" i="19"/>
  <c r="BC90" i="19"/>
  <c r="BB90" i="19"/>
  <c r="K90" i="19"/>
  <c r="I90" i="19"/>
  <c r="G90" i="19"/>
  <c r="BA90" i="19" s="1"/>
  <c r="BE89" i="19"/>
  <c r="BD89" i="19"/>
  <c r="BC89" i="19"/>
  <c r="BB89" i="19"/>
  <c r="K89" i="19"/>
  <c r="I89" i="19"/>
  <c r="G89" i="19"/>
  <c r="BA89" i="19" s="1"/>
  <c r="BE88" i="19"/>
  <c r="BD88" i="19"/>
  <c r="BC88" i="19"/>
  <c r="BB88" i="19"/>
  <c r="K88" i="19"/>
  <c r="I88" i="19"/>
  <c r="G88" i="19"/>
  <c r="BA88" i="19" s="1"/>
  <c r="BE87" i="19"/>
  <c r="BD87" i="19"/>
  <c r="BC87" i="19"/>
  <c r="BB87" i="19"/>
  <c r="K87" i="19"/>
  <c r="I87" i="19"/>
  <c r="G87" i="19"/>
  <c r="BA87" i="19" s="1"/>
  <c r="BE86" i="19"/>
  <c r="BD86" i="19"/>
  <c r="BC86" i="19"/>
  <c r="BB86" i="19"/>
  <c r="K86" i="19"/>
  <c r="I86" i="19"/>
  <c r="G86" i="19"/>
  <c r="BA86" i="19" s="1"/>
  <c r="BE85" i="19"/>
  <c r="BD85" i="19"/>
  <c r="BC85" i="19"/>
  <c r="BB85" i="19"/>
  <c r="K85" i="19"/>
  <c r="I85" i="19"/>
  <c r="G85" i="19"/>
  <c r="BA85" i="19" s="1"/>
  <c r="BE84" i="19"/>
  <c r="BD84" i="19"/>
  <c r="BC84" i="19"/>
  <c r="BB84" i="19"/>
  <c r="K84" i="19"/>
  <c r="I84" i="19"/>
  <c r="G84" i="19"/>
  <c r="BA84" i="19" s="1"/>
  <c r="BE83" i="19"/>
  <c r="BD83" i="19"/>
  <c r="BC83" i="19"/>
  <c r="BB83" i="19"/>
  <c r="K83" i="19"/>
  <c r="I83" i="19"/>
  <c r="G83" i="19"/>
  <c r="BA83" i="19" s="1"/>
  <c r="BE82" i="19"/>
  <c r="BD82" i="19"/>
  <c r="BC82" i="19"/>
  <c r="BB82" i="19"/>
  <c r="K82" i="19"/>
  <c r="I82" i="19"/>
  <c r="G82" i="19"/>
  <c r="BA82" i="19" s="1"/>
  <c r="BE81" i="19"/>
  <c r="BD81" i="19"/>
  <c r="BC81" i="19"/>
  <c r="BB81" i="19"/>
  <c r="K81" i="19"/>
  <c r="I81" i="19"/>
  <c r="G81" i="19"/>
  <c r="BA81" i="19" s="1"/>
  <c r="BE80" i="19"/>
  <c r="BD80" i="19"/>
  <c r="BC80" i="19"/>
  <c r="BB80" i="19"/>
  <c r="K80" i="19"/>
  <c r="I80" i="19"/>
  <c r="G80" i="19"/>
  <c r="BA80" i="19" s="1"/>
  <c r="BE79" i="19"/>
  <c r="BD79" i="19"/>
  <c r="BC79" i="19"/>
  <c r="BB79" i="19"/>
  <c r="K79" i="19"/>
  <c r="I79" i="19"/>
  <c r="G79" i="19"/>
  <c r="BA79" i="19" s="1"/>
  <c r="BE78" i="19"/>
  <c r="BD78" i="19"/>
  <c r="BC78" i="19"/>
  <c r="BB78" i="19"/>
  <c r="K78" i="19"/>
  <c r="I78" i="19"/>
  <c r="G78" i="19"/>
  <c r="BA78" i="19" s="1"/>
  <c r="BE77" i="19"/>
  <c r="BD77" i="19"/>
  <c r="BC77" i="19"/>
  <c r="BB77" i="19"/>
  <c r="K77" i="19"/>
  <c r="I77" i="19"/>
  <c r="G77" i="19"/>
  <c r="BA77" i="19" s="1"/>
  <c r="BE76" i="19"/>
  <c r="BD76" i="19"/>
  <c r="BC76" i="19"/>
  <c r="BB76" i="19"/>
  <c r="K76" i="19"/>
  <c r="I76" i="19"/>
  <c r="G76" i="19"/>
  <c r="BA76" i="19" s="1"/>
  <c r="BE75" i="19"/>
  <c r="BD75" i="19"/>
  <c r="BC75" i="19"/>
  <c r="BB75" i="19"/>
  <c r="K75" i="19"/>
  <c r="I75" i="19"/>
  <c r="G75" i="19"/>
  <c r="BA75" i="19" s="1"/>
  <c r="BE74" i="19"/>
  <c r="BD74" i="19"/>
  <c r="BC74" i="19"/>
  <c r="BB74" i="19"/>
  <c r="K74" i="19"/>
  <c r="I74" i="19"/>
  <c r="G74" i="19"/>
  <c r="BA74" i="19" s="1"/>
  <c r="BE73" i="19"/>
  <c r="BD73" i="19"/>
  <c r="BC73" i="19"/>
  <c r="BB73" i="19"/>
  <c r="K73" i="19"/>
  <c r="I73" i="19"/>
  <c r="G73" i="19"/>
  <c r="BA73" i="19" s="1"/>
  <c r="BE72" i="19"/>
  <c r="BD72" i="19"/>
  <c r="BC72" i="19"/>
  <c r="BB72" i="19"/>
  <c r="K72" i="19"/>
  <c r="I72" i="19"/>
  <c r="G72" i="19"/>
  <c r="BA72" i="19" s="1"/>
  <c r="BE71" i="19"/>
  <c r="BD71" i="19"/>
  <c r="BC71" i="19"/>
  <c r="BB71" i="19"/>
  <c r="K71" i="19"/>
  <c r="I71" i="19"/>
  <c r="G71" i="19"/>
  <c r="BA71" i="19" s="1"/>
  <c r="BE70" i="19"/>
  <c r="BD70" i="19"/>
  <c r="BC70" i="19"/>
  <c r="BB70" i="19"/>
  <c r="K70" i="19"/>
  <c r="I70" i="19"/>
  <c r="G70" i="19"/>
  <c r="BA70" i="19" s="1"/>
  <c r="BE69" i="19"/>
  <c r="BD69" i="19"/>
  <c r="BC69" i="19"/>
  <c r="BB69" i="19"/>
  <c r="K69" i="19"/>
  <c r="I69" i="19"/>
  <c r="G69" i="19"/>
  <c r="BA69" i="19" s="1"/>
  <c r="BE68" i="19"/>
  <c r="BD68" i="19"/>
  <c r="BC68" i="19"/>
  <c r="BB68" i="19"/>
  <c r="K68" i="19"/>
  <c r="I68" i="19"/>
  <c r="G68" i="19"/>
  <c r="BA68" i="19" s="1"/>
  <c r="BE67" i="19"/>
  <c r="BD67" i="19"/>
  <c r="BC67" i="19"/>
  <c r="BB67" i="19"/>
  <c r="K67" i="19"/>
  <c r="I67" i="19"/>
  <c r="G67" i="19"/>
  <c r="BA67" i="19" s="1"/>
  <c r="BE66" i="19"/>
  <c r="BD66" i="19"/>
  <c r="BC66" i="19"/>
  <c r="BB66" i="19"/>
  <c r="K66" i="19"/>
  <c r="I66" i="19"/>
  <c r="G66" i="19"/>
  <c r="BA66" i="19" s="1"/>
  <c r="BE65" i="19"/>
  <c r="BD65" i="19"/>
  <c r="BC65" i="19"/>
  <c r="BB65" i="19"/>
  <c r="K65" i="19"/>
  <c r="I65" i="19"/>
  <c r="G65" i="19"/>
  <c r="BA65" i="19" s="1"/>
  <c r="BE64" i="19"/>
  <c r="BD64" i="19"/>
  <c r="BC64" i="19"/>
  <c r="BB64" i="19"/>
  <c r="K64" i="19"/>
  <c r="I64" i="19"/>
  <c r="G64" i="19"/>
  <c r="BA64" i="19" s="1"/>
  <c r="BE63" i="19"/>
  <c r="BD63" i="19"/>
  <c r="BC63" i="19"/>
  <c r="BB63" i="19"/>
  <c r="K63" i="19"/>
  <c r="I63" i="19"/>
  <c r="G63" i="19"/>
  <c r="BA63" i="19" s="1"/>
  <c r="BE62" i="19"/>
  <c r="BD62" i="19"/>
  <c r="BC62" i="19"/>
  <c r="BB62" i="19"/>
  <c r="K62" i="19"/>
  <c r="I62" i="19"/>
  <c r="G62" i="19"/>
  <c r="BA62" i="19" s="1"/>
  <c r="BE61" i="19"/>
  <c r="BD61" i="19"/>
  <c r="BC61" i="19"/>
  <c r="BB61" i="19"/>
  <c r="K61" i="19"/>
  <c r="I61" i="19"/>
  <c r="G61" i="19"/>
  <c r="BA61" i="19" s="1"/>
  <c r="BE60" i="19"/>
  <c r="BD60" i="19"/>
  <c r="BC60" i="19"/>
  <c r="BB60" i="19"/>
  <c r="K60" i="19"/>
  <c r="I60" i="19"/>
  <c r="G60" i="19"/>
  <c r="BA60" i="19" s="1"/>
  <c r="BE59" i="19"/>
  <c r="BD59" i="19"/>
  <c r="BC59" i="19"/>
  <c r="BB59" i="19"/>
  <c r="K59" i="19"/>
  <c r="I59" i="19"/>
  <c r="G59" i="19"/>
  <c r="BA59" i="19" s="1"/>
  <c r="BE58" i="19"/>
  <c r="BD58" i="19"/>
  <c r="BC58" i="19"/>
  <c r="BB58" i="19"/>
  <c r="K58" i="19"/>
  <c r="I58" i="19"/>
  <c r="G58" i="19"/>
  <c r="BA58" i="19" s="1"/>
  <c r="BE57" i="19"/>
  <c r="BD57" i="19"/>
  <c r="BC57" i="19"/>
  <c r="BB57" i="19"/>
  <c r="K57" i="19"/>
  <c r="I57" i="19"/>
  <c r="G57" i="19"/>
  <c r="BA57" i="19" s="1"/>
  <c r="BE56" i="19"/>
  <c r="BD56" i="19"/>
  <c r="BC56" i="19"/>
  <c r="BB56" i="19"/>
  <c r="K56" i="19"/>
  <c r="I56" i="19"/>
  <c r="G56" i="19"/>
  <c r="BA56" i="19" s="1"/>
  <c r="BE55" i="19"/>
  <c r="BD55" i="19"/>
  <c r="BC55" i="19"/>
  <c r="BB55" i="19"/>
  <c r="K55" i="19"/>
  <c r="I55" i="19"/>
  <c r="G55" i="19"/>
  <c r="BA55" i="19" s="1"/>
  <c r="BE54" i="19"/>
  <c r="BD54" i="19"/>
  <c r="BC54" i="19"/>
  <c r="BB54" i="19"/>
  <c r="K54" i="19"/>
  <c r="I54" i="19"/>
  <c r="G54" i="19"/>
  <c r="BA54" i="19" s="1"/>
  <c r="BE53" i="19"/>
  <c r="BD53" i="19"/>
  <c r="BC53" i="19"/>
  <c r="BB53" i="19"/>
  <c r="K53" i="19"/>
  <c r="I53" i="19"/>
  <c r="G53" i="19"/>
  <c r="BA53" i="19" s="1"/>
  <c r="BE52" i="19"/>
  <c r="BD52" i="19"/>
  <c r="BC52" i="19"/>
  <c r="BB52" i="19"/>
  <c r="K52" i="19"/>
  <c r="I52" i="19"/>
  <c r="G52" i="19"/>
  <c r="BA52" i="19" s="1"/>
  <c r="BE51" i="19"/>
  <c r="BD51" i="19"/>
  <c r="BC51" i="19"/>
  <c r="BB51" i="19"/>
  <c r="K51" i="19"/>
  <c r="I51" i="19"/>
  <c r="G51" i="19"/>
  <c r="BA51" i="19" s="1"/>
  <c r="BE50" i="19"/>
  <c r="BD50" i="19"/>
  <c r="BC50" i="19"/>
  <c r="BB50" i="19"/>
  <c r="K50" i="19"/>
  <c r="I50" i="19"/>
  <c r="G50" i="19"/>
  <c r="BA50" i="19" s="1"/>
  <c r="BE49" i="19"/>
  <c r="BD49" i="19"/>
  <c r="BC49" i="19"/>
  <c r="BB49" i="19"/>
  <c r="K49" i="19"/>
  <c r="I49" i="19"/>
  <c r="G49" i="19"/>
  <c r="BA49" i="19" s="1"/>
  <c r="BE48" i="19"/>
  <c r="BD48" i="19"/>
  <c r="BC48" i="19"/>
  <c r="BB48" i="19"/>
  <c r="K48" i="19"/>
  <c r="I48" i="19"/>
  <c r="G48" i="19"/>
  <c r="BA48" i="19" s="1"/>
  <c r="BE47" i="19"/>
  <c r="BD47" i="19"/>
  <c r="BC47" i="19"/>
  <c r="BB47" i="19"/>
  <c r="K47" i="19"/>
  <c r="I47" i="19"/>
  <c r="G47" i="19"/>
  <c r="BA47" i="19" s="1"/>
  <c r="BE46" i="19"/>
  <c r="BD46" i="19"/>
  <c r="BC46" i="19"/>
  <c r="BB46" i="19"/>
  <c r="K46" i="19"/>
  <c r="I46" i="19"/>
  <c r="G46" i="19"/>
  <c r="BA46" i="19" s="1"/>
  <c r="BE45" i="19"/>
  <c r="BD45" i="19"/>
  <c r="BC45" i="19"/>
  <c r="BB45" i="19"/>
  <c r="K45" i="19"/>
  <c r="I45" i="19"/>
  <c r="G45" i="19"/>
  <c r="BA45" i="19" s="1"/>
  <c r="BE44" i="19"/>
  <c r="BD44" i="19"/>
  <c r="BC44" i="19"/>
  <c r="BB44" i="19"/>
  <c r="K44" i="19"/>
  <c r="I44" i="19"/>
  <c r="G44" i="19"/>
  <c r="BA44" i="19" s="1"/>
  <c r="BE43" i="19"/>
  <c r="BD43" i="19"/>
  <c r="BC43" i="19"/>
  <c r="BB43" i="19"/>
  <c r="K43" i="19"/>
  <c r="I43" i="19"/>
  <c r="G43" i="19"/>
  <c r="BA43" i="19" s="1"/>
  <c r="BE42" i="19"/>
  <c r="BD42" i="19"/>
  <c r="BC42" i="19"/>
  <c r="BB42" i="19"/>
  <c r="K42" i="19"/>
  <c r="I42" i="19"/>
  <c r="G42" i="19"/>
  <c r="BA42" i="19" s="1"/>
  <c r="BE41" i="19"/>
  <c r="BD41" i="19"/>
  <c r="BC41" i="19"/>
  <c r="BB41" i="19"/>
  <c r="K41" i="19"/>
  <c r="I41" i="19"/>
  <c r="G41" i="19"/>
  <c r="BA41" i="19" s="1"/>
  <c r="BE40" i="19"/>
  <c r="BD40" i="19"/>
  <c r="BC40" i="19"/>
  <c r="BB40" i="19"/>
  <c r="K40" i="19"/>
  <c r="I40" i="19"/>
  <c r="G40" i="19"/>
  <c r="BA40" i="19" s="1"/>
  <c r="BE39" i="19"/>
  <c r="BD39" i="19"/>
  <c r="BC39" i="19"/>
  <c r="BB39" i="19"/>
  <c r="K39" i="19"/>
  <c r="I39" i="19"/>
  <c r="G39" i="19"/>
  <c r="BA39" i="19" s="1"/>
  <c r="BE38" i="19"/>
  <c r="BD38" i="19"/>
  <c r="BC38" i="19"/>
  <c r="BB38" i="19"/>
  <c r="K38" i="19"/>
  <c r="I38" i="19"/>
  <c r="G38" i="19"/>
  <c r="BA38" i="19" s="1"/>
  <c r="BE37" i="19"/>
  <c r="BD37" i="19"/>
  <c r="BC37" i="19"/>
  <c r="BB37" i="19"/>
  <c r="K37" i="19"/>
  <c r="I37" i="19"/>
  <c r="G37" i="19"/>
  <c r="BA37" i="19" s="1"/>
  <c r="BE36" i="19"/>
  <c r="BD36" i="19"/>
  <c r="BC36" i="19"/>
  <c r="BB36" i="19"/>
  <c r="K36" i="19"/>
  <c r="I36" i="19"/>
  <c r="G36" i="19"/>
  <c r="BA36" i="19" s="1"/>
  <c r="BE35" i="19"/>
  <c r="BD35" i="19"/>
  <c r="BC35" i="19"/>
  <c r="BB35" i="19"/>
  <c r="BA35" i="19"/>
  <c r="K35" i="19"/>
  <c r="I35" i="19"/>
  <c r="G35" i="19"/>
  <c r="BE34" i="19"/>
  <c r="BD34" i="19"/>
  <c r="BC34" i="19"/>
  <c r="BB34" i="19"/>
  <c r="BA34" i="19"/>
  <c r="K34" i="19"/>
  <c r="I34" i="19"/>
  <c r="G34" i="19"/>
  <c r="BE33" i="19"/>
  <c r="BD33" i="19"/>
  <c r="BC33" i="19"/>
  <c r="BB33" i="19"/>
  <c r="BA33" i="19"/>
  <c r="K33" i="19"/>
  <c r="I33" i="19"/>
  <c r="G33" i="19"/>
  <c r="BE32" i="19"/>
  <c r="BD32" i="19"/>
  <c r="BC32" i="19"/>
  <c r="BB32" i="19"/>
  <c r="K32" i="19"/>
  <c r="I32" i="19"/>
  <c r="G32" i="19"/>
  <c r="BA32" i="19" s="1"/>
  <c r="BE31" i="19"/>
  <c r="BD31" i="19"/>
  <c r="BC31" i="19"/>
  <c r="BB31" i="19"/>
  <c r="K31" i="19"/>
  <c r="I31" i="19"/>
  <c r="G31" i="19"/>
  <c r="BA31" i="19" s="1"/>
  <c r="BE30" i="19"/>
  <c r="BD30" i="19"/>
  <c r="BC30" i="19"/>
  <c r="BB30" i="19"/>
  <c r="K30" i="19"/>
  <c r="I30" i="19"/>
  <c r="G30" i="19"/>
  <c r="BA30" i="19" s="1"/>
  <c r="BE29" i="19"/>
  <c r="BD29" i="19"/>
  <c r="BC29" i="19"/>
  <c r="BB29" i="19"/>
  <c r="K29" i="19"/>
  <c r="I29" i="19"/>
  <c r="G29" i="19"/>
  <c r="BA29" i="19" s="1"/>
  <c r="BE28" i="19"/>
  <c r="BD28" i="19"/>
  <c r="BC28" i="19"/>
  <c r="BB28" i="19"/>
  <c r="K28" i="19"/>
  <c r="I28" i="19"/>
  <c r="G28" i="19"/>
  <c r="BA28" i="19" s="1"/>
  <c r="BE27" i="19"/>
  <c r="BD27" i="19"/>
  <c r="BC27" i="19"/>
  <c r="BB27" i="19"/>
  <c r="K27" i="19"/>
  <c r="I27" i="19"/>
  <c r="G27" i="19"/>
  <c r="BA27" i="19" s="1"/>
  <c r="BE26" i="19"/>
  <c r="BD26" i="19"/>
  <c r="BC26" i="19"/>
  <c r="BB26" i="19"/>
  <c r="K26" i="19"/>
  <c r="I26" i="19"/>
  <c r="G26" i="19"/>
  <c r="BA26" i="19" s="1"/>
  <c r="BE25" i="19"/>
  <c r="BD25" i="19"/>
  <c r="BC25" i="19"/>
  <c r="BB25" i="19"/>
  <c r="K25" i="19"/>
  <c r="I25" i="19"/>
  <c r="G25" i="19"/>
  <c r="BA25" i="19" s="1"/>
  <c r="BE24" i="19"/>
  <c r="BD24" i="19"/>
  <c r="BC24" i="19"/>
  <c r="BB24" i="19"/>
  <c r="K24" i="19"/>
  <c r="I24" i="19"/>
  <c r="G24" i="19"/>
  <c r="BA24" i="19" s="1"/>
  <c r="BE23" i="19"/>
  <c r="BD23" i="19"/>
  <c r="BC23" i="19"/>
  <c r="BB23" i="19"/>
  <c r="K23" i="19"/>
  <c r="I23" i="19"/>
  <c r="G23" i="19"/>
  <c r="BA23" i="19" s="1"/>
  <c r="BE22" i="19"/>
  <c r="BD22" i="19"/>
  <c r="BC22" i="19"/>
  <c r="BB22" i="19"/>
  <c r="K22" i="19"/>
  <c r="I22" i="19"/>
  <c r="G22" i="19"/>
  <c r="BA22" i="19" s="1"/>
  <c r="BE21" i="19"/>
  <c r="BD21" i="19"/>
  <c r="BC21" i="19"/>
  <c r="BB21" i="19"/>
  <c r="K21" i="19"/>
  <c r="I21" i="19"/>
  <c r="G21" i="19"/>
  <c r="BA21" i="19" s="1"/>
  <c r="BE20" i="19"/>
  <c r="BD20" i="19"/>
  <c r="BC20" i="19"/>
  <c r="BB20" i="19"/>
  <c r="K20" i="19"/>
  <c r="I20" i="19"/>
  <c r="G20" i="19"/>
  <c r="BA20" i="19" s="1"/>
  <c r="BE19" i="19"/>
  <c r="BD19" i="19"/>
  <c r="BC19" i="19"/>
  <c r="BB19" i="19"/>
  <c r="K19" i="19"/>
  <c r="I19" i="19"/>
  <c r="G19" i="19"/>
  <c r="BA19" i="19" s="1"/>
  <c r="BE18" i="19"/>
  <c r="BD18" i="19"/>
  <c r="BC18" i="19"/>
  <c r="BB18" i="19"/>
  <c r="BA18" i="19"/>
  <c r="K18" i="19"/>
  <c r="I18" i="19"/>
  <c r="G18" i="19"/>
  <c r="BE17" i="19"/>
  <c r="BD17" i="19"/>
  <c r="BC17" i="19"/>
  <c r="BB17" i="19"/>
  <c r="K17" i="19"/>
  <c r="I17" i="19"/>
  <c r="G17" i="19"/>
  <c r="BA17" i="19" s="1"/>
  <c r="BE16" i="19"/>
  <c r="BD16" i="19"/>
  <c r="BC16" i="19"/>
  <c r="BB16" i="19"/>
  <c r="K16" i="19"/>
  <c r="I16" i="19"/>
  <c r="G16" i="19"/>
  <c r="BA16" i="19" s="1"/>
  <c r="BE15" i="19"/>
  <c r="BD15" i="19"/>
  <c r="BC15" i="19"/>
  <c r="BB15" i="19"/>
  <c r="K15" i="19"/>
  <c r="I15" i="19"/>
  <c r="G15" i="19"/>
  <c r="BA15" i="19" s="1"/>
  <c r="BE14" i="19"/>
  <c r="BD14" i="19"/>
  <c r="BC14" i="19"/>
  <c r="BB14" i="19"/>
  <c r="K14" i="19"/>
  <c r="I14" i="19"/>
  <c r="G14" i="19"/>
  <c r="BA14" i="19" s="1"/>
  <c r="BE13" i="19"/>
  <c r="BD13" i="19"/>
  <c r="BC13" i="19"/>
  <c r="BB13" i="19"/>
  <c r="K13" i="19"/>
  <c r="I13" i="19"/>
  <c r="G13" i="19"/>
  <c r="BA13" i="19" s="1"/>
  <c r="BE12" i="19"/>
  <c r="BD12" i="19"/>
  <c r="BC12" i="19"/>
  <c r="BB12" i="19"/>
  <c r="K12" i="19"/>
  <c r="I12" i="19"/>
  <c r="G12" i="19"/>
  <c r="B8" i="18"/>
  <c r="A8" i="18"/>
  <c r="BE9" i="19"/>
  <c r="BD9" i="19"/>
  <c r="BC9" i="19"/>
  <c r="BB9" i="19"/>
  <c r="K9" i="19"/>
  <c r="K10" i="19" s="1"/>
  <c r="I9" i="19"/>
  <c r="G9" i="19"/>
  <c r="BA9" i="19" s="1"/>
  <c r="BE8" i="19"/>
  <c r="BD8" i="19"/>
  <c r="BD10" i="19" s="1"/>
  <c r="H7" i="18" s="1"/>
  <c r="BC8" i="19"/>
  <c r="BB8" i="19"/>
  <c r="BB10" i="19" s="1"/>
  <c r="F7" i="18" s="1"/>
  <c r="K8" i="19"/>
  <c r="I8" i="19"/>
  <c r="I10" i="19" s="1"/>
  <c r="G8" i="19"/>
  <c r="BA8" i="19" s="1"/>
  <c r="B7" i="18"/>
  <c r="A7" i="18"/>
  <c r="BE10" i="19"/>
  <c r="I7" i="18" s="1"/>
  <c r="E4" i="19"/>
  <c r="F3" i="19"/>
  <c r="G18" i="18"/>
  <c r="I18" i="18" s="1"/>
  <c r="H19" i="18" s="1"/>
  <c r="G23" i="17" s="1"/>
  <c r="F33" i="17"/>
  <c r="C33" i="17"/>
  <c r="C31" i="17"/>
  <c r="G15" i="17"/>
  <c r="D15" i="17"/>
  <c r="G7" i="17"/>
  <c r="BE85" i="16"/>
  <c r="BE86" i="16" s="1"/>
  <c r="I14" i="15" s="1"/>
  <c r="BD85" i="16"/>
  <c r="BC85" i="16"/>
  <c r="BC86" i="16" s="1"/>
  <c r="G14" i="15" s="1"/>
  <c r="BA85" i="16"/>
  <c r="BA86" i="16" s="1"/>
  <c r="E14" i="15" s="1"/>
  <c r="K85" i="16"/>
  <c r="K86" i="16" s="1"/>
  <c r="I85" i="16"/>
  <c r="G85" i="16"/>
  <c r="B14" i="15"/>
  <c r="A14" i="15"/>
  <c r="BD86" i="16"/>
  <c r="H14" i="15" s="1"/>
  <c r="I86" i="16"/>
  <c r="BE82" i="16"/>
  <c r="BD82" i="16"/>
  <c r="BC82" i="16"/>
  <c r="BC83" i="16" s="1"/>
  <c r="G13" i="15" s="1"/>
  <c r="BA82" i="16"/>
  <c r="BE81" i="16"/>
  <c r="BD81" i="16"/>
  <c r="BC81" i="16"/>
  <c r="BA81" i="16"/>
  <c r="K81" i="16"/>
  <c r="I81" i="16"/>
  <c r="G81" i="16"/>
  <c r="BB81" i="16" s="1"/>
  <c r="BE80" i="16"/>
  <c r="BD80" i="16"/>
  <c r="BC80" i="16"/>
  <c r="BA80" i="16"/>
  <c r="K80" i="16"/>
  <c r="I80" i="16"/>
  <c r="G80" i="16"/>
  <c r="BB80" i="16" s="1"/>
  <c r="BE79" i="16"/>
  <c r="BE83" i="16" s="1"/>
  <c r="I13" i="15" s="1"/>
  <c r="BD79" i="16"/>
  <c r="BC79" i="16"/>
  <c r="BA79" i="16"/>
  <c r="K79" i="16"/>
  <c r="I79" i="16"/>
  <c r="G79" i="16"/>
  <c r="B13" i="15"/>
  <c r="A13" i="15"/>
  <c r="BE76" i="16"/>
  <c r="BD76" i="16"/>
  <c r="BC76" i="16"/>
  <c r="BA76" i="16"/>
  <c r="K76" i="16"/>
  <c r="I76" i="16"/>
  <c r="G76" i="16"/>
  <c r="BB76" i="16" s="1"/>
  <c r="BE75" i="16"/>
  <c r="BD75" i="16"/>
  <c r="BC75" i="16"/>
  <c r="BA75" i="16"/>
  <c r="K75" i="16"/>
  <c r="I75" i="16"/>
  <c r="G75" i="16"/>
  <c r="BB75" i="16" s="1"/>
  <c r="BE74" i="16"/>
  <c r="BD74" i="16"/>
  <c r="BC74" i="16"/>
  <c r="BA74" i="16"/>
  <c r="K74" i="16"/>
  <c r="I74" i="16"/>
  <c r="G74" i="16"/>
  <c r="BB74" i="16" s="1"/>
  <c r="BE73" i="16"/>
  <c r="BD73" i="16"/>
  <c r="BC73" i="16"/>
  <c r="BA73" i="16"/>
  <c r="K73" i="16"/>
  <c r="I73" i="16"/>
  <c r="G73" i="16"/>
  <c r="BB73" i="16" s="1"/>
  <c r="BE72" i="16"/>
  <c r="BD72" i="16"/>
  <c r="BC72" i="16"/>
  <c r="BA72" i="16"/>
  <c r="K72" i="16"/>
  <c r="I72" i="16"/>
  <c r="G72" i="16"/>
  <c r="BB72" i="16" s="1"/>
  <c r="BE71" i="16"/>
  <c r="BD71" i="16"/>
  <c r="BC71" i="16"/>
  <c r="BA71" i="16"/>
  <c r="K71" i="16"/>
  <c r="I71" i="16"/>
  <c r="G71" i="16"/>
  <c r="BB71" i="16" s="1"/>
  <c r="BE70" i="16"/>
  <c r="BD70" i="16"/>
  <c r="BC70" i="16"/>
  <c r="BA70" i="16"/>
  <c r="K70" i="16"/>
  <c r="I70" i="16"/>
  <c r="G70" i="16"/>
  <c r="BB70" i="16" s="1"/>
  <c r="BE69" i="16"/>
  <c r="BD69" i="16"/>
  <c r="BC69" i="16"/>
  <c r="BA69" i="16"/>
  <c r="K69" i="16"/>
  <c r="I69" i="16"/>
  <c r="G69" i="16"/>
  <c r="BB69" i="16" s="1"/>
  <c r="BE68" i="16"/>
  <c r="BD68" i="16"/>
  <c r="BC68" i="16"/>
  <c r="BA68" i="16"/>
  <c r="K68" i="16"/>
  <c r="I68" i="16"/>
  <c r="G68" i="16"/>
  <c r="BB68" i="16" s="1"/>
  <c r="BE67" i="16"/>
  <c r="BD67" i="16"/>
  <c r="BC67" i="16"/>
  <c r="BA67" i="16"/>
  <c r="K67" i="16"/>
  <c r="I67" i="16"/>
  <c r="G67" i="16"/>
  <c r="BB67" i="16" s="1"/>
  <c r="BE66" i="16"/>
  <c r="BD66" i="16"/>
  <c r="BC66" i="16"/>
  <c r="BA66" i="16"/>
  <c r="K66" i="16"/>
  <c r="I66" i="16"/>
  <c r="G66" i="16"/>
  <c r="BB66" i="16" s="1"/>
  <c r="BE65" i="16"/>
  <c r="BD65" i="16"/>
  <c r="BC65" i="16"/>
  <c r="BA65" i="16"/>
  <c r="K65" i="16"/>
  <c r="I65" i="16"/>
  <c r="G65" i="16"/>
  <c r="BB65" i="16" s="1"/>
  <c r="BE64" i="16"/>
  <c r="BD64" i="16"/>
  <c r="BC64" i="16"/>
  <c r="BA64" i="16"/>
  <c r="K64" i="16"/>
  <c r="I64" i="16"/>
  <c r="G64" i="16"/>
  <c r="BB64" i="16" s="1"/>
  <c r="BE63" i="16"/>
  <c r="BD63" i="16"/>
  <c r="BC63" i="16"/>
  <c r="BA63" i="16"/>
  <c r="K63" i="16"/>
  <c r="I63" i="16"/>
  <c r="G63" i="16"/>
  <c r="BB63" i="16" s="1"/>
  <c r="BE62" i="16"/>
  <c r="BD62" i="16"/>
  <c r="BC62" i="16"/>
  <c r="BA62" i="16"/>
  <c r="K62" i="16"/>
  <c r="I62" i="16"/>
  <c r="G62" i="16"/>
  <c r="BB62" i="16" s="1"/>
  <c r="BE61" i="16"/>
  <c r="BD61" i="16"/>
  <c r="BC61" i="16"/>
  <c r="BA61" i="16"/>
  <c r="K61" i="16"/>
  <c r="I61" i="16"/>
  <c r="G61" i="16"/>
  <c r="BB61" i="16" s="1"/>
  <c r="BE60" i="16"/>
  <c r="BD60" i="16"/>
  <c r="BC60" i="16"/>
  <c r="BA60" i="16"/>
  <c r="K60" i="16"/>
  <c r="I60" i="16"/>
  <c r="G60" i="16"/>
  <c r="BB60" i="16" s="1"/>
  <c r="BE59" i="16"/>
  <c r="BD59" i="16"/>
  <c r="BC59" i="16"/>
  <c r="BA59" i="16"/>
  <c r="K59" i="16"/>
  <c r="I59" i="16"/>
  <c r="G59" i="16"/>
  <c r="BB59" i="16" s="1"/>
  <c r="BE58" i="16"/>
  <c r="BD58" i="16"/>
  <c r="BC58" i="16"/>
  <c r="BA58" i="16"/>
  <c r="K58" i="16"/>
  <c r="I58" i="16"/>
  <c r="G58" i="16"/>
  <c r="BB58" i="16" s="1"/>
  <c r="BE57" i="16"/>
  <c r="BD57" i="16"/>
  <c r="BC57" i="16"/>
  <c r="BA57" i="16"/>
  <c r="K57" i="16"/>
  <c r="I57" i="16"/>
  <c r="G57" i="16"/>
  <c r="B12" i="15"/>
  <c r="A12" i="15"/>
  <c r="BE54" i="16"/>
  <c r="BD54" i="16"/>
  <c r="BC54" i="16"/>
  <c r="BA54" i="16"/>
  <c r="K54" i="16"/>
  <c r="I54" i="16"/>
  <c r="G54" i="16"/>
  <c r="BB54" i="16" s="1"/>
  <c r="BE53" i="16"/>
  <c r="BD53" i="16"/>
  <c r="BC53" i="16"/>
  <c r="BA53" i="16"/>
  <c r="BE52" i="16"/>
  <c r="BD52" i="16"/>
  <c r="BC52" i="16"/>
  <c r="BA52" i="16"/>
  <c r="K52" i="16"/>
  <c r="I52" i="16"/>
  <c r="G52" i="16"/>
  <c r="BB52" i="16" s="1"/>
  <c r="BE51" i="16"/>
  <c r="BD51" i="16"/>
  <c r="BC51" i="16"/>
  <c r="BA51" i="16"/>
  <c r="K51" i="16"/>
  <c r="I51" i="16"/>
  <c r="G51" i="16"/>
  <c r="BB51" i="16" s="1"/>
  <c r="BE50" i="16"/>
  <c r="BD50" i="16"/>
  <c r="BC50" i="16"/>
  <c r="BA50" i="16"/>
  <c r="K50" i="16"/>
  <c r="I50" i="16"/>
  <c r="G50" i="16"/>
  <c r="BB50" i="16" s="1"/>
  <c r="BE49" i="16"/>
  <c r="BD49" i="16"/>
  <c r="BC49" i="16"/>
  <c r="BA49" i="16"/>
  <c r="K49" i="16"/>
  <c r="I49" i="16"/>
  <c r="G49" i="16"/>
  <c r="E53" i="16" s="1"/>
  <c r="B11" i="15"/>
  <c r="A11" i="15"/>
  <c r="BE46" i="16"/>
  <c r="BD46" i="16"/>
  <c r="BC46" i="16"/>
  <c r="BA46" i="16"/>
  <c r="BE45" i="16"/>
  <c r="BD45" i="16"/>
  <c r="BC45" i="16"/>
  <c r="BA45" i="16"/>
  <c r="K45" i="16"/>
  <c r="I45" i="16"/>
  <c r="G45" i="16"/>
  <c r="BB45" i="16" s="1"/>
  <c r="BE44" i="16"/>
  <c r="BD44" i="16"/>
  <c r="BC44" i="16"/>
  <c r="BA44" i="16"/>
  <c r="K44" i="16"/>
  <c r="I44" i="16"/>
  <c r="G44" i="16"/>
  <c r="BB44" i="16" s="1"/>
  <c r="BE43" i="16"/>
  <c r="BD43" i="16"/>
  <c r="BC43" i="16"/>
  <c r="BA43" i="16"/>
  <c r="K43" i="16"/>
  <c r="I43" i="16"/>
  <c r="G43" i="16"/>
  <c r="BB43" i="16" s="1"/>
  <c r="BE42" i="16"/>
  <c r="BD42" i="16"/>
  <c r="BC42" i="16"/>
  <c r="BA42" i="16"/>
  <c r="K42" i="16"/>
  <c r="I42" i="16"/>
  <c r="G42" i="16"/>
  <c r="BB42" i="16" s="1"/>
  <c r="BE41" i="16"/>
  <c r="BD41" i="16"/>
  <c r="BC41" i="16"/>
  <c r="BA41" i="16"/>
  <c r="K41" i="16"/>
  <c r="I41" i="16"/>
  <c r="G41" i="16"/>
  <c r="BB41" i="16" s="1"/>
  <c r="BE40" i="16"/>
  <c r="BD40" i="16"/>
  <c r="BC40" i="16"/>
  <c r="BA40" i="16"/>
  <c r="K40" i="16"/>
  <c r="I40" i="16"/>
  <c r="G40" i="16"/>
  <c r="BB40" i="16" s="1"/>
  <c r="BE39" i="16"/>
  <c r="BD39" i="16"/>
  <c r="BC39" i="16"/>
  <c r="BA39" i="16"/>
  <c r="K39" i="16"/>
  <c r="I39" i="16"/>
  <c r="G39" i="16"/>
  <c r="BB39" i="16" s="1"/>
  <c r="BE38" i="16"/>
  <c r="BD38" i="16"/>
  <c r="BC38" i="16"/>
  <c r="BA38" i="16"/>
  <c r="K38" i="16"/>
  <c r="I38" i="16"/>
  <c r="G38" i="16"/>
  <c r="BB38" i="16" s="1"/>
  <c r="BE37" i="16"/>
  <c r="BD37" i="16"/>
  <c r="BC37" i="16"/>
  <c r="BA37" i="16"/>
  <c r="K37" i="16"/>
  <c r="I37" i="16"/>
  <c r="G37" i="16"/>
  <c r="BB37" i="16" s="1"/>
  <c r="BE36" i="16"/>
  <c r="BD36" i="16"/>
  <c r="BC36" i="16"/>
  <c r="BA36" i="16"/>
  <c r="K36" i="16"/>
  <c r="I36" i="16"/>
  <c r="G36" i="16"/>
  <c r="BB36" i="16" s="1"/>
  <c r="BE35" i="16"/>
  <c r="BD35" i="16"/>
  <c r="BC35" i="16"/>
  <c r="BA35" i="16"/>
  <c r="K35" i="16"/>
  <c r="I35" i="16"/>
  <c r="G35" i="16"/>
  <c r="BB35" i="16" s="1"/>
  <c r="BE34" i="16"/>
  <c r="BD34" i="16"/>
  <c r="BC34" i="16"/>
  <c r="BA34" i="16"/>
  <c r="K34" i="16"/>
  <c r="I34" i="16"/>
  <c r="G34" i="16"/>
  <c r="B10" i="15"/>
  <c r="A10" i="15"/>
  <c r="BE31" i="16"/>
  <c r="BD31" i="16"/>
  <c r="BC31" i="16"/>
  <c r="BA31" i="16"/>
  <c r="K31" i="16"/>
  <c r="I31" i="16"/>
  <c r="G31" i="16"/>
  <c r="BB31" i="16" s="1"/>
  <c r="BE30" i="16"/>
  <c r="BD30" i="16"/>
  <c r="BC30" i="16"/>
  <c r="BA30" i="16"/>
  <c r="BE29" i="16"/>
  <c r="BD29" i="16"/>
  <c r="BC29" i="16"/>
  <c r="BA29" i="16"/>
  <c r="K29" i="16"/>
  <c r="I29" i="16"/>
  <c r="G29" i="16"/>
  <c r="BB29" i="16" s="1"/>
  <c r="BE28" i="16"/>
  <c r="BD28" i="16"/>
  <c r="BC28" i="16"/>
  <c r="BA28" i="16"/>
  <c r="K28" i="16"/>
  <c r="I28" i="16"/>
  <c r="G28" i="16"/>
  <c r="BB28" i="16" s="1"/>
  <c r="BE27" i="16"/>
  <c r="BD27" i="16"/>
  <c r="BC27" i="16"/>
  <c r="BA27" i="16"/>
  <c r="K27" i="16"/>
  <c r="I27" i="16"/>
  <c r="G27" i="16"/>
  <c r="BB27" i="16" s="1"/>
  <c r="BE26" i="16"/>
  <c r="BD26" i="16"/>
  <c r="BC26" i="16"/>
  <c r="BA26" i="16"/>
  <c r="K26" i="16"/>
  <c r="I26" i="16"/>
  <c r="G26" i="16"/>
  <c r="BB26" i="16" s="1"/>
  <c r="BE25" i="16"/>
  <c r="BD25" i="16"/>
  <c r="BC25" i="16"/>
  <c r="BA25" i="16"/>
  <c r="K25" i="16"/>
  <c r="I25" i="16"/>
  <c r="G25" i="16"/>
  <c r="BE24" i="16"/>
  <c r="BD24" i="16"/>
  <c r="BC24" i="16"/>
  <c r="BA24" i="16"/>
  <c r="K24" i="16"/>
  <c r="I24" i="16"/>
  <c r="G24" i="16"/>
  <c r="BB24" i="16" s="1"/>
  <c r="BE23" i="16"/>
  <c r="BD23" i="16"/>
  <c r="BC23" i="16"/>
  <c r="BA23" i="16"/>
  <c r="K23" i="16"/>
  <c r="I23" i="16"/>
  <c r="G23" i="16"/>
  <c r="BB23" i="16" s="1"/>
  <c r="BE22" i="16"/>
  <c r="BD22" i="16"/>
  <c r="BC22" i="16"/>
  <c r="BA22" i="16"/>
  <c r="K22" i="16"/>
  <c r="I22" i="16"/>
  <c r="G22" i="16"/>
  <c r="BB22" i="16" s="1"/>
  <c r="BE21" i="16"/>
  <c r="BD21" i="16"/>
  <c r="BC21" i="16"/>
  <c r="BA21" i="16"/>
  <c r="K21" i="16"/>
  <c r="I21" i="16"/>
  <c r="G21" i="16"/>
  <c r="BB21" i="16" s="1"/>
  <c r="B9" i="15"/>
  <c r="A9" i="15"/>
  <c r="BE18" i="16"/>
  <c r="BD18" i="16"/>
  <c r="BC18" i="16"/>
  <c r="BA18" i="16"/>
  <c r="BE17" i="16"/>
  <c r="BD17" i="16"/>
  <c r="BC17" i="16"/>
  <c r="BA17" i="16"/>
  <c r="K17" i="16"/>
  <c r="I17" i="16"/>
  <c r="G17" i="16"/>
  <c r="BB17" i="16" s="1"/>
  <c r="BE16" i="16"/>
  <c r="BD16" i="16"/>
  <c r="BC16" i="16"/>
  <c r="BA16" i="16"/>
  <c r="K16" i="16"/>
  <c r="I16" i="16"/>
  <c r="G16" i="16"/>
  <c r="B8" i="15"/>
  <c r="A8" i="15"/>
  <c r="BE13" i="16"/>
  <c r="BD13" i="16"/>
  <c r="BC13" i="16"/>
  <c r="BA13" i="16"/>
  <c r="BE12" i="16"/>
  <c r="BD12" i="16"/>
  <c r="BC12" i="16"/>
  <c r="BA12" i="16"/>
  <c r="K12" i="16"/>
  <c r="I12" i="16"/>
  <c r="G12" i="16"/>
  <c r="BB12" i="16" s="1"/>
  <c r="BE11" i="16"/>
  <c r="BD11" i="16"/>
  <c r="BC11" i="16"/>
  <c r="BA11" i="16"/>
  <c r="K11" i="16"/>
  <c r="I11" i="16"/>
  <c r="G11" i="16"/>
  <c r="BB11" i="16" s="1"/>
  <c r="BE10" i="16"/>
  <c r="BD10" i="16"/>
  <c r="BC10" i="16"/>
  <c r="BA10" i="16"/>
  <c r="K10" i="16"/>
  <c r="I10" i="16"/>
  <c r="G10" i="16"/>
  <c r="BE9" i="16"/>
  <c r="BD9" i="16"/>
  <c r="BC9" i="16"/>
  <c r="BA9" i="16"/>
  <c r="K9" i="16"/>
  <c r="I9" i="16"/>
  <c r="G9" i="16"/>
  <c r="BB9" i="16" s="1"/>
  <c r="BE8" i="16"/>
  <c r="BD8" i="16"/>
  <c r="BC8" i="16"/>
  <c r="BA8" i="16"/>
  <c r="K8" i="16"/>
  <c r="I8" i="16"/>
  <c r="G8" i="16"/>
  <c r="B7" i="15"/>
  <c r="A7" i="15"/>
  <c r="E4" i="16"/>
  <c r="F3" i="16"/>
  <c r="G20" i="15"/>
  <c r="I20" i="15" s="1"/>
  <c r="H21" i="15" s="1"/>
  <c r="G23" i="14" s="1"/>
  <c r="C33" i="14"/>
  <c r="F33" i="14" s="1"/>
  <c r="C31" i="14"/>
  <c r="G15" i="14"/>
  <c r="D15" i="14"/>
  <c r="G7" i="14"/>
  <c r="BE89" i="13"/>
  <c r="BD89" i="13"/>
  <c r="BD90" i="13" s="1"/>
  <c r="H11" i="12" s="1"/>
  <c r="BC89" i="13"/>
  <c r="BA89" i="13"/>
  <c r="K89" i="13"/>
  <c r="I89" i="13"/>
  <c r="G89" i="13"/>
  <c r="BB89" i="13" s="1"/>
  <c r="BE88" i="13"/>
  <c r="BE90" i="13" s="1"/>
  <c r="I11" i="12" s="1"/>
  <c r="BD88" i="13"/>
  <c r="BC88" i="13"/>
  <c r="BC90" i="13" s="1"/>
  <c r="G11" i="12" s="1"/>
  <c r="BA88" i="13"/>
  <c r="K88" i="13"/>
  <c r="K90" i="13" s="1"/>
  <c r="I88" i="13"/>
  <c r="G88" i="13"/>
  <c r="B11" i="12"/>
  <c r="A11" i="12"/>
  <c r="I90" i="13"/>
  <c r="BE85" i="13"/>
  <c r="BD85" i="13"/>
  <c r="BC85" i="13"/>
  <c r="BA85" i="13"/>
  <c r="K85" i="13"/>
  <c r="I85" i="13"/>
  <c r="G85" i="13"/>
  <c r="BB85" i="13" s="1"/>
  <c r="BE84" i="13"/>
  <c r="BD84" i="13"/>
  <c r="BC84" i="13"/>
  <c r="BA84" i="13"/>
  <c r="K84" i="13"/>
  <c r="I84" i="13"/>
  <c r="G84" i="13"/>
  <c r="BB84" i="13" s="1"/>
  <c r="BE83" i="13"/>
  <c r="BD83" i="13"/>
  <c r="BC83" i="13"/>
  <c r="BA83" i="13"/>
  <c r="K83" i="13"/>
  <c r="I83" i="13"/>
  <c r="G83" i="13"/>
  <c r="BB83" i="13" s="1"/>
  <c r="BE82" i="13"/>
  <c r="BD82" i="13"/>
  <c r="BC82" i="13"/>
  <c r="BA82" i="13"/>
  <c r="K82" i="13"/>
  <c r="I82" i="13"/>
  <c r="G82" i="13"/>
  <c r="BB82" i="13" s="1"/>
  <c r="BE81" i="13"/>
  <c r="BD81" i="13"/>
  <c r="BC81" i="13"/>
  <c r="BA81" i="13"/>
  <c r="K81" i="13"/>
  <c r="I81" i="13"/>
  <c r="G81" i="13"/>
  <c r="BB81" i="13" s="1"/>
  <c r="BE80" i="13"/>
  <c r="BD80" i="13"/>
  <c r="BC80" i="13"/>
  <c r="BA80" i="13"/>
  <c r="K80" i="13"/>
  <c r="I80" i="13"/>
  <c r="G80" i="13"/>
  <c r="BB80" i="13" s="1"/>
  <c r="BE79" i="13"/>
  <c r="BD79" i="13"/>
  <c r="BC79" i="13"/>
  <c r="BA79" i="13"/>
  <c r="K79" i="13"/>
  <c r="I79" i="13"/>
  <c r="G79" i="13"/>
  <c r="BB79" i="13" s="1"/>
  <c r="BE78" i="13"/>
  <c r="BD78" i="13"/>
  <c r="BC78" i="13"/>
  <c r="BA78" i="13"/>
  <c r="K78" i="13"/>
  <c r="I78" i="13"/>
  <c r="G78" i="13"/>
  <c r="BB78" i="13" s="1"/>
  <c r="BE77" i="13"/>
  <c r="BD77" i="13"/>
  <c r="BC77" i="13"/>
  <c r="BA77" i="13"/>
  <c r="K77" i="13"/>
  <c r="I77" i="13"/>
  <c r="G77" i="13"/>
  <c r="BB77" i="13" s="1"/>
  <c r="BE76" i="13"/>
  <c r="BD76" i="13"/>
  <c r="BC76" i="13"/>
  <c r="BA76" i="13"/>
  <c r="K76" i="13"/>
  <c r="I76" i="13"/>
  <c r="G76" i="13"/>
  <c r="BB76" i="13" s="1"/>
  <c r="BE75" i="13"/>
  <c r="BD75" i="13"/>
  <c r="BC75" i="13"/>
  <c r="BA75" i="13"/>
  <c r="K75" i="13"/>
  <c r="I75" i="13"/>
  <c r="G75" i="13"/>
  <c r="BB75" i="13" s="1"/>
  <c r="BE74" i="13"/>
  <c r="BD74" i="13"/>
  <c r="BC74" i="13"/>
  <c r="BA74" i="13"/>
  <c r="K74" i="13"/>
  <c r="I74" i="13"/>
  <c r="G74" i="13"/>
  <c r="BB74" i="13" s="1"/>
  <c r="BE73" i="13"/>
  <c r="BD73" i="13"/>
  <c r="BC73" i="13"/>
  <c r="BA73" i="13"/>
  <c r="K73" i="13"/>
  <c r="I73" i="13"/>
  <c r="G73" i="13"/>
  <c r="BB73" i="13" s="1"/>
  <c r="BE72" i="13"/>
  <c r="BD72" i="13"/>
  <c r="BC72" i="13"/>
  <c r="BA72" i="13"/>
  <c r="K72" i="13"/>
  <c r="I72" i="13"/>
  <c r="G72" i="13"/>
  <c r="BB72" i="13" s="1"/>
  <c r="BE71" i="13"/>
  <c r="BD71" i="13"/>
  <c r="BC71" i="13"/>
  <c r="BA71" i="13"/>
  <c r="K71" i="13"/>
  <c r="I71" i="13"/>
  <c r="G71" i="13"/>
  <c r="BB71" i="13" s="1"/>
  <c r="BE70" i="13"/>
  <c r="BD70" i="13"/>
  <c r="BC70" i="13"/>
  <c r="BA70" i="13"/>
  <c r="K70" i="13"/>
  <c r="I70" i="13"/>
  <c r="G70" i="13"/>
  <c r="BB70" i="13" s="1"/>
  <c r="BE69" i="13"/>
  <c r="BD69" i="13"/>
  <c r="BC69" i="13"/>
  <c r="BA69" i="13"/>
  <c r="BA86" i="13" s="1"/>
  <c r="E10" i="12" s="1"/>
  <c r="K69" i="13"/>
  <c r="I69" i="13"/>
  <c r="G69" i="13"/>
  <c r="BB69" i="13" s="1"/>
  <c r="BE68" i="13"/>
  <c r="BD68" i="13"/>
  <c r="BC68" i="13"/>
  <c r="BA68" i="13"/>
  <c r="K68" i="13"/>
  <c r="I68" i="13"/>
  <c r="G68" i="13"/>
  <c r="BB68" i="13" s="1"/>
  <c r="BE67" i="13"/>
  <c r="BD67" i="13"/>
  <c r="BC67" i="13"/>
  <c r="BA67" i="13"/>
  <c r="K67" i="13"/>
  <c r="I67" i="13"/>
  <c r="I86" i="13" s="1"/>
  <c r="G67" i="13"/>
  <c r="B10" i="12"/>
  <c r="A10" i="12"/>
  <c r="BD86" i="13"/>
  <c r="H10" i="12" s="1"/>
  <c r="BE64" i="13"/>
  <c r="BD64" i="13"/>
  <c r="BC64" i="13"/>
  <c r="BA64" i="13"/>
  <c r="K64" i="13"/>
  <c r="I64" i="13"/>
  <c r="G64" i="13"/>
  <c r="BB64" i="13" s="1"/>
  <c r="BE63" i="13"/>
  <c r="BD63" i="13"/>
  <c r="BC63" i="13"/>
  <c r="BA63" i="13"/>
  <c r="K63" i="13"/>
  <c r="I63" i="13"/>
  <c r="G63" i="13"/>
  <c r="BB63" i="13" s="1"/>
  <c r="BE62" i="13"/>
  <c r="BD62" i="13"/>
  <c r="BC62" i="13"/>
  <c r="BA62" i="13"/>
  <c r="K62" i="13"/>
  <c r="I62" i="13"/>
  <c r="G62" i="13"/>
  <c r="BB62" i="13" s="1"/>
  <c r="BE61" i="13"/>
  <c r="BD61" i="13"/>
  <c r="BC61" i="13"/>
  <c r="BA61" i="13"/>
  <c r="K61" i="13"/>
  <c r="I61" i="13"/>
  <c r="G61" i="13"/>
  <c r="BB61" i="13" s="1"/>
  <c r="BE60" i="13"/>
  <c r="BD60" i="13"/>
  <c r="BC60" i="13"/>
  <c r="BA60" i="13"/>
  <c r="K60" i="13"/>
  <c r="I60" i="13"/>
  <c r="G60" i="13"/>
  <c r="BB60" i="13" s="1"/>
  <c r="BE59" i="13"/>
  <c r="BD59" i="13"/>
  <c r="BC59" i="13"/>
  <c r="BA59" i="13"/>
  <c r="K59" i="13"/>
  <c r="I59" i="13"/>
  <c r="G59" i="13"/>
  <c r="BB59" i="13" s="1"/>
  <c r="BE58" i="13"/>
  <c r="BD58" i="13"/>
  <c r="BC58" i="13"/>
  <c r="BA58" i="13"/>
  <c r="K58" i="13"/>
  <c r="I58" i="13"/>
  <c r="G58" i="13"/>
  <c r="BB58" i="13" s="1"/>
  <c r="BE57" i="13"/>
  <c r="BD57" i="13"/>
  <c r="BC57" i="13"/>
  <c r="BA57" i="13"/>
  <c r="K57" i="13"/>
  <c r="I57" i="13"/>
  <c r="G57" i="13"/>
  <c r="BB57" i="13" s="1"/>
  <c r="BE56" i="13"/>
  <c r="BD56" i="13"/>
  <c r="BC56" i="13"/>
  <c r="BA56" i="13"/>
  <c r="K56" i="13"/>
  <c r="I56" i="13"/>
  <c r="G56" i="13"/>
  <c r="BB56" i="13" s="1"/>
  <c r="BE55" i="13"/>
  <c r="BD55" i="13"/>
  <c r="BC55" i="13"/>
  <c r="BA55" i="13"/>
  <c r="K55" i="13"/>
  <c r="I55" i="13"/>
  <c r="G55" i="13"/>
  <c r="BB55" i="13" s="1"/>
  <c r="BE54" i="13"/>
  <c r="BD54" i="13"/>
  <c r="BC54" i="13"/>
  <c r="BA54" i="13"/>
  <c r="K54" i="13"/>
  <c r="I54" i="13"/>
  <c r="G54" i="13"/>
  <c r="BB54" i="13" s="1"/>
  <c r="BE53" i="13"/>
  <c r="BD53" i="13"/>
  <c r="BC53" i="13"/>
  <c r="BA53" i="13"/>
  <c r="K53" i="13"/>
  <c r="I53" i="13"/>
  <c r="G53" i="13"/>
  <c r="BB53" i="13" s="1"/>
  <c r="BE52" i="13"/>
  <c r="BD52" i="13"/>
  <c r="BC52" i="13"/>
  <c r="BA52" i="13"/>
  <c r="K52" i="13"/>
  <c r="I52" i="13"/>
  <c r="G52" i="13"/>
  <c r="BB52" i="13" s="1"/>
  <c r="BE51" i="13"/>
  <c r="BD51" i="13"/>
  <c r="BC51" i="13"/>
  <c r="BA51" i="13"/>
  <c r="K51" i="13"/>
  <c r="I51" i="13"/>
  <c r="G51" i="13"/>
  <c r="BB51" i="13" s="1"/>
  <c r="BE50" i="13"/>
  <c r="BD50" i="13"/>
  <c r="BC50" i="13"/>
  <c r="BA50" i="13"/>
  <c r="K50" i="13"/>
  <c r="I50" i="13"/>
  <c r="G50" i="13"/>
  <c r="BB50" i="13" s="1"/>
  <c r="BE49" i="13"/>
  <c r="BD49" i="13"/>
  <c r="BC49" i="13"/>
  <c r="BA49" i="13"/>
  <c r="K49" i="13"/>
  <c r="I49" i="13"/>
  <c r="G49" i="13"/>
  <c r="BB49" i="13" s="1"/>
  <c r="BE48" i="13"/>
  <c r="BD48" i="13"/>
  <c r="BC48" i="13"/>
  <c r="BA48" i="13"/>
  <c r="K48" i="13"/>
  <c r="I48" i="13"/>
  <c r="G48" i="13"/>
  <c r="BB48" i="13" s="1"/>
  <c r="BE47" i="13"/>
  <c r="BD47" i="13"/>
  <c r="BC47" i="13"/>
  <c r="BA47" i="13"/>
  <c r="K47" i="13"/>
  <c r="I47" i="13"/>
  <c r="G47" i="13"/>
  <c r="BB47" i="13" s="1"/>
  <c r="BE46" i="13"/>
  <c r="BD46" i="13"/>
  <c r="BC46" i="13"/>
  <c r="BA46" i="13"/>
  <c r="K46" i="13"/>
  <c r="I46" i="13"/>
  <c r="G46" i="13"/>
  <c r="BB46" i="13" s="1"/>
  <c r="BE45" i="13"/>
  <c r="BD45" i="13"/>
  <c r="BC45" i="13"/>
  <c r="BA45" i="13"/>
  <c r="K45" i="13"/>
  <c r="I45" i="13"/>
  <c r="G45" i="13"/>
  <c r="BB45" i="13" s="1"/>
  <c r="BE44" i="13"/>
  <c r="BD44" i="13"/>
  <c r="BC44" i="13"/>
  <c r="BA44" i="13"/>
  <c r="K44" i="13"/>
  <c r="I44" i="13"/>
  <c r="G44" i="13"/>
  <c r="BB44" i="13" s="1"/>
  <c r="BE43" i="13"/>
  <c r="BD43" i="13"/>
  <c r="BC43" i="13"/>
  <c r="BC65" i="13" s="1"/>
  <c r="G9" i="12" s="1"/>
  <c r="BA43" i="13"/>
  <c r="K43" i="13"/>
  <c r="I43" i="13"/>
  <c r="G43" i="13"/>
  <c r="BB43" i="13" s="1"/>
  <c r="BE42" i="13"/>
  <c r="BD42" i="13"/>
  <c r="BC42" i="13"/>
  <c r="BA42" i="13"/>
  <c r="K42" i="13"/>
  <c r="I42" i="13"/>
  <c r="G42" i="13"/>
  <c r="BB42" i="13" s="1"/>
  <c r="BE41" i="13"/>
  <c r="BE65" i="13" s="1"/>
  <c r="I9" i="12" s="1"/>
  <c r="BD41" i="13"/>
  <c r="BC41" i="13"/>
  <c r="BA41" i="13"/>
  <c r="K41" i="13"/>
  <c r="I41" i="13"/>
  <c r="G41" i="13"/>
  <c r="BB41" i="13" s="1"/>
  <c r="B9" i="12"/>
  <c r="A9" i="12"/>
  <c r="BE38" i="13"/>
  <c r="BD38" i="13"/>
  <c r="BC38" i="13"/>
  <c r="BA38" i="13"/>
  <c r="K38" i="13"/>
  <c r="I38" i="13"/>
  <c r="G38" i="13"/>
  <c r="BB38" i="13" s="1"/>
  <c r="BE37" i="13"/>
  <c r="BD37" i="13"/>
  <c r="BC37" i="13"/>
  <c r="BA37" i="13"/>
  <c r="K37" i="13"/>
  <c r="I37" i="13"/>
  <c r="G37" i="13"/>
  <c r="BB37" i="13" s="1"/>
  <c r="BE36" i="13"/>
  <c r="BD36" i="13"/>
  <c r="BC36" i="13"/>
  <c r="BA36" i="13"/>
  <c r="K36" i="13"/>
  <c r="I36" i="13"/>
  <c r="G36" i="13"/>
  <c r="BB36" i="13" s="1"/>
  <c r="BE35" i="13"/>
  <c r="BD35" i="13"/>
  <c r="BC35" i="13"/>
  <c r="BA35" i="13"/>
  <c r="K35" i="13"/>
  <c r="I35" i="13"/>
  <c r="G35" i="13"/>
  <c r="BB35" i="13" s="1"/>
  <c r="BE34" i="13"/>
  <c r="BD34" i="13"/>
  <c r="BC34" i="13"/>
  <c r="BA34" i="13"/>
  <c r="K34" i="13"/>
  <c r="I34" i="13"/>
  <c r="G34" i="13"/>
  <c r="BB34" i="13" s="1"/>
  <c r="BE33" i="13"/>
  <c r="BD33" i="13"/>
  <c r="BC33" i="13"/>
  <c r="BA33" i="13"/>
  <c r="K33" i="13"/>
  <c r="I33" i="13"/>
  <c r="G33" i="13"/>
  <c r="BB33" i="13" s="1"/>
  <c r="BE32" i="13"/>
  <c r="BD32" i="13"/>
  <c r="BC32" i="13"/>
  <c r="BA32" i="13"/>
  <c r="K32" i="13"/>
  <c r="I32" i="13"/>
  <c r="G32" i="13"/>
  <c r="BB32" i="13" s="1"/>
  <c r="BE31" i="13"/>
  <c r="BD31" i="13"/>
  <c r="BC31" i="13"/>
  <c r="BA31" i="13"/>
  <c r="K31" i="13"/>
  <c r="I31" i="13"/>
  <c r="G31" i="13"/>
  <c r="BB31" i="13" s="1"/>
  <c r="BE30" i="13"/>
  <c r="BD30" i="13"/>
  <c r="BC30" i="13"/>
  <c r="BA30" i="13"/>
  <c r="K30" i="13"/>
  <c r="I30" i="13"/>
  <c r="G30" i="13"/>
  <c r="BB30" i="13" s="1"/>
  <c r="BE29" i="13"/>
  <c r="BD29" i="13"/>
  <c r="BC29" i="13"/>
  <c r="BA29" i="13"/>
  <c r="K29" i="13"/>
  <c r="I29" i="13"/>
  <c r="G29" i="13"/>
  <c r="BB29" i="13" s="1"/>
  <c r="BE28" i="13"/>
  <c r="BD28" i="13"/>
  <c r="BC28" i="13"/>
  <c r="BA28" i="13"/>
  <c r="K28" i="13"/>
  <c r="I28" i="13"/>
  <c r="G28" i="13"/>
  <c r="BB28" i="13" s="1"/>
  <c r="BE27" i="13"/>
  <c r="BD27" i="13"/>
  <c r="BC27" i="13"/>
  <c r="BA27" i="13"/>
  <c r="K27" i="13"/>
  <c r="I27" i="13"/>
  <c r="G27" i="13"/>
  <c r="BB27" i="13" s="1"/>
  <c r="BE26" i="13"/>
  <c r="BD26" i="13"/>
  <c r="BC26" i="13"/>
  <c r="BA26" i="13"/>
  <c r="K26" i="13"/>
  <c r="I26" i="13"/>
  <c r="G26" i="13"/>
  <c r="BB26" i="13" s="1"/>
  <c r="BE25" i="13"/>
  <c r="BD25" i="13"/>
  <c r="BC25" i="13"/>
  <c r="BA25" i="13"/>
  <c r="K25" i="13"/>
  <c r="I25" i="13"/>
  <c r="G25" i="13"/>
  <c r="BB25" i="13" s="1"/>
  <c r="BE24" i="13"/>
  <c r="BD24" i="13"/>
  <c r="BC24" i="13"/>
  <c r="BA24" i="13"/>
  <c r="K24" i="13"/>
  <c r="I24" i="13"/>
  <c r="G24" i="13"/>
  <c r="BB24" i="13" s="1"/>
  <c r="BE23" i="13"/>
  <c r="BD23" i="13"/>
  <c r="BC23" i="13"/>
  <c r="BA23" i="13"/>
  <c r="K23" i="13"/>
  <c r="I23" i="13"/>
  <c r="G23" i="13"/>
  <c r="BB23" i="13" s="1"/>
  <c r="BE22" i="13"/>
  <c r="BD22" i="13"/>
  <c r="BC22" i="13"/>
  <c r="BA22" i="13"/>
  <c r="K22" i="13"/>
  <c r="I22" i="13"/>
  <c r="G22" i="13"/>
  <c r="BB22" i="13" s="1"/>
  <c r="B8" i="12"/>
  <c r="A8" i="12"/>
  <c r="BE19" i="13"/>
  <c r="BD19" i="13"/>
  <c r="BC19" i="13"/>
  <c r="BA19" i="13"/>
  <c r="K19" i="13"/>
  <c r="I19" i="13"/>
  <c r="G19" i="13"/>
  <c r="BB19" i="13" s="1"/>
  <c r="BE18" i="13"/>
  <c r="BD18" i="13"/>
  <c r="BC18" i="13"/>
  <c r="BA18" i="13"/>
  <c r="K18" i="13"/>
  <c r="I18" i="13"/>
  <c r="G18" i="13"/>
  <c r="BB18" i="13" s="1"/>
  <c r="BE17" i="13"/>
  <c r="BD17" i="13"/>
  <c r="BC17" i="13"/>
  <c r="BA17" i="13"/>
  <c r="K17" i="13"/>
  <c r="I17" i="13"/>
  <c r="G17" i="13"/>
  <c r="BB17" i="13" s="1"/>
  <c r="BE16" i="13"/>
  <c r="BD16" i="13"/>
  <c r="BC16" i="13"/>
  <c r="BA16" i="13"/>
  <c r="K16" i="13"/>
  <c r="I16" i="13"/>
  <c r="G16" i="13"/>
  <c r="BB16" i="13" s="1"/>
  <c r="BE15" i="13"/>
  <c r="BD15" i="13"/>
  <c r="BC15" i="13"/>
  <c r="BA15" i="13"/>
  <c r="K15" i="13"/>
  <c r="I15" i="13"/>
  <c r="G15" i="13"/>
  <c r="BB15" i="13" s="1"/>
  <c r="BE14" i="13"/>
  <c r="BD14" i="13"/>
  <c r="BC14" i="13"/>
  <c r="BA14" i="13"/>
  <c r="K14" i="13"/>
  <c r="I14" i="13"/>
  <c r="G14" i="13"/>
  <c r="BB14" i="13" s="1"/>
  <c r="BE13" i="13"/>
  <c r="BD13" i="13"/>
  <c r="BC13" i="13"/>
  <c r="BA13" i="13"/>
  <c r="K13" i="13"/>
  <c r="I13" i="13"/>
  <c r="G13" i="13"/>
  <c r="BB13" i="13" s="1"/>
  <c r="BE12" i="13"/>
  <c r="BD12" i="13"/>
  <c r="BC12" i="13"/>
  <c r="BA12" i="13"/>
  <c r="K12" i="13"/>
  <c r="I12" i="13"/>
  <c r="G12" i="13"/>
  <c r="BB12" i="13" s="1"/>
  <c r="BE11" i="13"/>
  <c r="BD11" i="13"/>
  <c r="BC11" i="13"/>
  <c r="BA11" i="13"/>
  <c r="K11" i="13"/>
  <c r="I11" i="13"/>
  <c r="G11" i="13"/>
  <c r="BB11" i="13" s="1"/>
  <c r="BE10" i="13"/>
  <c r="BD10" i="13"/>
  <c r="BC10" i="13"/>
  <c r="BA10" i="13"/>
  <c r="K10" i="13"/>
  <c r="I10" i="13"/>
  <c r="G10" i="13"/>
  <c r="BB10" i="13" s="1"/>
  <c r="BE9" i="13"/>
  <c r="BD9" i="13"/>
  <c r="BC9" i="13"/>
  <c r="BA9" i="13"/>
  <c r="K9" i="13"/>
  <c r="I9" i="13"/>
  <c r="G9" i="13"/>
  <c r="BB9" i="13" s="1"/>
  <c r="BE8" i="13"/>
  <c r="BD8" i="13"/>
  <c r="BC8" i="13"/>
  <c r="BA8" i="13"/>
  <c r="K8" i="13"/>
  <c r="I8" i="13"/>
  <c r="I20" i="13" s="1"/>
  <c r="G8" i="13"/>
  <c r="B7" i="12"/>
  <c r="A7" i="12"/>
  <c r="BD20" i="13"/>
  <c r="H7" i="12" s="1"/>
  <c r="E4" i="13"/>
  <c r="F3" i="13"/>
  <c r="G17" i="12"/>
  <c r="I17" i="12" s="1"/>
  <c r="H18" i="12" s="1"/>
  <c r="G23" i="11" s="1"/>
  <c r="C33" i="11"/>
  <c r="F33" i="11" s="1"/>
  <c r="C31" i="11"/>
  <c r="G15" i="11"/>
  <c r="D15" i="11"/>
  <c r="G7" i="11"/>
  <c r="BE243" i="10"/>
  <c r="BD243" i="10"/>
  <c r="BC243" i="10"/>
  <c r="BA243" i="10"/>
  <c r="BE241" i="10"/>
  <c r="BD241" i="10"/>
  <c r="BC241" i="10"/>
  <c r="BA241" i="10"/>
  <c r="K241" i="10"/>
  <c r="I241" i="10"/>
  <c r="G241" i="10"/>
  <c r="BB241" i="10" s="1"/>
  <c r="BE240" i="10"/>
  <c r="BD240" i="10"/>
  <c r="BC240" i="10"/>
  <c r="BA240" i="10"/>
  <c r="K240" i="10"/>
  <c r="I240" i="10"/>
  <c r="G240" i="10"/>
  <c r="BB240" i="10" s="1"/>
  <c r="BE239" i="10"/>
  <c r="BD239" i="10"/>
  <c r="BC239" i="10"/>
  <c r="BA239" i="10"/>
  <c r="K239" i="10"/>
  <c r="I239" i="10"/>
  <c r="G239" i="10"/>
  <c r="BB239" i="10" s="1"/>
  <c r="BE236" i="10"/>
  <c r="BD236" i="10"/>
  <c r="BC236" i="10"/>
  <c r="BA236" i="10"/>
  <c r="K236" i="10"/>
  <c r="I236" i="10"/>
  <c r="G236" i="10"/>
  <c r="BE231" i="10"/>
  <c r="BD231" i="10"/>
  <c r="BC231" i="10"/>
  <c r="BA231" i="10"/>
  <c r="K231" i="10"/>
  <c r="I231" i="10"/>
  <c r="G231" i="10"/>
  <c r="BB231" i="10" s="1"/>
  <c r="B20" i="9"/>
  <c r="A20" i="9"/>
  <c r="BE228" i="10"/>
  <c r="BD228" i="10"/>
  <c r="BC228" i="10"/>
  <c r="BA228" i="10"/>
  <c r="BE224" i="10"/>
  <c r="BD224" i="10"/>
  <c r="BC224" i="10"/>
  <c r="BA224" i="10"/>
  <c r="K224" i="10"/>
  <c r="I224" i="10"/>
  <c r="G224" i="10"/>
  <c r="BB224" i="10" s="1"/>
  <c r="BE223" i="10"/>
  <c r="BD223" i="10"/>
  <c r="BC223" i="10"/>
  <c r="BA223" i="10"/>
  <c r="K223" i="10"/>
  <c r="I223" i="10"/>
  <c r="G223" i="10"/>
  <c r="BB223" i="10" s="1"/>
  <c r="BE221" i="10"/>
  <c r="BD221" i="10"/>
  <c r="BC221" i="10"/>
  <c r="BA221" i="10"/>
  <c r="K221" i="10"/>
  <c r="I221" i="10"/>
  <c r="G221" i="10"/>
  <c r="BB221" i="10" s="1"/>
  <c r="BE219" i="10"/>
  <c r="BD219" i="10"/>
  <c r="BC219" i="10"/>
  <c r="BA219" i="10"/>
  <c r="K219" i="10"/>
  <c r="I219" i="10"/>
  <c r="G219" i="10"/>
  <c r="BB219" i="10" s="1"/>
  <c r="BE217" i="10"/>
  <c r="BD217" i="10"/>
  <c r="BC217" i="10"/>
  <c r="BA217" i="10"/>
  <c r="K217" i="10"/>
  <c r="I217" i="10"/>
  <c r="G217" i="10"/>
  <c r="B19" i="9"/>
  <c r="A19" i="9"/>
  <c r="BE214" i="10"/>
  <c r="BD214" i="10"/>
  <c r="BC214" i="10"/>
  <c r="BA214" i="10"/>
  <c r="BE211" i="10"/>
  <c r="BD211" i="10"/>
  <c r="BC211" i="10"/>
  <c r="BA211" i="10"/>
  <c r="K211" i="10"/>
  <c r="I211" i="10"/>
  <c r="G211" i="10"/>
  <c r="BB211" i="10" s="1"/>
  <c r="BE209" i="10"/>
  <c r="BD209" i="10"/>
  <c r="BC209" i="10"/>
  <c r="BA209" i="10"/>
  <c r="K209" i="10"/>
  <c r="I209" i="10"/>
  <c r="G209" i="10"/>
  <c r="BB209" i="10" s="1"/>
  <c r="BE197" i="10"/>
  <c r="BD197" i="10"/>
  <c r="BC197" i="10"/>
  <c r="BA197" i="10"/>
  <c r="BA215" i="10" s="1"/>
  <c r="E18" i="9" s="1"/>
  <c r="K197" i="10"/>
  <c r="I197" i="10"/>
  <c r="G197" i="10"/>
  <c r="BB197" i="10" s="1"/>
  <c r="BE195" i="10"/>
  <c r="BD195" i="10"/>
  <c r="BC195" i="10"/>
  <c r="BA195" i="10"/>
  <c r="K195" i="10"/>
  <c r="I195" i="10"/>
  <c r="G195" i="10"/>
  <c r="BB195" i="10" s="1"/>
  <c r="BE194" i="10"/>
  <c r="BD194" i="10"/>
  <c r="BD215" i="10" s="1"/>
  <c r="H18" i="9" s="1"/>
  <c r="BC194" i="10"/>
  <c r="BA194" i="10"/>
  <c r="K194" i="10"/>
  <c r="I194" i="10"/>
  <c r="G194" i="10"/>
  <c r="BB194" i="10" s="1"/>
  <c r="BE188" i="10"/>
  <c r="BD188" i="10"/>
  <c r="BC188" i="10"/>
  <c r="BC215" i="10" s="1"/>
  <c r="G18" i="9" s="1"/>
  <c r="BA188" i="10"/>
  <c r="K188" i="10"/>
  <c r="I188" i="10"/>
  <c r="G188" i="10"/>
  <c r="B18" i="9"/>
  <c r="A18" i="9"/>
  <c r="BE185" i="10"/>
  <c r="BD185" i="10"/>
  <c r="BC185" i="10"/>
  <c r="BA185" i="10"/>
  <c r="BE184" i="10"/>
  <c r="BD184" i="10"/>
  <c r="BC184" i="10"/>
  <c r="BA184" i="10"/>
  <c r="K184" i="10"/>
  <c r="I184" i="10"/>
  <c r="G184" i="10"/>
  <c r="BB184" i="10" s="1"/>
  <c r="BE183" i="10"/>
  <c r="BD183" i="10"/>
  <c r="BC183" i="10"/>
  <c r="BA183" i="10"/>
  <c r="K183" i="10"/>
  <c r="I183" i="10"/>
  <c r="G183" i="10"/>
  <c r="BE182" i="10"/>
  <c r="BD182" i="10"/>
  <c r="BC182" i="10"/>
  <c r="BA182" i="10"/>
  <c r="K182" i="10"/>
  <c r="I182" i="10"/>
  <c r="G182" i="10"/>
  <c r="BB182" i="10" s="1"/>
  <c r="BE181" i="10"/>
  <c r="BD181" i="10"/>
  <c r="BC181" i="10"/>
  <c r="BA181" i="10"/>
  <c r="K181" i="10"/>
  <c r="I181" i="10"/>
  <c r="G181" i="10"/>
  <c r="BB181" i="10" s="1"/>
  <c r="BE180" i="10"/>
  <c r="BD180" i="10"/>
  <c r="BC180" i="10"/>
  <c r="BA180" i="10"/>
  <c r="K180" i="10"/>
  <c r="I180" i="10"/>
  <c r="G180" i="10"/>
  <c r="BB180" i="10" s="1"/>
  <c r="BE179" i="10"/>
  <c r="BD179" i="10"/>
  <c r="BD186" i="10" s="1"/>
  <c r="H17" i="9" s="1"/>
  <c r="BC179" i="10"/>
  <c r="BA179" i="10"/>
  <c r="K179" i="10"/>
  <c r="I179" i="10"/>
  <c r="G179" i="10"/>
  <c r="BB179" i="10" s="1"/>
  <c r="BE178" i="10"/>
  <c r="BD178" i="10"/>
  <c r="BC178" i="10"/>
  <c r="BA178" i="10"/>
  <c r="K178" i="10"/>
  <c r="I178" i="10"/>
  <c r="G178" i="10"/>
  <c r="BB178" i="10" s="1"/>
  <c r="BE177" i="10"/>
  <c r="BD177" i="10"/>
  <c r="BC177" i="10"/>
  <c r="BA177" i="10"/>
  <c r="K177" i="10"/>
  <c r="I177" i="10"/>
  <c r="G177" i="10"/>
  <c r="BB177" i="10" s="1"/>
  <c r="B17" i="9"/>
  <c r="A17" i="9"/>
  <c r="BE174" i="10"/>
  <c r="BD174" i="10"/>
  <c r="BC174" i="10"/>
  <c r="BA174" i="10"/>
  <c r="BE172" i="10"/>
  <c r="BD172" i="10"/>
  <c r="BC172" i="10"/>
  <c r="BA172" i="10"/>
  <c r="K172" i="10"/>
  <c r="I172" i="10"/>
  <c r="G172" i="10"/>
  <c r="BB172" i="10" s="1"/>
  <c r="BE169" i="10"/>
  <c r="BD169" i="10"/>
  <c r="BC169" i="10"/>
  <c r="BA169" i="10"/>
  <c r="K169" i="10"/>
  <c r="I169" i="10"/>
  <c r="G169" i="10"/>
  <c r="BB169" i="10" s="1"/>
  <c r="BE166" i="10"/>
  <c r="BD166" i="10"/>
  <c r="BC166" i="10"/>
  <c r="BA166" i="10"/>
  <c r="K166" i="10"/>
  <c r="I166" i="10"/>
  <c r="G166" i="10"/>
  <c r="BB166" i="10" s="1"/>
  <c r="BE162" i="10"/>
  <c r="BD162" i="10"/>
  <c r="BC162" i="10"/>
  <c r="BA162" i="10"/>
  <c r="K162" i="10"/>
  <c r="I162" i="10"/>
  <c r="G162" i="10"/>
  <c r="BB162" i="10" s="1"/>
  <c r="BE161" i="10"/>
  <c r="BD161" i="10"/>
  <c r="BC161" i="10"/>
  <c r="BA161" i="10"/>
  <c r="K161" i="10"/>
  <c r="I161" i="10"/>
  <c r="G161" i="10"/>
  <c r="BB161" i="10" s="1"/>
  <c r="BE160" i="10"/>
  <c r="BD160" i="10"/>
  <c r="BC160" i="10"/>
  <c r="BA160" i="10"/>
  <c r="K160" i="10"/>
  <c r="I160" i="10"/>
  <c r="G160" i="10"/>
  <c r="BB160" i="10" s="1"/>
  <c r="BE159" i="10"/>
  <c r="BD159" i="10"/>
  <c r="BC159" i="10"/>
  <c r="BA159" i="10"/>
  <c r="K159" i="10"/>
  <c r="I159" i="10"/>
  <c r="G159" i="10"/>
  <c r="BB159" i="10" s="1"/>
  <c r="BE158" i="10"/>
  <c r="BD158" i="10"/>
  <c r="BC158" i="10"/>
  <c r="BA158" i="10"/>
  <c r="K158" i="10"/>
  <c r="I158" i="10"/>
  <c r="G158" i="10"/>
  <c r="BB158" i="10" s="1"/>
  <c r="BE157" i="10"/>
  <c r="BD157" i="10"/>
  <c r="BC157" i="10"/>
  <c r="BA157" i="10"/>
  <c r="K157" i="10"/>
  <c r="I157" i="10"/>
  <c r="G157" i="10"/>
  <c r="BB157" i="10" s="1"/>
  <c r="BE156" i="10"/>
  <c r="BD156" i="10"/>
  <c r="BC156" i="10"/>
  <c r="BA156" i="10"/>
  <c r="K156" i="10"/>
  <c r="I156" i="10"/>
  <c r="G156" i="10"/>
  <c r="BB156" i="10" s="1"/>
  <c r="BE155" i="10"/>
  <c r="BD155" i="10"/>
  <c r="BC155" i="10"/>
  <c r="BA155" i="10"/>
  <c r="K155" i="10"/>
  <c r="I155" i="10"/>
  <c r="G155" i="10"/>
  <c r="BB155" i="10" s="1"/>
  <c r="BE154" i="10"/>
  <c r="BD154" i="10"/>
  <c r="BC154" i="10"/>
  <c r="BA154" i="10"/>
  <c r="K154" i="10"/>
  <c r="I154" i="10"/>
  <c r="G154" i="10"/>
  <c r="BB154" i="10" s="1"/>
  <c r="BE153" i="10"/>
  <c r="BD153" i="10"/>
  <c r="BC153" i="10"/>
  <c r="BA153" i="10"/>
  <c r="K153" i="10"/>
  <c r="I153" i="10"/>
  <c r="G153" i="10"/>
  <c r="BB153" i="10" s="1"/>
  <c r="BE152" i="10"/>
  <c r="BD152" i="10"/>
  <c r="BC152" i="10"/>
  <c r="BA152" i="10"/>
  <c r="K152" i="10"/>
  <c r="I152" i="10"/>
  <c r="G152" i="10"/>
  <c r="BB152" i="10" s="1"/>
  <c r="BE151" i="10"/>
  <c r="BD151" i="10"/>
  <c r="BC151" i="10"/>
  <c r="BA151" i="10"/>
  <c r="K151" i="10"/>
  <c r="I151" i="10"/>
  <c r="G151" i="10"/>
  <c r="BB151" i="10" s="1"/>
  <c r="BE150" i="10"/>
  <c r="BD150" i="10"/>
  <c r="BC150" i="10"/>
  <c r="BA150" i="10"/>
  <c r="K150" i="10"/>
  <c r="I150" i="10"/>
  <c r="G150" i="10"/>
  <c r="BB150" i="10" s="1"/>
  <c r="BE149" i="10"/>
  <c r="BD149" i="10"/>
  <c r="BC149" i="10"/>
  <c r="BA149" i="10"/>
  <c r="K149" i="10"/>
  <c r="I149" i="10"/>
  <c r="G149" i="10"/>
  <c r="BB149" i="10" s="1"/>
  <c r="BE148" i="10"/>
  <c r="BD148" i="10"/>
  <c r="BC148" i="10"/>
  <c r="BA148" i="10"/>
  <c r="K148" i="10"/>
  <c r="I148" i="10"/>
  <c r="G148" i="10"/>
  <c r="BB148" i="10" s="1"/>
  <c r="BE147" i="10"/>
  <c r="BD147" i="10"/>
  <c r="BC147" i="10"/>
  <c r="BA147" i="10"/>
  <c r="K147" i="10"/>
  <c r="I147" i="10"/>
  <c r="G147" i="10"/>
  <c r="BB147" i="10" s="1"/>
  <c r="BE146" i="10"/>
  <c r="BD146" i="10"/>
  <c r="BC146" i="10"/>
  <c r="BA146" i="10"/>
  <c r="K146" i="10"/>
  <c r="I146" i="10"/>
  <c r="G146" i="10"/>
  <c r="BB146" i="10" s="1"/>
  <c r="BE145" i="10"/>
  <c r="BD145" i="10"/>
  <c r="BC145" i="10"/>
  <c r="BA145" i="10"/>
  <c r="K145" i="10"/>
  <c r="I145" i="10"/>
  <c r="G145" i="10"/>
  <c r="BB145" i="10" s="1"/>
  <c r="BE144" i="10"/>
  <c r="BD144" i="10"/>
  <c r="BC144" i="10"/>
  <c r="BA144" i="10"/>
  <c r="K144" i="10"/>
  <c r="I144" i="10"/>
  <c r="G144" i="10"/>
  <c r="BB144" i="10" s="1"/>
  <c r="BE143" i="10"/>
  <c r="BD143" i="10"/>
  <c r="BC143" i="10"/>
  <c r="BA143" i="10"/>
  <c r="K143" i="10"/>
  <c r="I143" i="10"/>
  <c r="G143" i="10"/>
  <c r="B16" i="9"/>
  <c r="A16" i="9"/>
  <c r="BE140" i="10"/>
  <c r="BD140" i="10"/>
  <c r="BC140" i="10"/>
  <c r="BA140" i="10"/>
  <c r="BE139" i="10"/>
  <c r="BD139" i="10"/>
  <c r="BC139" i="10"/>
  <c r="BA139" i="10"/>
  <c r="K139" i="10"/>
  <c r="I139" i="10"/>
  <c r="G139" i="10"/>
  <c r="BB139" i="10" s="1"/>
  <c r="BE138" i="10"/>
  <c r="BD138" i="10"/>
  <c r="BC138" i="10"/>
  <c r="BA138" i="10"/>
  <c r="K138" i="10"/>
  <c r="I138" i="10"/>
  <c r="G138" i="10"/>
  <c r="BB138" i="10" s="1"/>
  <c r="BE137" i="10"/>
  <c r="BD137" i="10"/>
  <c r="BC137" i="10"/>
  <c r="BA137" i="10"/>
  <c r="K137" i="10"/>
  <c r="I137" i="10"/>
  <c r="G137" i="10"/>
  <c r="BB137" i="10" s="1"/>
  <c r="BE136" i="10"/>
  <c r="BD136" i="10"/>
  <c r="BC136" i="10"/>
  <c r="BA136" i="10"/>
  <c r="K136" i="10"/>
  <c r="I136" i="10"/>
  <c r="G136" i="10"/>
  <c r="BB136" i="10" s="1"/>
  <c r="BE135" i="10"/>
  <c r="BD135" i="10"/>
  <c r="BC135" i="10"/>
  <c r="BA135" i="10"/>
  <c r="K135" i="10"/>
  <c r="I135" i="10"/>
  <c r="G135" i="10"/>
  <c r="BB135" i="10" s="1"/>
  <c r="BE134" i="10"/>
  <c r="BD134" i="10"/>
  <c r="BC134" i="10"/>
  <c r="BA134" i="10"/>
  <c r="K134" i="10"/>
  <c r="I134" i="10"/>
  <c r="G134" i="10"/>
  <c r="BE133" i="10"/>
  <c r="BD133" i="10"/>
  <c r="BC133" i="10"/>
  <c r="BA133" i="10"/>
  <c r="K133" i="10"/>
  <c r="I133" i="10"/>
  <c r="G133" i="10"/>
  <c r="BB133" i="10" s="1"/>
  <c r="BE132" i="10"/>
  <c r="BD132" i="10"/>
  <c r="BC132" i="10"/>
  <c r="BA132" i="10"/>
  <c r="K132" i="10"/>
  <c r="I132" i="10"/>
  <c r="G132" i="10"/>
  <c r="BB132" i="10" s="1"/>
  <c r="BE131" i="10"/>
  <c r="BD131" i="10"/>
  <c r="BC131" i="10"/>
  <c r="BA131" i="10"/>
  <c r="K131" i="10"/>
  <c r="I131" i="10"/>
  <c r="G131" i="10"/>
  <c r="BB131" i="10" s="1"/>
  <c r="BE130" i="10"/>
  <c r="BD130" i="10"/>
  <c r="BC130" i="10"/>
  <c r="BA130" i="10"/>
  <c r="K130" i="10"/>
  <c r="I130" i="10"/>
  <c r="G130" i="10"/>
  <c r="BB130" i="10" s="1"/>
  <c r="B15" i="9"/>
  <c r="A15" i="9"/>
  <c r="BE127" i="10"/>
  <c r="BD127" i="10"/>
  <c r="BC127" i="10"/>
  <c r="BA127" i="10"/>
  <c r="BE123" i="10"/>
  <c r="BD123" i="10"/>
  <c r="BC123" i="10"/>
  <c r="BA123" i="10"/>
  <c r="K123" i="10"/>
  <c r="I123" i="10"/>
  <c r="G123" i="10"/>
  <c r="BB123" i="10" s="1"/>
  <c r="BE122" i="10"/>
  <c r="BD122" i="10"/>
  <c r="BC122" i="10"/>
  <c r="BA122" i="10"/>
  <c r="K122" i="10"/>
  <c r="I122" i="10"/>
  <c r="G122" i="10"/>
  <c r="BB122" i="10" s="1"/>
  <c r="BE120" i="10"/>
  <c r="BD120" i="10"/>
  <c r="BC120" i="10"/>
  <c r="BA120" i="10"/>
  <c r="K120" i="10"/>
  <c r="I120" i="10"/>
  <c r="G120" i="10"/>
  <c r="BE116" i="10"/>
  <c r="BD116" i="10"/>
  <c r="BC116" i="10"/>
  <c r="BA116" i="10"/>
  <c r="BA128" i="10" s="1"/>
  <c r="E14" i="9" s="1"/>
  <c r="K116" i="10"/>
  <c r="I116" i="10"/>
  <c r="G116" i="10"/>
  <c r="BB116" i="10" s="1"/>
  <c r="BE112" i="10"/>
  <c r="BD112" i="10"/>
  <c r="BC112" i="10"/>
  <c r="BA112" i="10"/>
  <c r="K112" i="10"/>
  <c r="I112" i="10"/>
  <c r="G112" i="10"/>
  <c r="BB112" i="10" s="1"/>
  <c r="B14" i="9"/>
  <c r="A14" i="9"/>
  <c r="BE109" i="10"/>
  <c r="BD109" i="10"/>
  <c r="BC109" i="10"/>
  <c r="BA109" i="10"/>
  <c r="BE107" i="10"/>
  <c r="BD107" i="10"/>
  <c r="BC107" i="10"/>
  <c r="BA107" i="10"/>
  <c r="K107" i="10"/>
  <c r="I107" i="10"/>
  <c r="G107" i="10"/>
  <c r="BB107" i="10" s="1"/>
  <c r="BE105" i="10"/>
  <c r="BD105" i="10"/>
  <c r="BC105" i="10"/>
  <c r="BA105" i="10"/>
  <c r="K105" i="10"/>
  <c r="I105" i="10"/>
  <c r="G105" i="10"/>
  <c r="BE103" i="10"/>
  <c r="BD103" i="10"/>
  <c r="BC103" i="10"/>
  <c r="BA103" i="10"/>
  <c r="K103" i="10"/>
  <c r="I103" i="10"/>
  <c r="G103" i="10"/>
  <c r="BB103" i="10" s="1"/>
  <c r="BE101" i="10"/>
  <c r="BD101" i="10"/>
  <c r="BC101" i="10"/>
  <c r="BC110" i="10" s="1"/>
  <c r="G13" i="9" s="1"/>
  <c r="BA101" i="10"/>
  <c r="K101" i="10"/>
  <c r="I101" i="10"/>
  <c r="G101" i="10"/>
  <c r="BB101" i="10" s="1"/>
  <c r="B13" i="9"/>
  <c r="A13" i="9"/>
  <c r="BE98" i="10"/>
  <c r="BD98" i="10"/>
  <c r="BC98" i="10"/>
  <c r="BA98" i="10"/>
  <c r="BE94" i="10"/>
  <c r="BD94" i="10"/>
  <c r="BC94" i="10"/>
  <c r="BA94" i="10"/>
  <c r="K94" i="10"/>
  <c r="I94" i="10"/>
  <c r="G94" i="10"/>
  <c r="BB94" i="10" s="1"/>
  <c r="BE87" i="10"/>
  <c r="BD87" i="10"/>
  <c r="BC87" i="10"/>
  <c r="BA87" i="10"/>
  <c r="K87" i="10"/>
  <c r="I87" i="10"/>
  <c r="G87" i="10"/>
  <c r="BB87" i="10" s="1"/>
  <c r="BE84" i="10"/>
  <c r="BD84" i="10"/>
  <c r="BC84" i="10"/>
  <c r="BA84" i="10"/>
  <c r="K84" i="10"/>
  <c r="I84" i="10"/>
  <c r="G84" i="10"/>
  <c r="BB84" i="10" s="1"/>
  <c r="BE82" i="10"/>
  <c r="BD82" i="10"/>
  <c r="BC82" i="10"/>
  <c r="BA82" i="10"/>
  <c r="K82" i="10"/>
  <c r="I82" i="10"/>
  <c r="G82" i="10"/>
  <c r="B12" i="9"/>
  <c r="A12" i="9"/>
  <c r="BE78" i="10"/>
  <c r="BE80" i="10" s="1"/>
  <c r="I11" i="9" s="1"/>
  <c r="BD78" i="10"/>
  <c r="BC78" i="10"/>
  <c r="BC80" i="10" s="1"/>
  <c r="G11" i="9" s="1"/>
  <c r="BA78" i="10"/>
  <c r="BA80" i="10" s="1"/>
  <c r="E11" i="9" s="1"/>
  <c r="K78" i="10"/>
  <c r="K80" i="10" s="1"/>
  <c r="I78" i="10"/>
  <c r="G78" i="10"/>
  <c r="BB78" i="10" s="1"/>
  <c r="BB80" i="10" s="1"/>
  <c r="F11" i="9" s="1"/>
  <c r="B11" i="9"/>
  <c r="A11" i="9"/>
  <c r="BD80" i="10"/>
  <c r="H11" i="9" s="1"/>
  <c r="I80" i="10"/>
  <c r="BE75" i="10"/>
  <c r="BE76" i="10" s="1"/>
  <c r="I10" i="9" s="1"/>
  <c r="BD75" i="10"/>
  <c r="BC75" i="10"/>
  <c r="BC76" i="10" s="1"/>
  <c r="G10" i="9" s="1"/>
  <c r="BB75" i="10"/>
  <c r="BB76" i="10" s="1"/>
  <c r="F10" i="9" s="1"/>
  <c r="K75" i="10"/>
  <c r="K76" i="10" s="1"/>
  <c r="I75" i="10"/>
  <c r="G75" i="10"/>
  <c r="BA75" i="10" s="1"/>
  <c r="BA76" i="10" s="1"/>
  <c r="E10" i="9" s="1"/>
  <c r="B10" i="9"/>
  <c r="A10" i="9"/>
  <c r="BD76" i="10"/>
  <c r="H10" i="9" s="1"/>
  <c r="I76" i="10"/>
  <c r="BD71" i="10"/>
  <c r="BC71" i="10"/>
  <c r="BB71" i="10"/>
  <c r="BA71" i="10"/>
  <c r="K71" i="10"/>
  <c r="I71" i="10"/>
  <c r="G71" i="10"/>
  <c r="BE71" i="10" s="1"/>
  <c r="BE70" i="10"/>
  <c r="BD70" i="10"/>
  <c r="BC70" i="10"/>
  <c r="BB70" i="10"/>
  <c r="K70" i="10"/>
  <c r="I70" i="10"/>
  <c r="G70" i="10"/>
  <c r="BA70" i="10" s="1"/>
  <c r="BE69" i="10"/>
  <c r="BD69" i="10"/>
  <c r="BC69" i="10"/>
  <c r="BB69" i="10"/>
  <c r="K69" i="10"/>
  <c r="I69" i="10"/>
  <c r="G69" i="10"/>
  <c r="BA69" i="10" s="1"/>
  <c r="BE67" i="10"/>
  <c r="BD67" i="10"/>
  <c r="BC67" i="10"/>
  <c r="BB67" i="10"/>
  <c r="K67" i="10"/>
  <c r="I67" i="10"/>
  <c r="G67" i="10"/>
  <c r="BA67" i="10" s="1"/>
  <c r="B9" i="9"/>
  <c r="A9" i="9"/>
  <c r="BB73" i="10"/>
  <c r="F9" i="9" s="1"/>
  <c r="BE58" i="10"/>
  <c r="BD58" i="10"/>
  <c r="BC58" i="10"/>
  <c r="BB58" i="10"/>
  <c r="K58" i="10"/>
  <c r="I58" i="10"/>
  <c r="G58" i="10"/>
  <c r="BA58" i="10" s="1"/>
  <c r="BE56" i="10"/>
  <c r="BD56" i="10"/>
  <c r="BC56" i="10"/>
  <c r="BB56" i="10"/>
  <c r="K56" i="10"/>
  <c r="I56" i="10"/>
  <c r="G56" i="10"/>
  <c r="BA56" i="10" s="1"/>
  <c r="BE54" i="10"/>
  <c r="BD54" i="10"/>
  <c r="BC54" i="10"/>
  <c r="BB54" i="10"/>
  <c r="K54" i="10"/>
  <c r="I54" i="10"/>
  <c r="G54" i="10"/>
  <c r="BA54" i="10" s="1"/>
  <c r="BE53" i="10"/>
  <c r="BD53" i="10"/>
  <c r="BC53" i="10"/>
  <c r="BB53" i="10"/>
  <c r="K53" i="10"/>
  <c r="I53" i="10"/>
  <c r="G53" i="10"/>
  <c r="BA53" i="10" s="1"/>
  <c r="BE51" i="10"/>
  <c r="BD51" i="10"/>
  <c r="BC51" i="10"/>
  <c r="BB51" i="10"/>
  <c r="K51" i="10"/>
  <c r="I51" i="10"/>
  <c r="G51" i="10"/>
  <c r="BA51" i="10" s="1"/>
  <c r="BE49" i="10"/>
  <c r="BD49" i="10"/>
  <c r="BC49" i="10"/>
  <c r="BB49" i="10"/>
  <c r="K49" i="10"/>
  <c r="I49" i="10"/>
  <c r="G49" i="10"/>
  <c r="BA49" i="10" s="1"/>
  <c r="BE47" i="10"/>
  <c r="BD47" i="10"/>
  <c r="BC47" i="10"/>
  <c r="BB47" i="10"/>
  <c r="K47" i="10"/>
  <c r="I47" i="10"/>
  <c r="G47" i="10"/>
  <c r="BA47" i="10" s="1"/>
  <c r="BE45" i="10"/>
  <c r="BD45" i="10"/>
  <c r="BC45" i="10"/>
  <c r="BB45" i="10"/>
  <c r="K45" i="10"/>
  <c r="I45" i="10"/>
  <c r="G45" i="10"/>
  <c r="BA45" i="10" s="1"/>
  <c r="BE42" i="10"/>
  <c r="BD42" i="10"/>
  <c r="BC42" i="10"/>
  <c r="BB42" i="10"/>
  <c r="K42" i="10"/>
  <c r="I42" i="10"/>
  <c r="G42" i="10"/>
  <c r="BA42" i="10" s="1"/>
  <c r="BE40" i="10"/>
  <c r="BD40" i="10"/>
  <c r="BC40" i="10"/>
  <c r="BB40" i="10"/>
  <c r="K40" i="10"/>
  <c r="I40" i="10"/>
  <c r="G40" i="10"/>
  <c r="BA40" i="10" s="1"/>
  <c r="BE35" i="10"/>
  <c r="BD35" i="10"/>
  <c r="BC35" i="10"/>
  <c r="BB35" i="10"/>
  <c r="K35" i="10"/>
  <c r="I35" i="10"/>
  <c r="G35" i="10"/>
  <c r="BA35" i="10" s="1"/>
  <c r="BE30" i="10"/>
  <c r="BD30" i="10"/>
  <c r="BC30" i="10"/>
  <c r="BB30" i="10"/>
  <c r="K30" i="10"/>
  <c r="I30" i="10"/>
  <c r="G30" i="10"/>
  <c r="BA30" i="10" s="1"/>
  <c r="BE25" i="10"/>
  <c r="BD25" i="10"/>
  <c r="BC25" i="10"/>
  <c r="BB25" i="10"/>
  <c r="K25" i="10"/>
  <c r="I25" i="10"/>
  <c r="G25" i="10"/>
  <c r="BA25" i="10" s="1"/>
  <c r="B8" i="9"/>
  <c r="A8" i="9"/>
  <c r="BE17" i="10"/>
  <c r="BD17" i="10"/>
  <c r="BC17" i="10"/>
  <c r="BB17" i="10"/>
  <c r="K17" i="10"/>
  <c r="I17" i="10"/>
  <c r="G17" i="10"/>
  <c r="BA17" i="10" s="1"/>
  <c r="BE14" i="10"/>
  <c r="BD14" i="10"/>
  <c r="BC14" i="10"/>
  <c r="BB14" i="10"/>
  <c r="K14" i="10"/>
  <c r="I14" i="10"/>
  <c r="G14" i="10"/>
  <c r="BA14" i="10" s="1"/>
  <c r="BE12" i="10"/>
  <c r="BD12" i="10"/>
  <c r="BC12" i="10"/>
  <c r="BB12" i="10"/>
  <c r="K12" i="10"/>
  <c r="I12" i="10"/>
  <c r="G12" i="10"/>
  <c r="BA12" i="10" s="1"/>
  <c r="BE10" i="10"/>
  <c r="BD10" i="10"/>
  <c r="BC10" i="10"/>
  <c r="BB10" i="10"/>
  <c r="K10" i="10"/>
  <c r="I10" i="10"/>
  <c r="G10" i="10"/>
  <c r="BA10" i="10" s="1"/>
  <c r="BE8" i="10"/>
  <c r="BD8" i="10"/>
  <c r="BC8" i="10"/>
  <c r="BB8" i="10"/>
  <c r="K8" i="10"/>
  <c r="I8" i="10"/>
  <c r="G8" i="10"/>
  <c r="BA8" i="10" s="1"/>
  <c r="B7" i="9"/>
  <c r="A7" i="9"/>
  <c r="E4" i="10"/>
  <c r="F3" i="10"/>
  <c r="G26" i="9"/>
  <c r="I26" i="9" s="1"/>
  <c r="H27" i="9" s="1"/>
  <c r="G23" i="8" s="1"/>
  <c r="C33" i="8"/>
  <c r="F33" i="8" s="1"/>
  <c r="C31" i="8"/>
  <c r="G15" i="8"/>
  <c r="D15" i="8"/>
  <c r="G7" i="8"/>
  <c r="BE37" i="7"/>
  <c r="BD37" i="7"/>
  <c r="BC37" i="7"/>
  <c r="BB37" i="7"/>
  <c r="K37" i="7"/>
  <c r="I37" i="7"/>
  <c r="G37" i="7"/>
  <c r="BA37" i="7" s="1"/>
  <c r="BE36" i="7"/>
  <c r="BD36" i="7"/>
  <c r="BC36" i="7"/>
  <c r="BB36" i="7"/>
  <c r="K36" i="7"/>
  <c r="I36" i="7"/>
  <c r="G36" i="7"/>
  <c r="BA36" i="7" s="1"/>
  <c r="BE35" i="7"/>
  <c r="BD35" i="7"/>
  <c r="BC35" i="7"/>
  <c r="BB35" i="7"/>
  <c r="K35" i="7"/>
  <c r="I35" i="7"/>
  <c r="G35" i="7"/>
  <c r="BA35" i="7" s="1"/>
  <c r="BE34" i="7"/>
  <c r="BD34" i="7"/>
  <c r="BC34" i="7"/>
  <c r="BB34" i="7"/>
  <c r="K34" i="7"/>
  <c r="I34" i="7"/>
  <c r="G34" i="7"/>
  <c r="BA34" i="7" s="1"/>
  <c r="BE33" i="7"/>
  <c r="BD33" i="7"/>
  <c r="BC33" i="7"/>
  <c r="BB33" i="7"/>
  <c r="K33" i="7"/>
  <c r="I33" i="7"/>
  <c r="G33" i="7"/>
  <c r="BA33" i="7" s="1"/>
  <c r="BE32" i="7"/>
  <c r="BD32" i="7"/>
  <c r="BC32" i="7"/>
  <c r="BB32" i="7"/>
  <c r="K32" i="7"/>
  <c r="I32" i="7"/>
  <c r="G32" i="7"/>
  <c r="BA32" i="7" s="1"/>
  <c r="BE31" i="7"/>
  <c r="BD31" i="7"/>
  <c r="BC31" i="7"/>
  <c r="BB31" i="7"/>
  <c r="K31" i="7"/>
  <c r="I31" i="7"/>
  <c r="G31" i="7"/>
  <c r="BA31" i="7" s="1"/>
  <c r="BE30" i="7"/>
  <c r="BD30" i="7"/>
  <c r="BC30" i="7"/>
  <c r="BB30" i="7"/>
  <c r="K30" i="7"/>
  <c r="I30" i="7"/>
  <c r="G30" i="7"/>
  <c r="BA30" i="7" s="1"/>
  <c r="BE29" i="7"/>
  <c r="BD29" i="7"/>
  <c r="BC29" i="7"/>
  <c r="BB29" i="7"/>
  <c r="K29" i="7"/>
  <c r="I29" i="7"/>
  <c r="G29" i="7"/>
  <c r="BA29" i="7" s="1"/>
  <c r="BE28" i="7"/>
  <c r="BD28" i="7"/>
  <c r="BC28" i="7"/>
  <c r="BB28" i="7"/>
  <c r="K28" i="7"/>
  <c r="I28" i="7"/>
  <c r="G28" i="7"/>
  <c r="BA28" i="7" s="1"/>
  <c r="BE27" i="7"/>
  <c r="BD27" i="7"/>
  <c r="BC27" i="7"/>
  <c r="BB27" i="7"/>
  <c r="K27" i="7"/>
  <c r="I27" i="7"/>
  <c r="G27" i="7"/>
  <c r="BA27" i="7" s="1"/>
  <c r="BE26" i="7"/>
  <c r="BD26" i="7"/>
  <c r="BC26" i="7"/>
  <c r="BB26" i="7"/>
  <c r="K26" i="7"/>
  <c r="I26" i="7"/>
  <c r="G26" i="7"/>
  <c r="BA26" i="7" s="1"/>
  <c r="BE25" i="7"/>
  <c r="BD25" i="7"/>
  <c r="BC25" i="7"/>
  <c r="BB25" i="7"/>
  <c r="K25" i="7"/>
  <c r="I25" i="7"/>
  <c r="G25" i="7"/>
  <c r="BA25" i="7" s="1"/>
  <c r="BE24" i="7"/>
  <c r="BD24" i="7"/>
  <c r="BC24" i="7"/>
  <c r="BB24" i="7"/>
  <c r="K24" i="7"/>
  <c r="I24" i="7"/>
  <c r="G24" i="7"/>
  <c r="BA24" i="7" s="1"/>
  <c r="BE23" i="7"/>
  <c r="BD23" i="7"/>
  <c r="BC23" i="7"/>
  <c r="BB23" i="7"/>
  <c r="K23" i="7"/>
  <c r="I23" i="7"/>
  <c r="G23" i="7"/>
  <c r="BA23" i="7" s="1"/>
  <c r="BE22" i="7"/>
  <c r="BD22" i="7"/>
  <c r="BC22" i="7"/>
  <c r="BB22" i="7"/>
  <c r="K22" i="7"/>
  <c r="I22" i="7"/>
  <c r="G22" i="7"/>
  <c r="BA22" i="7" s="1"/>
  <c r="BE21" i="7"/>
  <c r="BD21" i="7"/>
  <c r="BC21" i="7"/>
  <c r="BB21" i="7"/>
  <c r="K21" i="7"/>
  <c r="I21" i="7"/>
  <c r="G21" i="7"/>
  <c r="BA21" i="7" s="1"/>
  <c r="BE20" i="7"/>
  <c r="BD20" i="7"/>
  <c r="BC20" i="7"/>
  <c r="BB20" i="7"/>
  <c r="K20" i="7"/>
  <c r="I20" i="7"/>
  <c r="G20" i="7"/>
  <c r="BA20" i="7" s="1"/>
  <c r="BE19" i="7"/>
  <c r="BD19" i="7"/>
  <c r="BC19" i="7"/>
  <c r="BB19" i="7"/>
  <c r="K19" i="7"/>
  <c r="I19" i="7"/>
  <c r="G19" i="7"/>
  <c r="BA19" i="7" s="1"/>
  <c r="BE18" i="7"/>
  <c r="BD18" i="7"/>
  <c r="BC18" i="7"/>
  <c r="BB18" i="7"/>
  <c r="K18" i="7"/>
  <c r="I18" i="7"/>
  <c r="G18" i="7"/>
  <c r="BA18" i="7" s="1"/>
  <c r="BE17" i="7"/>
  <c r="BD17" i="7"/>
  <c r="BC17" i="7"/>
  <c r="BB17" i="7"/>
  <c r="K17" i="7"/>
  <c r="I17" i="7"/>
  <c r="G17" i="7"/>
  <c r="BA17" i="7" s="1"/>
  <c r="BE16" i="7"/>
  <c r="BD16" i="7"/>
  <c r="BC16" i="7"/>
  <c r="BB16" i="7"/>
  <c r="K16" i="7"/>
  <c r="I16" i="7"/>
  <c r="G16" i="7"/>
  <c r="BA16" i="7" s="1"/>
  <c r="BE15" i="7"/>
  <c r="BD15" i="7"/>
  <c r="BC15" i="7"/>
  <c r="BB15" i="7"/>
  <c r="K15" i="7"/>
  <c r="I15" i="7"/>
  <c r="G15" i="7"/>
  <c r="BA15" i="7" s="1"/>
  <c r="BE14" i="7"/>
  <c r="BD14" i="7"/>
  <c r="BC14" i="7"/>
  <c r="BB14" i="7"/>
  <c r="K14" i="7"/>
  <c r="I14" i="7"/>
  <c r="G14" i="7"/>
  <c r="BA14" i="7" s="1"/>
  <c r="BE13" i="7"/>
  <c r="BD13" i="7"/>
  <c r="BC13" i="7"/>
  <c r="BB13" i="7"/>
  <c r="K13" i="7"/>
  <c r="I13" i="7"/>
  <c r="G13" i="7"/>
  <c r="BA13" i="7" s="1"/>
  <c r="BE12" i="7"/>
  <c r="BD12" i="7"/>
  <c r="BC12" i="7"/>
  <c r="BB12" i="7"/>
  <c r="K12" i="7"/>
  <c r="I12" i="7"/>
  <c r="G12" i="7"/>
  <c r="BA12" i="7" s="1"/>
  <c r="BE11" i="7"/>
  <c r="BD11" i="7"/>
  <c r="BC11" i="7"/>
  <c r="BB11" i="7"/>
  <c r="K11" i="7"/>
  <c r="I11" i="7"/>
  <c r="G11" i="7"/>
  <c r="BA11" i="7" s="1"/>
  <c r="BE10" i="7"/>
  <c r="BD10" i="7"/>
  <c r="BC10" i="7"/>
  <c r="BB10" i="7"/>
  <c r="K10" i="7"/>
  <c r="I10" i="7"/>
  <c r="G10" i="7"/>
  <c r="BA10" i="7" s="1"/>
  <c r="BE9" i="7"/>
  <c r="BD9" i="7"/>
  <c r="BC9" i="7"/>
  <c r="BB9" i="7"/>
  <c r="K9" i="7"/>
  <c r="I9" i="7"/>
  <c r="G9" i="7"/>
  <c r="BA9" i="7" s="1"/>
  <c r="BE8" i="7"/>
  <c r="BD8" i="7"/>
  <c r="BD38" i="7" s="1"/>
  <c r="H7" i="6" s="1"/>
  <c r="H8" i="6" s="1"/>
  <c r="C17" i="5" s="1"/>
  <c r="BC8" i="7"/>
  <c r="BB8" i="7"/>
  <c r="K8" i="7"/>
  <c r="I8" i="7"/>
  <c r="I38" i="7" s="1"/>
  <c r="G8" i="7"/>
  <c r="BA8" i="7" s="1"/>
  <c r="B7" i="6"/>
  <c r="A7" i="6"/>
  <c r="BB38" i="7"/>
  <c r="F7" i="6" s="1"/>
  <c r="F8" i="6" s="1"/>
  <c r="C16" i="5" s="1"/>
  <c r="E4" i="7"/>
  <c r="F3" i="7"/>
  <c r="G13" i="6"/>
  <c r="I13" i="6" s="1"/>
  <c r="H14" i="6" s="1"/>
  <c r="G23" i="5" s="1"/>
  <c r="C33" i="5"/>
  <c r="F33" i="5" s="1"/>
  <c r="C31" i="5"/>
  <c r="G15" i="5"/>
  <c r="D15" i="5"/>
  <c r="G7" i="5"/>
  <c r="BE19" i="4"/>
  <c r="BD19" i="4"/>
  <c r="BC19" i="4"/>
  <c r="BB19" i="4"/>
  <c r="K19" i="4"/>
  <c r="I19" i="4"/>
  <c r="G19" i="4"/>
  <c r="BA19" i="4" s="1"/>
  <c r="BE18" i="4"/>
  <c r="BD18" i="4"/>
  <c r="BC18" i="4"/>
  <c r="BB18" i="4"/>
  <c r="K18" i="4"/>
  <c r="I18" i="4"/>
  <c r="G18" i="4"/>
  <c r="BA18" i="4" s="1"/>
  <c r="BE17" i="4"/>
  <c r="BD17" i="4"/>
  <c r="BC17" i="4"/>
  <c r="BB17" i="4"/>
  <c r="K17" i="4"/>
  <c r="I17" i="4"/>
  <c r="G17" i="4"/>
  <c r="BA17" i="4" s="1"/>
  <c r="BE16" i="4"/>
  <c r="BD16" i="4"/>
  <c r="BC16" i="4"/>
  <c r="BB16" i="4"/>
  <c r="K16" i="4"/>
  <c r="I16" i="4"/>
  <c r="G16" i="4"/>
  <c r="BA16" i="4" s="1"/>
  <c r="BE15" i="4"/>
  <c r="BD15" i="4"/>
  <c r="BC15" i="4"/>
  <c r="BB15" i="4"/>
  <c r="K15" i="4"/>
  <c r="I15" i="4"/>
  <c r="G15" i="4"/>
  <c r="BA15" i="4" s="1"/>
  <c r="BE14" i="4"/>
  <c r="BD14" i="4"/>
  <c r="BC14" i="4"/>
  <c r="BB14" i="4"/>
  <c r="K14" i="4"/>
  <c r="I14" i="4"/>
  <c r="G14" i="4"/>
  <c r="BA14" i="4" s="1"/>
  <c r="BE13" i="4"/>
  <c r="BD13" i="4"/>
  <c r="BC13" i="4"/>
  <c r="BB13" i="4"/>
  <c r="K13" i="4"/>
  <c r="I13" i="4"/>
  <c r="G13" i="4"/>
  <c r="BA13" i="4" s="1"/>
  <c r="BE12" i="4"/>
  <c r="BD12" i="4"/>
  <c r="BC12" i="4"/>
  <c r="BB12" i="4"/>
  <c r="K12" i="4"/>
  <c r="I12" i="4"/>
  <c r="G12" i="4"/>
  <c r="BA12" i="4" s="1"/>
  <c r="BE11" i="4"/>
  <c r="BD11" i="4"/>
  <c r="BC11" i="4"/>
  <c r="BB11" i="4"/>
  <c r="K11" i="4"/>
  <c r="I11" i="4"/>
  <c r="G11" i="4"/>
  <c r="BA11" i="4" s="1"/>
  <c r="BE10" i="4"/>
  <c r="BD10" i="4"/>
  <c r="BC10" i="4"/>
  <c r="BB10" i="4"/>
  <c r="K10" i="4"/>
  <c r="I10" i="4"/>
  <c r="G10" i="4"/>
  <c r="BA10" i="4" s="1"/>
  <c r="BE9" i="4"/>
  <c r="BD9" i="4"/>
  <c r="BC9" i="4"/>
  <c r="BB9" i="4"/>
  <c r="K9" i="4"/>
  <c r="I9" i="4"/>
  <c r="G9" i="4"/>
  <c r="BA9" i="4" s="1"/>
  <c r="BE8" i="4"/>
  <c r="BE20" i="4" s="1"/>
  <c r="I7" i="3" s="1"/>
  <c r="I8" i="3" s="1"/>
  <c r="C21" i="2" s="1"/>
  <c r="BD8" i="4"/>
  <c r="BC8" i="4"/>
  <c r="BB8" i="4"/>
  <c r="K8" i="4"/>
  <c r="I8" i="4"/>
  <c r="G8" i="4"/>
  <c r="BA8" i="4" s="1"/>
  <c r="B7" i="3"/>
  <c r="A7" i="3"/>
  <c r="K20" i="4"/>
  <c r="E4" i="4"/>
  <c r="F3" i="4"/>
  <c r="G13" i="3"/>
  <c r="I13" i="3" s="1"/>
  <c r="H14" i="3" s="1"/>
  <c r="G23" i="2" s="1"/>
  <c r="C33" i="2"/>
  <c r="F33" i="2" s="1"/>
  <c r="C31" i="2"/>
  <c r="G15" i="2"/>
  <c r="D15" i="2"/>
  <c r="G7" i="2"/>
  <c r="G50" i="1"/>
  <c r="H39" i="1"/>
  <c r="G39" i="1"/>
  <c r="G33" i="1"/>
  <c r="I19" i="1" s="1"/>
  <c r="H29" i="1"/>
  <c r="G29" i="1"/>
  <c r="D22" i="1"/>
  <c r="D20" i="1"/>
  <c r="I2" i="1"/>
  <c r="BD172" i="31" l="1"/>
  <c r="H15" i="30" s="1"/>
  <c r="BB169" i="31"/>
  <c r="E171" i="31"/>
  <c r="BD83" i="16"/>
  <c r="H13" i="15" s="1"/>
  <c r="BC32" i="16"/>
  <c r="G9" i="15" s="1"/>
  <c r="BB10" i="16"/>
  <c r="E13" i="16"/>
  <c r="BB79" i="16"/>
  <c r="E82" i="16"/>
  <c r="BB25" i="16"/>
  <c r="E30" i="16"/>
  <c r="BB16" i="16"/>
  <c r="E18" i="16"/>
  <c r="BE55" i="16"/>
  <c r="I11" i="15" s="1"/>
  <c r="BB49" i="16"/>
  <c r="BD47" i="16"/>
  <c r="H10" i="15" s="1"/>
  <c r="BB34" i="16"/>
  <c r="E46" i="16"/>
  <c r="BE47" i="16"/>
  <c r="I10" i="15" s="1"/>
  <c r="BE32" i="16"/>
  <c r="I9" i="15" s="1"/>
  <c r="BA14" i="16"/>
  <c r="E7" i="15" s="1"/>
  <c r="BC55" i="16"/>
  <c r="G11" i="15" s="1"/>
  <c r="BC47" i="16"/>
  <c r="G10" i="15" s="1"/>
  <c r="BA19" i="16"/>
  <c r="E8" i="15" s="1"/>
  <c r="BC19" i="16"/>
  <c r="G8" i="15" s="1"/>
  <c r="BE19" i="16"/>
  <c r="I8" i="15" s="1"/>
  <c r="BA20" i="13"/>
  <c r="E7" i="12" s="1"/>
  <c r="K39" i="13"/>
  <c r="K73" i="10"/>
  <c r="BE175" i="10"/>
  <c r="I16" i="9" s="1"/>
  <c r="BB23" i="10"/>
  <c r="F7" i="9" s="1"/>
  <c r="K23" i="10"/>
  <c r="G65" i="10"/>
  <c r="BA110" i="10"/>
  <c r="E13" i="9" s="1"/>
  <c r="BC141" i="10"/>
  <c r="G15" i="9" s="1"/>
  <c r="BB143" i="10"/>
  <c r="E174" i="10"/>
  <c r="BB217" i="10"/>
  <c r="E228" i="10"/>
  <c r="BB188" i="10"/>
  <c r="E214" i="10"/>
  <c r="BC65" i="10"/>
  <c r="G8" i="9" s="1"/>
  <c r="BA229" i="10"/>
  <c r="E19" i="9" s="1"/>
  <c r="BC23" i="10"/>
  <c r="G7" i="9" s="1"/>
  <c r="BE23" i="10"/>
  <c r="I7" i="9" s="1"/>
  <c r="BB236" i="10"/>
  <c r="E243" i="10"/>
  <c r="BA244" i="10"/>
  <c r="E20" i="9" s="1"/>
  <c r="BC244" i="10"/>
  <c r="G20" i="9" s="1"/>
  <c r="BC229" i="10"/>
  <c r="G19" i="9" s="1"/>
  <c r="BB183" i="10"/>
  <c r="E185" i="10"/>
  <c r="BA175" i="10"/>
  <c r="E16" i="9" s="1"/>
  <c r="BB134" i="10"/>
  <c r="E140" i="10"/>
  <c r="BB120" i="10"/>
  <c r="E127" i="10"/>
  <c r="BE128" i="10"/>
  <c r="I14" i="9" s="1"/>
  <c r="BD128" i="10"/>
  <c r="H14" i="9" s="1"/>
  <c r="BB105" i="10"/>
  <c r="E109" i="10"/>
  <c r="BB82" i="10"/>
  <c r="E98" i="10"/>
  <c r="BE99" i="10"/>
  <c r="I12" i="9" s="1"/>
  <c r="BA99" i="10"/>
  <c r="E12" i="9" s="1"/>
  <c r="BD99" i="10"/>
  <c r="H12" i="9" s="1"/>
  <c r="BB20" i="4"/>
  <c r="F7" i="3" s="1"/>
  <c r="F8" i="3" s="1"/>
  <c r="C16" i="2" s="1"/>
  <c r="BA38" i="7"/>
  <c r="E7" i="6" s="1"/>
  <c r="E8" i="6" s="1"/>
  <c r="C15" i="5" s="1"/>
  <c r="BC38" i="7"/>
  <c r="G7" i="6" s="1"/>
  <c r="G8" i="6" s="1"/>
  <c r="C18" i="5" s="1"/>
  <c r="C19" i="5" s="1"/>
  <c r="BE65" i="10"/>
  <c r="I8" i="9" s="1"/>
  <c r="BB65" i="10"/>
  <c r="F8" i="9" s="1"/>
  <c r="K65" i="10"/>
  <c r="BA141" i="10"/>
  <c r="E15" i="9" s="1"/>
  <c r="BE141" i="10"/>
  <c r="I15" i="9" s="1"/>
  <c r="BE186" i="10"/>
  <c r="I17" i="9" s="1"/>
  <c r="BE244" i="10"/>
  <c r="I20" i="9" s="1"/>
  <c r="G22" i="11"/>
  <c r="BC20" i="13"/>
  <c r="G7" i="12" s="1"/>
  <c r="I65" i="13"/>
  <c r="BD65" i="13"/>
  <c r="H9" i="12" s="1"/>
  <c r="K65" i="13"/>
  <c r="BC86" i="13"/>
  <c r="G10" i="12" s="1"/>
  <c r="K77" i="16"/>
  <c r="BE77" i="16"/>
  <c r="I12" i="15" s="1"/>
  <c r="BA77" i="16"/>
  <c r="E12" i="15" s="1"/>
  <c r="BD104" i="19"/>
  <c r="H8" i="18" s="1"/>
  <c r="I104" i="19"/>
  <c r="BA106" i="19"/>
  <c r="BE231" i="19"/>
  <c r="I9" i="18" s="1"/>
  <c r="BB231" i="19"/>
  <c r="F9" i="18" s="1"/>
  <c r="G22" i="20"/>
  <c r="K46" i="31"/>
  <c r="BE46" i="31"/>
  <c r="I7" i="30" s="1"/>
  <c r="BB46" i="31"/>
  <c r="F7" i="30" s="1"/>
  <c r="BC46" i="31"/>
  <c r="G7" i="30" s="1"/>
  <c r="BB105" i="31"/>
  <c r="F9" i="30" s="1"/>
  <c r="BC172" i="31"/>
  <c r="G15" i="30" s="1"/>
  <c r="K178" i="31"/>
  <c r="K21" i="34"/>
  <c r="K32" i="34"/>
  <c r="BE32" i="34"/>
  <c r="I9" i="33" s="1"/>
  <c r="BB32" i="34"/>
  <c r="F9" i="33" s="1"/>
  <c r="BC32" i="34"/>
  <c r="G9" i="33" s="1"/>
  <c r="BE127" i="31"/>
  <c r="I11" i="30" s="1"/>
  <c r="I20" i="4"/>
  <c r="BD20" i="4"/>
  <c r="H7" i="3" s="1"/>
  <c r="H8" i="3" s="1"/>
  <c r="C17" i="2" s="1"/>
  <c r="BC20" i="4"/>
  <c r="G7" i="3" s="1"/>
  <c r="G8" i="3" s="1"/>
  <c r="C18" i="2" s="1"/>
  <c r="K38" i="7"/>
  <c r="BE38" i="7"/>
  <c r="I7" i="6" s="1"/>
  <c r="I8" i="6" s="1"/>
  <c r="C21" i="5" s="1"/>
  <c r="G23" i="10"/>
  <c r="I65" i="10"/>
  <c r="BD65" i="10"/>
  <c r="H8" i="9" s="1"/>
  <c r="BD141" i="10"/>
  <c r="H15" i="9" s="1"/>
  <c r="BC186" i="10"/>
  <c r="G17" i="9" s="1"/>
  <c r="BA186" i="10"/>
  <c r="E17" i="9" s="1"/>
  <c r="BA39" i="13"/>
  <c r="E8" i="12" s="1"/>
  <c r="BC39" i="13"/>
  <c r="G8" i="12" s="1"/>
  <c r="BE39" i="13"/>
  <c r="I8" i="12" s="1"/>
  <c r="G65" i="13"/>
  <c r="BC14" i="16"/>
  <c r="G7" i="15" s="1"/>
  <c r="BD14" i="16"/>
  <c r="H7" i="15" s="1"/>
  <c r="I77" i="16"/>
  <c r="BD77" i="16"/>
  <c r="H12" i="15" s="1"/>
  <c r="K104" i="19"/>
  <c r="BB104" i="19"/>
  <c r="F8" i="18" s="1"/>
  <c r="K100" i="31"/>
  <c r="BD100" i="31"/>
  <c r="H8" i="30" s="1"/>
  <c r="BE100" i="31"/>
  <c r="I8" i="30" s="1"/>
  <c r="BB100" i="31"/>
  <c r="F8" i="30" s="1"/>
  <c r="BC100" i="31"/>
  <c r="G8" i="30" s="1"/>
  <c r="BE172" i="31"/>
  <c r="I15" i="30" s="1"/>
  <c r="BA172" i="31"/>
  <c r="E15" i="30" s="1"/>
  <c r="BC191" i="31"/>
  <c r="G18" i="30" s="1"/>
  <c r="BE27" i="34"/>
  <c r="I8" i="33" s="1"/>
  <c r="I23" i="10"/>
  <c r="BD23" i="10"/>
  <c r="H7" i="9" s="1"/>
  <c r="BC73" i="10"/>
  <c r="G9" i="9" s="1"/>
  <c r="I73" i="10"/>
  <c r="BD73" i="10"/>
  <c r="H9" i="9" s="1"/>
  <c r="BC99" i="10"/>
  <c r="G12" i="9" s="1"/>
  <c r="BE110" i="10"/>
  <c r="I13" i="9" s="1"/>
  <c r="BD110" i="10"/>
  <c r="H13" i="9" s="1"/>
  <c r="BC128" i="10"/>
  <c r="G14" i="9" s="1"/>
  <c r="BD175" i="10"/>
  <c r="H16" i="9" s="1"/>
  <c r="BC175" i="10"/>
  <c r="G16" i="9" s="1"/>
  <c r="BE215" i="10"/>
  <c r="I18" i="9" s="1"/>
  <c r="BE229" i="10"/>
  <c r="I19" i="9" s="1"/>
  <c r="BD229" i="10"/>
  <c r="H19" i="9" s="1"/>
  <c r="BA90" i="13"/>
  <c r="E11" i="12" s="1"/>
  <c r="BD32" i="16"/>
  <c r="H9" i="15" s="1"/>
  <c r="BD55" i="16"/>
  <c r="H11" i="15" s="1"/>
  <c r="BA83" i="16"/>
  <c r="E13" i="15" s="1"/>
  <c r="BC10" i="19"/>
  <c r="G7" i="18" s="1"/>
  <c r="BC250" i="19"/>
  <c r="G10" i="18" s="1"/>
  <c r="I250" i="19"/>
  <c r="BD250" i="19"/>
  <c r="H10" i="18" s="1"/>
  <c r="BC12" i="22"/>
  <c r="G7" i="21" s="1"/>
  <c r="G9" i="21" s="1"/>
  <c r="C18" i="20" s="1"/>
  <c r="I12" i="22"/>
  <c r="BE12" i="22"/>
  <c r="I7" i="21" s="1"/>
  <c r="I9" i="21" s="1"/>
  <c r="C21" i="20" s="1"/>
  <c r="BB12" i="22"/>
  <c r="F7" i="21" s="1"/>
  <c r="F9" i="21" s="1"/>
  <c r="C16" i="20" s="1"/>
  <c r="I105" i="31"/>
  <c r="BD105" i="31"/>
  <c r="H9" i="30" s="1"/>
  <c r="BD111" i="31"/>
  <c r="H10" i="30" s="1"/>
  <c r="K111" i="31"/>
  <c r="BE150" i="31"/>
  <c r="I12" i="30" s="1"/>
  <c r="BB150" i="31"/>
  <c r="F12" i="30" s="1"/>
  <c r="BC150" i="31"/>
  <c r="G12" i="30" s="1"/>
  <c r="BC184" i="31"/>
  <c r="G17" i="30" s="1"/>
  <c r="I191" i="31"/>
  <c r="BD191" i="31"/>
  <c r="H18" i="30" s="1"/>
  <c r="K191" i="31"/>
  <c r="BB27" i="34"/>
  <c r="F8" i="33" s="1"/>
  <c r="BC27" i="34"/>
  <c r="G8" i="33" s="1"/>
  <c r="I27" i="34"/>
  <c r="BB38" i="34"/>
  <c r="F10" i="33" s="1"/>
  <c r="BC46" i="34"/>
  <c r="G11" i="33" s="1"/>
  <c r="BD46" i="34"/>
  <c r="H11" i="33" s="1"/>
  <c r="G20" i="4"/>
  <c r="G38" i="7"/>
  <c r="BE73" i="10"/>
  <c r="I9" i="9" s="1"/>
  <c r="I39" i="13"/>
  <c r="BD39" i="13"/>
  <c r="H8" i="12" s="1"/>
  <c r="H12" i="12" s="1"/>
  <c r="C17" i="11" s="1"/>
  <c r="BE14" i="16"/>
  <c r="I7" i="15" s="1"/>
  <c r="BA32" i="16"/>
  <c r="E9" i="15" s="1"/>
  <c r="BA55" i="16"/>
  <c r="E11" i="15" s="1"/>
  <c r="BB57" i="16"/>
  <c r="G77" i="16"/>
  <c r="BC77" i="16"/>
  <c r="G12" i="15" s="1"/>
  <c r="BA12" i="19"/>
  <c r="BA104" i="19" s="1"/>
  <c r="E8" i="18" s="1"/>
  <c r="G104" i="19"/>
  <c r="I231" i="19"/>
  <c r="BC231" i="19"/>
  <c r="G9" i="18" s="1"/>
  <c r="K231" i="19"/>
  <c r="BE250" i="19"/>
  <c r="I10" i="18" s="1"/>
  <c r="BB250" i="19"/>
  <c r="F10" i="18" s="1"/>
  <c r="F13" i="18" s="1"/>
  <c r="C16" i="17" s="1"/>
  <c r="BA255" i="19"/>
  <c r="BA256" i="19" s="1"/>
  <c r="E12" i="18" s="1"/>
  <c r="G256" i="19"/>
  <c r="BA109" i="31"/>
  <c r="G111" i="31"/>
  <c r="BA137" i="31"/>
  <c r="G150" i="31"/>
  <c r="BA158" i="31"/>
  <c r="BA159" i="31" s="1"/>
  <c r="E14" i="30" s="1"/>
  <c r="G159" i="31"/>
  <c r="BB180" i="31"/>
  <c r="G184" i="31"/>
  <c r="BD184" i="31"/>
  <c r="H17" i="30" s="1"/>
  <c r="G191" i="31"/>
  <c r="K46" i="34"/>
  <c r="BE46" i="34"/>
  <c r="I11" i="33" s="1"/>
  <c r="I12" i="33" s="1"/>
  <c r="C21" i="32" s="1"/>
  <c r="BA46" i="34"/>
  <c r="E11" i="33" s="1"/>
  <c r="G22" i="2"/>
  <c r="BA20" i="4"/>
  <c r="E7" i="3" s="1"/>
  <c r="E8" i="3" s="1"/>
  <c r="C15" i="2" s="1"/>
  <c r="BB8" i="13"/>
  <c r="BB20" i="13" s="1"/>
  <c r="F7" i="12" s="1"/>
  <c r="G20" i="13"/>
  <c r="G39" i="13"/>
  <c r="BB67" i="13"/>
  <c r="BB86" i="13" s="1"/>
  <c r="F10" i="12" s="1"/>
  <c r="G86" i="13"/>
  <c r="BC104" i="19"/>
  <c r="G8" i="18" s="1"/>
  <c r="BA104" i="31"/>
  <c r="G105" i="31"/>
  <c r="BA35" i="34"/>
  <c r="G38" i="34"/>
  <c r="BB8" i="16"/>
  <c r="BA233" i="19"/>
  <c r="BA250" i="19" s="1"/>
  <c r="E10" i="18" s="1"/>
  <c r="G250" i="19"/>
  <c r="BA12" i="31"/>
  <c r="BA46" i="31" s="1"/>
  <c r="E7" i="30" s="1"/>
  <c r="G46" i="31"/>
  <c r="BA86" i="31"/>
  <c r="G100" i="31"/>
  <c r="BB40" i="34"/>
  <c r="BB46" i="34" s="1"/>
  <c r="F11" i="33" s="1"/>
  <c r="F12" i="33" s="1"/>
  <c r="C16" i="32" s="1"/>
  <c r="G46" i="34"/>
  <c r="G22" i="8"/>
  <c r="BA23" i="10"/>
  <c r="E7" i="9" s="1"/>
  <c r="BA65" i="10"/>
  <c r="E8" i="9" s="1"/>
  <c r="G73" i="10"/>
  <c r="BA73" i="10"/>
  <c r="E9" i="9" s="1"/>
  <c r="G76" i="10"/>
  <c r="G80" i="10"/>
  <c r="BD244" i="10"/>
  <c r="H20" i="9" s="1"/>
  <c r="K20" i="13"/>
  <c r="BE20" i="13"/>
  <c r="I7" i="12" s="1"/>
  <c r="I12" i="12" s="1"/>
  <c r="C21" i="11" s="1"/>
  <c r="BA65" i="13"/>
  <c r="E9" i="12" s="1"/>
  <c r="K86" i="13"/>
  <c r="BE86" i="13"/>
  <c r="I10" i="12" s="1"/>
  <c r="BB88" i="13"/>
  <c r="BB90" i="13" s="1"/>
  <c r="F11" i="12" s="1"/>
  <c r="G90" i="13"/>
  <c r="BD19" i="16"/>
  <c r="H8" i="15" s="1"/>
  <c r="BA47" i="16"/>
  <c r="E10" i="15" s="1"/>
  <c r="BB85" i="16"/>
  <c r="BB86" i="16" s="1"/>
  <c r="F14" i="15" s="1"/>
  <c r="G86" i="16"/>
  <c r="G10" i="19"/>
  <c r="BE104" i="19"/>
  <c r="I8" i="18" s="1"/>
  <c r="I13" i="18" s="1"/>
  <c r="C21" i="17" s="1"/>
  <c r="BA252" i="19"/>
  <c r="BA253" i="19" s="1"/>
  <c r="E11" i="18" s="1"/>
  <c r="G253" i="19"/>
  <c r="BA8" i="22"/>
  <c r="G12" i="22"/>
  <c r="BA113" i="31"/>
  <c r="G127" i="31"/>
  <c r="BC127" i="31"/>
  <c r="G11" i="30" s="1"/>
  <c r="I127" i="31"/>
  <c r="BB161" i="31"/>
  <c r="G12" i="33"/>
  <c r="C18" i="32" s="1"/>
  <c r="G27" i="34"/>
  <c r="BB8" i="25"/>
  <c r="BB19" i="25" s="1"/>
  <c r="F7" i="24" s="1"/>
  <c r="F8" i="24" s="1"/>
  <c r="C16" i="23" s="1"/>
  <c r="C19" i="23" s="1"/>
  <c r="C22" i="23" s="1"/>
  <c r="C23" i="23" s="1"/>
  <c r="G19" i="25"/>
  <c r="BC19" i="25"/>
  <c r="G7" i="24" s="1"/>
  <c r="G8" i="24" s="1"/>
  <c r="C18" i="23" s="1"/>
  <c r="I46" i="31"/>
  <c r="BD46" i="31"/>
  <c r="H7" i="30" s="1"/>
  <c r="BA111" i="31"/>
  <c r="E10" i="30" s="1"/>
  <c r="I150" i="31"/>
  <c r="BD150" i="31"/>
  <c r="H12" i="30" s="1"/>
  <c r="BD231" i="19"/>
  <c r="H9" i="18" s="1"/>
  <c r="I100" i="31"/>
  <c r="BA152" i="31"/>
  <c r="BA156" i="31" s="1"/>
  <c r="E13" i="30" s="1"/>
  <c r="G156" i="31"/>
  <c r="BD21" i="34"/>
  <c r="H7" i="33" s="1"/>
  <c r="G32" i="34"/>
  <c r="I32" i="34"/>
  <c r="BD32" i="34"/>
  <c r="H9" i="33" s="1"/>
  <c r="BA231" i="19"/>
  <c r="E9" i="18" s="1"/>
  <c r="G22" i="29"/>
  <c r="BA100" i="31"/>
  <c r="E8" i="30" s="1"/>
  <c r="BA105" i="31"/>
  <c r="E9" i="30" s="1"/>
  <c r="BA150" i="31"/>
  <c r="E12" i="30" s="1"/>
  <c r="BB178" i="31"/>
  <c r="F16" i="30" s="1"/>
  <c r="BA191" i="31"/>
  <c r="E18" i="30" s="1"/>
  <c r="G22" i="32"/>
  <c r="BA21" i="34"/>
  <c r="E7" i="33" s="1"/>
  <c r="BA27" i="34"/>
  <c r="E8" i="33" s="1"/>
  <c r="BA32" i="34"/>
  <c r="E9" i="33" s="1"/>
  <c r="BA38" i="34"/>
  <c r="E10" i="33" s="1"/>
  <c r="BA127" i="31"/>
  <c r="E11" i="30" s="1"/>
  <c r="BB184" i="31"/>
  <c r="F17" i="30" s="1"/>
  <c r="G22" i="23"/>
  <c r="BA12" i="22"/>
  <c r="E7" i="21" s="1"/>
  <c r="E9" i="21" s="1"/>
  <c r="C15" i="20" s="1"/>
  <c r="C19" i="20" s="1"/>
  <c r="C22" i="20" s="1"/>
  <c r="C23" i="20" s="1"/>
  <c r="G13" i="18"/>
  <c r="C18" i="17" s="1"/>
  <c r="G22" i="17"/>
  <c r="H13" i="18"/>
  <c r="C17" i="17" s="1"/>
  <c r="BA10" i="19"/>
  <c r="E7" i="18" s="1"/>
  <c r="G22" i="14"/>
  <c r="BB77" i="16"/>
  <c r="F12" i="15" s="1"/>
  <c r="BB39" i="13"/>
  <c r="F8" i="12" s="1"/>
  <c r="BB65" i="13"/>
  <c r="F9" i="12" s="1"/>
  <c r="G22" i="5"/>
  <c r="I20" i="1"/>
  <c r="C19" i="2" l="1"/>
  <c r="C22" i="2" s="1"/>
  <c r="C23" i="2" s="1"/>
  <c r="F30" i="2" s="1"/>
  <c r="F31" i="2" s="1"/>
  <c r="F34" i="2" s="1"/>
  <c r="H19" i="30"/>
  <c r="C17" i="29" s="1"/>
  <c r="I171" i="31"/>
  <c r="I172" i="31" s="1"/>
  <c r="G171" i="31"/>
  <c r="K171" i="31"/>
  <c r="K172" i="31" s="1"/>
  <c r="G19" i="30"/>
  <c r="C18" i="29" s="1"/>
  <c r="K13" i="16"/>
  <c r="K14" i="16" s="1"/>
  <c r="I13" i="16"/>
  <c r="I14" i="16" s="1"/>
  <c r="G13" i="16"/>
  <c r="K82" i="16"/>
  <c r="K83" i="16" s="1"/>
  <c r="I82" i="16"/>
  <c r="I83" i="16" s="1"/>
  <c r="G82" i="16"/>
  <c r="I30" i="16"/>
  <c r="I32" i="16" s="1"/>
  <c r="G30" i="16"/>
  <c r="K30" i="16"/>
  <c r="K32" i="16" s="1"/>
  <c r="I18" i="16"/>
  <c r="I19" i="16" s="1"/>
  <c r="G18" i="16"/>
  <c r="K18" i="16"/>
  <c r="K19" i="16" s="1"/>
  <c r="K53" i="16"/>
  <c r="K55" i="16" s="1"/>
  <c r="I53" i="16"/>
  <c r="I55" i="16" s="1"/>
  <c r="G53" i="16"/>
  <c r="K46" i="16"/>
  <c r="K47" i="16" s="1"/>
  <c r="I46" i="16"/>
  <c r="I47" i="16" s="1"/>
  <c r="G46" i="16"/>
  <c r="I15" i="15"/>
  <c r="C21" i="14" s="1"/>
  <c r="G15" i="15"/>
  <c r="C18" i="14" s="1"/>
  <c r="H15" i="15"/>
  <c r="C17" i="14" s="1"/>
  <c r="E12" i="12"/>
  <c r="C15" i="11" s="1"/>
  <c r="G12" i="12"/>
  <c r="C18" i="11" s="1"/>
  <c r="C22" i="5"/>
  <c r="C23" i="5" s="1"/>
  <c r="G228" i="10"/>
  <c r="I228" i="10"/>
  <c r="I229" i="10" s="1"/>
  <c r="K228" i="10"/>
  <c r="K229" i="10" s="1"/>
  <c r="G214" i="10"/>
  <c r="K214" i="10"/>
  <c r="K215" i="10" s="1"/>
  <c r="I214" i="10"/>
  <c r="I215" i="10" s="1"/>
  <c r="K174" i="10"/>
  <c r="K175" i="10" s="1"/>
  <c r="I174" i="10"/>
  <c r="I175" i="10" s="1"/>
  <c r="G174" i="10"/>
  <c r="K243" i="10"/>
  <c r="K244" i="10" s="1"/>
  <c r="I243" i="10"/>
  <c r="I244" i="10" s="1"/>
  <c r="G243" i="10"/>
  <c r="G185" i="10"/>
  <c r="K185" i="10"/>
  <c r="K186" i="10" s="1"/>
  <c r="I185" i="10"/>
  <c r="I186" i="10" s="1"/>
  <c r="K140" i="10"/>
  <c r="K141" i="10" s="1"/>
  <c r="I140" i="10"/>
  <c r="I141" i="10" s="1"/>
  <c r="G140" i="10"/>
  <c r="I21" i="9"/>
  <c r="C21" i="8" s="1"/>
  <c r="K127" i="10"/>
  <c r="K128" i="10" s="1"/>
  <c r="I127" i="10"/>
  <c r="I128" i="10" s="1"/>
  <c r="G127" i="10"/>
  <c r="G21" i="9"/>
  <c r="C18" i="8" s="1"/>
  <c r="K109" i="10"/>
  <c r="K110" i="10" s="1"/>
  <c r="I109" i="10"/>
  <c r="I110" i="10" s="1"/>
  <c r="G109" i="10"/>
  <c r="G98" i="10"/>
  <c r="K98" i="10"/>
  <c r="K99" i="10" s="1"/>
  <c r="I98" i="10"/>
  <c r="I99" i="10" s="1"/>
  <c r="H21" i="9"/>
  <c r="C17" i="8" s="1"/>
  <c r="I19" i="30"/>
  <c r="C21" i="29" s="1"/>
  <c r="E15" i="15"/>
  <c r="C15" i="14" s="1"/>
  <c r="E19" i="30"/>
  <c r="C15" i="29" s="1"/>
  <c r="E13" i="18"/>
  <c r="C15" i="17" s="1"/>
  <c r="C19" i="17" s="1"/>
  <c r="C22" i="17" s="1"/>
  <c r="C23" i="17" s="1"/>
  <c r="F30" i="17" s="1"/>
  <c r="F31" i="17" s="1"/>
  <c r="F34" i="17" s="1"/>
  <c r="H12" i="33"/>
  <c r="C17" i="32" s="1"/>
  <c r="F12" i="12"/>
  <c r="C16" i="11" s="1"/>
  <c r="E21" i="9"/>
  <c r="C15" i="8" s="1"/>
  <c r="F30" i="5"/>
  <c r="F31" i="5" s="1"/>
  <c r="H41" i="1"/>
  <c r="F30" i="23"/>
  <c r="H47" i="1"/>
  <c r="I47" i="1" s="1"/>
  <c r="F47" i="1" s="1"/>
  <c r="H40" i="1"/>
  <c r="H30" i="1" s="1"/>
  <c r="H45" i="1"/>
  <c r="I45" i="1" s="1"/>
  <c r="F45" i="1" s="1"/>
  <c r="F30" i="20"/>
  <c r="F31" i="20" s="1"/>
  <c r="F34" i="20" s="1"/>
  <c r="H46" i="1"/>
  <c r="I46" i="1" s="1"/>
  <c r="F46" i="1" s="1"/>
  <c r="E12" i="33"/>
  <c r="C15" i="32" s="1"/>
  <c r="F31" i="23"/>
  <c r="F34" i="23" s="1"/>
  <c r="BB171" i="31" l="1"/>
  <c r="BB172" i="31" s="1"/>
  <c r="F15" i="30" s="1"/>
  <c r="F19" i="30" s="1"/>
  <c r="C16" i="29" s="1"/>
  <c r="C19" i="29" s="1"/>
  <c r="C22" i="29" s="1"/>
  <c r="C23" i="29" s="1"/>
  <c r="G172" i="31"/>
  <c r="BB13" i="16"/>
  <c r="BB14" i="16" s="1"/>
  <c r="F7" i="15" s="1"/>
  <c r="G14" i="16"/>
  <c r="BB82" i="16"/>
  <c r="BB83" i="16" s="1"/>
  <c r="F13" i="15" s="1"/>
  <c r="G83" i="16"/>
  <c r="BB30" i="16"/>
  <c r="BB32" i="16" s="1"/>
  <c r="F9" i="15" s="1"/>
  <c r="G32" i="16"/>
  <c r="BB18" i="16"/>
  <c r="BB19" i="16" s="1"/>
  <c r="F8" i="15" s="1"/>
  <c r="G19" i="16"/>
  <c r="BB53" i="16"/>
  <c r="BB55" i="16" s="1"/>
  <c r="F11" i="15" s="1"/>
  <c r="G55" i="16"/>
  <c r="BB46" i="16"/>
  <c r="BB47" i="16" s="1"/>
  <c r="F10" i="15" s="1"/>
  <c r="G47" i="16"/>
  <c r="C19" i="11"/>
  <c r="C22" i="11" s="1"/>
  <c r="C23" i="11" s="1"/>
  <c r="F30" i="11" s="1"/>
  <c r="F31" i="11" s="1"/>
  <c r="F34" i="11" s="1"/>
  <c r="H43" i="1"/>
  <c r="I43" i="1" s="1"/>
  <c r="F43" i="1" s="1"/>
  <c r="BB174" i="10"/>
  <c r="BB175" i="10" s="1"/>
  <c r="F16" i="9" s="1"/>
  <c r="G175" i="10"/>
  <c r="BB228" i="10"/>
  <c r="BB229" i="10" s="1"/>
  <c r="F19" i="9" s="1"/>
  <c r="G229" i="10"/>
  <c r="BB214" i="10"/>
  <c r="BB215" i="10" s="1"/>
  <c r="F18" i="9" s="1"/>
  <c r="G215" i="10"/>
  <c r="BB243" i="10"/>
  <c r="BB244" i="10" s="1"/>
  <c r="F20" i="9" s="1"/>
  <c r="G244" i="10"/>
  <c r="BB185" i="10"/>
  <c r="BB186" i="10" s="1"/>
  <c r="F17" i="9" s="1"/>
  <c r="G186" i="10"/>
  <c r="BB140" i="10"/>
  <c r="BB141" i="10" s="1"/>
  <c r="F15" i="9" s="1"/>
  <c r="G141" i="10"/>
  <c r="BB127" i="10"/>
  <c r="BB128" i="10" s="1"/>
  <c r="F14" i="9" s="1"/>
  <c r="G128" i="10"/>
  <c r="BB109" i="10"/>
  <c r="BB110" i="10" s="1"/>
  <c r="F13" i="9" s="1"/>
  <c r="G110" i="10"/>
  <c r="BB98" i="10"/>
  <c r="BB99" i="10" s="1"/>
  <c r="F12" i="9" s="1"/>
  <c r="G99" i="10"/>
  <c r="F34" i="5"/>
  <c r="C19" i="32"/>
  <c r="C22" i="32" s="1"/>
  <c r="C23" i="32" s="1"/>
  <c r="F30" i="32" s="1"/>
  <c r="F31" i="32" s="1"/>
  <c r="F34" i="32" s="1"/>
  <c r="I40" i="1"/>
  <c r="I41" i="1"/>
  <c r="F41" i="1" s="1"/>
  <c r="F30" i="29" l="1"/>
  <c r="F31" i="29" s="1"/>
  <c r="F34" i="29" s="1"/>
  <c r="H48" i="1"/>
  <c r="H32" i="1" s="1"/>
  <c r="I32" i="1" s="1"/>
  <c r="F32" i="1" s="1"/>
  <c r="F15" i="15"/>
  <c r="C16" i="14" s="1"/>
  <c r="C19" i="14" s="1"/>
  <c r="C22" i="14" s="1"/>
  <c r="C23" i="14" s="1"/>
  <c r="F30" i="14" s="1"/>
  <c r="F31" i="14" s="1"/>
  <c r="F34" i="14" s="1"/>
  <c r="F21" i="9"/>
  <c r="C16" i="8" s="1"/>
  <c r="C19" i="8" s="1"/>
  <c r="C22" i="8" s="1"/>
  <c r="C23" i="8" s="1"/>
  <c r="F30" i="8" s="1"/>
  <c r="F31" i="8" s="1"/>
  <c r="F34" i="8" s="1"/>
  <c r="H49" i="1"/>
  <c r="I49" i="1" s="1"/>
  <c r="F49" i="1" s="1"/>
  <c r="I30" i="1"/>
  <c r="F40" i="1"/>
  <c r="I48" i="1" l="1"/>
  <c r="F48" i="1" s="1"/>
  <c r="H44" i="1"/>
  <c r="I44" i="1" s="1"/>
  <c r="F44" i="1" s="1"/>
  <c r="H42" i="1"/>
  <c r="I42" i="1" s="1"/>
  <c r="F42" i="1" s="1"/>
  <c r="F30" i="1"/>
  <c r="F50" i="1" l="1"/>
  <c r="H50" i="1"/>
  <c r="H31" i="1"/>
  <c r="I31" i="1" s="1"/>
  <c r="F31" i="1" s="1"/>
  <c r="F33" i="1" s="1"/>
  <c r="J47" i="1" s="1"/>
  <c r="I50" i="1"/>
  <c r="H33" i="1" l="1"/>
  <c r="I21" i="1" s="1"/>
  <c r="I22" i="1" s="1"/>
  <c r="I23" i="1" s="1"/>
  <c r="I33" i="1"/>
  <c r="J31" i="1"/>
  <c r="J41" i="1"/>
  <c r="J30" i="1"/>
  <c r="J33" i="1"/>
  <c r="J32" i="1"/>
  <c r="J40" i="1"/>
  <c r="J45" i="1"/>
  <c r="J44" i="1"/>
  <c r="J42" i="1"/>
  <c r="J48" i="1"/>
  <c r="J43" i="1"/>
  <c r="J50" i="1"/>
  <c r="J49" i="1"/>
  <c r="J46" i="1"/>
</calcChain>
</file>

<file path=xl/sharedStrings.xml><?xml version="1.0" encoding="utf-8"?>
<sst xmlns="http://schemas.openxmlformats.org/spreadsheetml/2006/main" count="3804" uniqueCount="1588">
  <si>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</si>
  <si>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</si>
  <si>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</si>
  <si>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</si>
  <si>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</si>
  <si>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</si>
  <si>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</si>
  <si>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</si>
  <si>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</si>
  <si>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</si>
  <si>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</si>
  <si>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</si>
  <si>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</si>
  <si>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</si>
  <si>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</si>
  <si>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</si>
  <si>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</si>
  <si>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</si>
  <si>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</si>
  <si>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</si>
  <si>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</si>
  <si>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</si>
  <si>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</si>
  <si>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HSV</t>
  </si>
  <si>
    <t>PSV</t>
  </si>
  <si>
    <t>Dodávka</t>
  </si>
  <si>
    <t>Montáž</t>
  </si>
  <si>
    <t>HZS</t>
  </si>
  <si>
    <t>Rekapitulace vedlejších rozpočtových nákladů</t>
  </si>
  <si>
    <t>Název vedlejšího nákladu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</si>
  <si>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</si>
  <si>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</si>
  <si>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</si>
  <si>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</si>
  <si>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</si>
  <si>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</si>
  <si>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</si>
  <si>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</si>
  <si>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</si>
  <si>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</si>
  <si>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</si>
  <si>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</si>
  <si>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</si>
  <si>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</si>
  <si>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</si>
  <si>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</si>
  <si>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</si>
  <si>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</si>
  <si>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</si>
  <si>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</si>
  <si>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</si>
  <si>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</si>
  <si>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</si>
  <si>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</si>
  <si>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</si>
  <si>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</si>
  <si>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</si>
  <si>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</si>
  <si>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</si>
  <si>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</si>
  <si>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</si>
  <si>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</si>
  <si>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</si>
  <si>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</si>
  <si>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</si>
  <si>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</si>
  <si>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</si>
  <si>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</si>
  <si>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</si>
  <si>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</si>
  <si>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</si>
  <si>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</si>
  <si>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</si>
  <si>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</si>
  <si>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</si>
  <si>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</si>
  <si>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</si>
  <si>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</si>
  <si>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</si>
  <si>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</si>
  <si>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</si>
  <si>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Základna</t>
  </si>
  <si>
    <t>CELKEM VRN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</si>
  <si>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</si>
  <si>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</si>
  <si>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</si>
  <si>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</si>
  <si>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</si>
  <si>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</si>
  <si>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</si>
  <si>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</si>
  <si>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</si>
  <si>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</si>
  <si>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</si>
  <si>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</si>
  <si>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</si>
  <si>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</si>
  <si>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</si>
  <si>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ks</t>
  </si>
  <si>
    <t>Celkem za</t>
  </si>
  <si>
    <t>20_02_2016</t>
  </si>
  <si>
    <t>Modulární MŠ v areálu ZŠ Pastviny, Brno</t>
  </si>
  <si>
    <t>20_02_2016 Modulární MŠ v areálu ZŠ Pastviny, Brno</t>
  </si>
  <si>
    <t>SO00</t>
  </si>
  <si>
    <t>Ostatní náklady stavby</t>
  </si>
  <si>
    <t>SO00 Ostatní náklady stavby</t>
  </si>
  <si>
    <t>SO 00</t>
  </si>
  <si>
    <t>00</t>
  </si>
  <si>
    <t>Ostatní náklady</t>
  </si>
  <si>
    <t>00 Ostatní náklady</t>
  </si>
  <si>
    <t>VRN 01</t>
  </si>
  <si>
    <t>Zařízení staveniště - veškeré náklady spojené s vybudováním, provozem a odstraněním ZS</t>
  </si>
  <si>
    <t>soubor</t>
  </si>
  <si>
    <t>VRN 02</t>
  </si>
  <si>
    <t xml:space="preserve">Zřízení a ostranění provizorní panelové vozovky </t>
  </si>
  <si>
    <t>VRN 03</t>
  </si>
  <si>
    <t>Zkoušky a revize- náklady zhotovitele na provádění zkoušek a revizí nezbytných k provedení díla</t>
  </si>
  <si>
    <t>VRN 04</t>
  </si>
  <si>
    <t>Provozní vlivy - zohlednění všech cizích vlivů způsobených na stavbě</t>
  </si>
  <si>
    <t>VRN 05</t>
  </si>
  <si>
    <t>Ověření únosnosti základů pro daný typ modulů případné zesílení základových konstrukcí</t>
  </si>
  <si>
    <t>VRN 06</t>
  </si>
  <si>
    <t xml:space="preserve">Vytyčení všech stávajících podzemních sítí </t>
  </si>
  <si>
    <t>VRN 07</t>
  </si>
  <si>
    <t>Mimostaveništní doprava - mimořádné náklady stavba bez možnosti mezideponie</t>
  </si>
  <si>
    <t>VRN 08</t>
  </si>
  <si>
    <t>Územní vlivy - zohlednění dopravních omezení záborů veřejných ploch</t>
  </si>
  <si>
    <t>VRN 09</t>
  </si>
  <si>
    <t xml:space="preserve">Dokumentace skutečného provedení (3paré) </t>
  </si>
  <si>
    <t>VRN 10</t>
  </si>
  <si>
    <t>Bankovní záruky - náklady na bankovní záruky dle podmínek zadavatele</t>
  </si>
  <si>
    <t>VRN 11</t>
  </si>
  <si>
    <t>Pojištění stavby - náklady na pojištění stavby dle podmínek zadavatele</t>
  </si>
  <si>
    <t>VRN 12</t>
  </si>
  <si>
    <t>Náklady na publicitu stavby 1x bilboard 1xpamětní deska</t>
  </si>
  <si>
    <t>Vybrán výběrovým řízením</t>
  </si>
  <si>
    <t>Statutární město Brno, MĆ Brno-Komín</t>
  </si>
  <si>
    <t>ing. arch. Pelikán Jiří, Elplova 22, Brno 628 00</t>
  </si>
  <si>
    <t>SO 00 Ostatní náklady stavby</t>
  </si>
  <si>
    <t>SO01</t>
  </si>
  <si>
    <t>Horní stavba</t>
  </si>
  <si>
    <t>SO01 Horní stavba</t>
  </si>
  <si>
    <t>SO 01.A1</t>
  </si>
  <si>
    <t>Horní stavba - modulová konstrukce</t>
  </si>
  <si>
    <t>388</t>
  </si>
  <si>
    <t>388 Ostatní náklady</t>
  </si>
  <si>
    <t>38PC 001</t>
  </si>
  <si>
    <t xml:space="preserve">Modul 5000x2990x3500(3010) mm, PON-180, 2xST, ** </t>
  </si>
  <si>
    <t>38PC 002</t>
  </si>
  <si>
    <t xml:space="preserve">Modul 5000x2700x3500(3010) mm, PON-180, 2xST, ** </t>
  </si>
  <si>
    <t>38PC 003</t>
  </si>
  <si>
    <t xml:space="preserve">Modul 7200x2990x3500(3010) mm, PON-180, 2xST,** </t>
  </si>
  <si>
    <t>38PC 004</t>
  </si>
  <si>
    <t xml:space="preserve">Modul 7200x2700x3500(3010) mm, PON-180, 2xST,** </t>
  </si>
  <si>
    <t>38PC 005</t>
  </si>
  <si>
    <t>otvor ve stojině vypálený + pozink. krytka + výřez v panelu, *</t>
  </si>
  <si>
    <t>38PC 006</t>
  </si>
  <si>
    <t>příčka sádrovláknitá 1S11 tl. 100mm, 2x12,5mm, izolace 60mm(20kg/m3) EI30 DP1, *</t>
  </si>
  <si>
    <t>m2</t>
  </si>
  <si>
    <t>38PC 007</t>
  </si>
  <si>
    <t>příčka sádrovláknitá tl. 200mm, 2x12,5mm, izolace 160mm, (20kg/m3),*</t>
  </si>
  <si>
    <t>38PC 008</t>
  </si>
  <si>
    <t>stěna obv. sádrovláknitá tl. 200mm, 2x12,5mm,2x izolace 80mm, (20kg/m3) EI30 DP1, *</t>
  </si>
  <si>
    <t>38PC 009</t>
  </si>
  <si>
    <t>příčka instalační předsazená sádrovláknitá 12,5mm, bílá, *</t>
  </si>
  <si>
    <t>38PC 010</t>
  </si>
  <si>
    <t xml:space="preserve">odvětrání kontejneru pr. 110mm, * </t>
  </si>
  <si>
    <t>38PC 011</t>
  </si>
  <si>
    <t>záděl dlouhá stěna do 6,1 bm, * přepravní PVC plachta</t>
  </si>
  <si>
    <t>38PC 012</t>
  </si>
  <si>
    <t>záděl čelní, krátká stěna do 3 bm, * přepravní PVC plachta</t>
  </si>
  <si>
    <t>38PC 013</t>
  </si>
  <si>
    <t>záděl dlouhá stěna L=6,1-10 bm, * přepravní PVC plachta</t>
  </si>
  <si>
    <t>38PC 014</t>
  </si>
  <si>
    <t>nátěr vnitřní bílý omyvatelný stěn a stropu na sádrokarton, vč. penetrace, *</t>
  </si>
  <si>
    <t>38PC 015</t>
  </si>
  <si>
    <t>podlaha izolace Extrudovaný polystyren tl. 30mm (spodní vrstva) + vata tl. 120mm, *</t>
  </si>
  <si>
    <t>38PC 016</t>
  </si>
  <si>
    <t xml:space="preserve">deska podlahová cementotřísková 22 + 22mm, * </t>
  </si>
  <si>
    <t>38PC 017</t>
  </si>
  <si>
    <t>šachta - otvor do podlahy dle výkresové dokumentace, *</t>
  </si>
  <si>
    <t>38PC 018</t>
  </si>
  <si>
    <t>podlaha sádrovláknitá 2E22,1x10mm,polystyren 60mm, *</t>
  </si>
  <si>
    <t>38PC 019</t>
  </si>
  <si>
    <t xml:space="preserve">nástřik RAL 7035, šedá, * </t>
  </si>
  <si>
    <t>38PC 020</t>
  </si>
  <si>
    <t>strop izolace tl.220mm+sádrovláknitá deska 2x10mm, REI 30 DP1, *</t>
  </si>
  <si>
    <t>38PC 021</t>
  </si>
  <si>
    <t>výztuha příček pro dveře nebo okna z knauf profilů , *</t>
  </si>
  <si>
    <t>38PC 022</t>
  </si>
  <si>
    <t xml:space="preserve">přívod kabelu přes podlahu, * </t>
  </si>
  <si>
    <t>38PC 023</t>
  </si>
  <si>
    <t>spoj standard 1m (vnější spoj-hříbek,sp.šrouby, kryty),*</t>
  </si>
  <si>
    <t>bm</t>
  </si>
  <si>
    <t>38PC 024</t>
  </si>
  <si>
    <t xml:space="preserve">spoj stěna přiznaný spoj, výška spoje 1 bm, * </t>
  </si>
  <si>
    <t>38PC 025</t>
  </si>
  <si>
    <t xml:space="preserve">spoj strop přiznaný spoj, délka spoje 1 bm, * </t>
  </si>
  <si>
    <t>38PC 026</t>
  </si>
  <si>
    <t xml:space="preserve">spoj podlaha, délka spoje 1 bm, * </t>
  </si>
  <si>
    <t>38PC 027</t>
  </si>
  <si>
    <t xml:space="preserve">výztuha do stěny - dřevotříska (pro kuchyňku),* </t>
  </si>
  <si>
    <t>38PC 028</t>
  </si>
  <si>
    <t xml:space="preserve">Montáž, * </t>
  </si>
  <si>
    <t>hod</t>
  </si>
  <si>
    <t>38PC 029</t>
  </si>
  <si>
    <t xml:space="preserve">Doprava kontejnerů, * </t>
  </si>
  <si>
    <t>km</t>
  </si>
  <si>
    <t>38PC 030</t>
  </si>
  <si>
    <t xml:space="preserve">Jeřábové práce, * </t>
  </si>
  <si>
    <t>SO 01.A1 Horní stavba - modulová konstrukce</t>
  </si>
  <si>
    <t>SO 01.A2</t>
  </si>
  <si>
    <t>Horní stavba - fasáda, střecha, výplně otvorů</t>
  </si>
  <si>
    <t>62</t>
  </si>
  <si>
    <t>Úpravy povrchů vnější</t>
  </si>
  <si>
    <t>62 Úpravy povrchů vnější</t>
  </si>
  <si>
    <t>620451111R00</t>
  </si>
  <si>
    <t>Omítka cementová stěn zatřená dř. hladítkem, hrubá základ</t>
  </si>
  <si>
    <t>vyrovnání pod zateplení:0,2*(12,4*2)</t>
  </si>
  <si>
    <t>622323041R00</t>
  </si>
  <si>
    <t xml:space="preserve">Penetrace podkladu </t>
  </si>
  <si>
    <t>0,3*(14,8*2)+0,3*(12,4*2)</t>
  </si>
  <si>
    <t>622311519RU1</t>
  </si>
  <si>
    <t>Zateplovací systém, sokl, XPS tl. 50 mm s mozaikovou omítkou 5,5 kg/m2</t>
  </si>
  <si>
    <t>622390110R00</t>
  </si>
  <si>
    <t>Montáž izolace suterénu polystyren, bez PÚ pod ÚT - sokl</t>
  </si>
  <si>
    <t>D-03,D-04:0,15*12,4*2</t>
  </si>
  <si>
    <t>D-05:0,2*5,6</t>
  </si>
  <si>
    <t>28375460</t>
  </si>
  <si>
    <t>Polystyren extrudovaný XPS</t>
  </si>
  <si>
    <t>m3</t>
  </si>
  <si>
    <t>Začátek provozního součtu</t>
  </si>
  <si>
    <t>Konec provozního součtu</t>
  </si>
  <si>
    <t>4,84*0,05*1,05</t>
  </si>
  <si>
    <t>622</t>
  </si>
  <si>
    <t>Předsazená fasáda</t>
  </si>
  <si>
    <t>622 Předsazená fasáda</t>
  </si>
  <si>
    <t>620451111R01</t>
  </si>
  <si>
    <t>Fasáda z desek, vč ocel "C" profilů bez dřevěných podkl roštů  desky cementotřískové tl. 12mm</t>
  </si>
  <si>
    <t>pohled severní:3,6*14,9-(0,8*0,8*2+2,1*2,6*2)</t>
  </si>
  <si>
    <t>pohled jižní:3,6*14,9-(2,1*2,6*4)</t>
  </si>
  <si>
    <t>pohled východní:3,6*12,7-(2,8*0,8)</t>
  </si>
  <si>
    <t>pohled západní:3,6*12,7-(3,0*2,6+2,1*0,8)</t>
  </si>
  <si>
    <t>620451111R02</t>
  </si>
  <si>
    <t xml:space="preserve">Fasáda - obklad ostění cenentotřísk.desky tl. 12mm </t>
  </si>
  <si>
    <t>pohled severní:0,15*(0,8*4*2+2,1+2,6*2)</t>
  </si>
  <si>
    <t>pohled jižní:0,15*(2,1*4+2,6*2*4)</t>
  </si>
  <si>
    <t>pohled východní:0,15*(2,8*2+0,8*2)</t>
  </si>
  <si>
    <t>pohled západní:0,15*(3,0+2,6*2+2,1*2+0,8*2)</t>
  </si>
  <si>
    <t>620451111R03</t>
  </si>
  <si>
    <t>Montáž fólie pod dřevěný rošt z latí difúzní pojistná hydroizolace</t>
  </si>
  <si>
    <t>620451111R04</t>
  </si>
  <si>
    <t>Montáž laťování stěn, vzdálenost latí do 22 cm včetně dodávky řeziva, latě 25/50 cm</t>
  </si>
  <si>
    <t>2/T:152,9600</t>
  </si>
  <si>
    <t>60512540</t>
  </si>
  <si>
    <t>Prkno SM/JD omít.II.jak.tl.25mm dl.200-350 š=83mm a 100mm</t>
  </si>
  <si>
    <t>2/T:177,0*0,025*0,1*1,07</t>
  </si>
  <si>
    <t>25,0*0,025*0,083*1,07</t>
  </si>
  <si>
    <t>60517102</t>
  </si>
  <si>
    <t>Lať SM/JD 30x33mm délka 200-399 cm</t>
  </si>
  <si>
    <t>2/T:30,0*0,03*0,033*1,07</t>
  </si>
  <si>
    <t>620451111R05</t>
  </si>
  <si>
    <t xml:space="preserve">Podkladový rošt pod obložení stěn </t>
  </si>
  <si>
    <t>m</t>
  </si>
  <si>
    <t>2/T:224,0</t>
  </si>
  <si>
    <t>60515001</t>
  </si>
  <si>
    <t>Hranolek SM/JD 1 50x50mm dl. 200-350 cm</t>
  </si>
  <si>
    <t>2/T:224,0*0,05*0,05*1,07</t>
  </si>
  <si>
    <t>620451111R06</t>
  </si>
  <si>
    <t>Montáž obložení atiky,dř. desky,1vrst.,přibíjením včetně dodávky desky dřevoštěpka, tl. 8 mm</t>
  </si>
  <si>
    <t>2/T:6,7</t>
  </si>
  <si>
    <t>620451111R07</t>
  </si>
  <si>
    <t xml:space="preserve">Izolace tepelná stěn vložením do konstrukce </t>
  </si>
  <si>
    <t>6315083950</t>
  </si>
  <si>
    <t>Minerální vata hydrofobizovaná tl.  50 mm</t>
  </si>
  <si>
    <t>152,96*1,03</t>
  </si>
  <si>
    <t>620451111R09</t>
  </si>
  <si>
    <t xml:space="preserve">Spojovací a ochranné prostředky pro montáž stěn </t>
  </si>
  <si>
    <t>0,56+0,4425+0,3013+0,0297+0,0519</t>
  </si>
  <si>
    <t>620451111R08</t>
  </si>
  <si>
    <t xml:space="preserve">Nátěr tesařských konstrukcí proti škůdcům 2x </t>
  </si>
  <si>
    <t>2/T:0,05*4*224,0</t>
  </si>
  <si>
    <t>(0,1*2+0,025*2)*177,0</t>
  </si>
  <si>
    <t>(0,05*2+0,025*2)*241,0</t>
  </si>
  <si>
    <t>(0,033*2+0,03*2)*30,0</t>
  </si>
  <si>
    <t>(0,083*2+0,025*2)*25,0</t>
  </si>
  <si>
    <t>6,7*2</t>
  </si>
  <si>
    <t>9</t>
  </si>
  <si>
    <t>Ostatní konstrukce, bourání</t>
  </si>
  <si>
    <t>9 Ostatní konstrukce, bourání</t>
  </si>
  <si>
    <t>941941041R00</t>
  </si>
  <si>
    <t xml:space="preserve">Montáž lešení leh.řad.s podlahami,š.1,2 m, H 10 m </t>
  </si>
  <si>
    <t>3,6*(14,8+1,2*2)*2+3,6*(12,7*2)</t>
  </si>
  <si>
    <t>941941191R00</t>
  </si>
  <si>
    <t xml:space="preserve">Příplatek za každý měsíc použití lešení k pol.1031 </t>
  </si>
  <si>
    <t>941941841R00</t>
  </si>
  <si>
    <t xml:space="preserve">Demontáž lešení leh.řad.s podlahami,š.1,2 m,H 10 m </t>
  </si>
  <si>
    <t>909   R00</t>
  </si>
  <si>
    <t xml:space="preserve">Hzs-nezmeritelne stavebni prace </t>
  </si>
  <si>
    <t>h</t>
  </si>
  <si>
    <t>8,0*2</t>
  </si>
  <si>
    <t>99</t>
  </si>
  <si>
    <t>Staveništní přesun hmot</t>
  </si>
  <si>
    <t>99 Staveništní přesun hmot</t>
  </si>
  <si>
    <t>998011001R00</t>
  </si>
  <si>
    <t xml:space="preserve">Přesun hmot pro budovy montované výšky do 6 m </t>
  </si>
  <si>
    <t>t</t>
  </si>
  <si>
    <t>711</t>
  </si>
  <si>
    <t>Izolace proti vodě</t>
  </si>
  <si>
    <t>711 Izolace proti vodě</t>
  </si>
  <si>
    <t>711 PC 001</t>
  </si>
  <si>
    <t>Hydroizolační kaučukový nátěr vyztužený skelnou tkaninou</t>
  </si>
  <si>
    <t>712</t>
  </si>
  <si>
    <t>Živičné krytiny</t>
  </si>
  <si>
    <t>712 Živičné krytiny</t>
  </si>
  <si>
    <t>712372111RG1</t>
  </si>
  <si>
    <t>Krytina střech do 10° fólie, 4 kotvy/m2, na dřevo tl. izolace do 160 mm, fólie ve specifikaci</t>
  </si>
  <si>
    <t>sekundár střeš kce:180,24</t>
  </si>
  <si>
    <t>712861702RT1</t>
  </si>
  <si>
    <t>Samostatné vytažení izolace,fólií lepenou bodově 1 vrstva - folie ve specifikaci</t>
  </si>
  <si>
    <t>zaatik žlab:(0,20+0,25+0,1)*14,8*2</t>
  </si>
  <si>
    <t>atika:(0,15+0,15)*12,4*2</t>
  </si>
  <si>
    <t>28322010</t>
  </si>
  <si>
    <t>Fólie PVC střešní tl. 1,5 mm</t>
  </si>
  <si>
    <t>203,96*1,2</t>
  </si>
  <si>
    <t>712391171RZ3</t>
  </si>
  <si>
    <t>Povlaková krytina střech do 10°, podklad. textilie 1 vrstva - vč. dodávky textilie 300g/m2</t>
  </si>
  <si>
    <t>998712201R00</t>
  </si>
  <si>
    <t xml:space="preserve">Přesun hmot pro povlakové krytiny, výšky do 6 m </t>
  </si>
  <si>
    <t>713</t>
  </si>
  <si>
    <t>Izolace tepelné</t>
  </si>
  <si>
    <t>713 Izolace tepelné</t>
  </si>
  <si>
    <t>713131131R00</t>
  </si>
  <si>
    <t xml:space="preserve">Izolace tepelná stěn lepením </t>
  </si>
  <si>
    <t>D-07 zateplení v místě žaluz:2,115*0,31*4</t>
  </si>
  <si>
    <t>D-07 zateplení v místě žaluz:2,115*0,31*4*0,015*1,05</t>
  </si>
  <si>
    <t>713141151R00</t>
  </si>
  <si>
    <t xml:space="preserve">Izolace tepelná střech kladená na sucho 1vrstvá </t>
  </si>
  <si>
    <t>sekundár střeš kce 60-140 mm:180,24</t>
  </si>
  <si>
    <t>28375972</t>
  </si>
  <si>
    <t>Deska - klín spádový EPS 150 S</t>
  </si>
  <si>
    <t>sekundár střeš kce 60-140 mm:0,11*(180,24)*1,03</t>
  </si>
  <si>
    <t>998713201R00</t>
  </si>
  <si>
    <t xml:space="preserve">Přesun hmot pro izolace tepelné, výšky do 6 m </t>
  </si>
  <si>
    <t>762</t>
  </si>
  <si>
    <t>Konstrukce tesařské</t>
  </si>
  <si>
    <t>762 Konstrukce tesařské</t>
  </si>
  <si>
    <t>762332110R00</t>
  </si>
  <si>
    <t xml:space="preserve">Montáž vázaných krovů pravidelných do 120 cm2 </t>
  </si>
  <si>
    <t>sekundární střeš kce 1/TE:</t>
  </si>
  <si>
    <t>hranol 60/60:191,5</t>
  </si>
  <si>
    <t>hranol 60/40:29,5</t>
  </si>
  <si>
    <t>60596002</t>
  </si>
  <si>
    <t>Řezivo - fošny, hranoly</t>
  </si>
  <si>
    <t>hranol 60/60:0,06*0,06*191,5*1,07</t>
  </si>
  <si>
    <t>hranol 60/40:0,06*0,04*29,5*1,07</t>
  </si>
  <si>
    <t>762341016U00</t>
  </si>
  <si>
    <t xml:space="preserve">Bednění střech z dřevoštěp desek 22 sraz krokve </t>
  </si>
  <si>
    <t>sekundární sstřeš kce 1/TE:180,24</t>
  </si>
  <si>
    <t>762395000R00</t>
  </si>
  <si>
    <t xml:space="preserve">Spojovací a ochranné prostředky pro střechy </t>
  </si>
  <si>
    <t>783782205R00</t>
  </si>
  <si>
    <t xml:space="preserve">Nátěr tesařských konstrukcí Bochemitem QB 2x </t>
  </si>
  <si>
    <t>hranol 60/60:191,5*(0,06*4)</t>
  </si>
  <si>
    <t>hranol 60/40:29,5*(0,06*2+0,04*2)</t>
  </si>
  <si>
    <t>998762202R00</t>
  </si>
  <si>
    <t xml:space="preserve">Přesun hmot pro tesařské konstrukce, výšky do 12 m </t>
  </si>
  <si>
    <t>764</t>
  </si>
  <si>
    <t>Konstrukce klempířské</t>
  </si>
  <si>
    <t>764 Konstrukce klempířské</t>
  </si>
  <si>
    <t>764 PC 01/K</t>
  </si>
  <si>
    <t>D+M Oplech parapet oken Tizn tl.0,6 mm RŠ 125 mm viz spec prvků</t>
  </si>
  <si>
    <t>764 PC 02/K</t>
  </si>
  <si>
    <t>D+M Oplech parapet oken Tizn tl.0,6 mm RŠ 240 mm viz spec prvků</t>
  </si>
  <si>
    <t>764 PC 03/K</t>
  </si>
  <si>
    <t>D+M Oplech parapet oken Tizn tl.0,6 mm RŠ 180 mm viz spec prvků</t>
  </si>
  <si>
    <t>764 PC 04/K</t>
  </si>
  <si>
    <t>D+M Oplech parapet oken Tizn tl.0,6 mm RŠ 150 mm viz spec prvků</t>
  </si>
  <si>
    <t>764 PC 05/K</t>
  </si>
  <si>
    <t>D+M Zaatik žlab hranatého tvaru tl 0,6mm RŠ 250 mm vč. doplňků  viz spec prvků</t>
  </si>
  <si>
    <t>764 PC 06/K</t>
  </si>
  <si>
    <t>D+M Krycí klobouček vč. doplňků Tizn tl.0,6 mm viz spec prvků</t>
  </si>
  <si>
    <t>764 PC 07/K</t>
  </si>
  <si>
    <t>D+M Pásky pro přichyc TI svodů Tizn tl.0,6 mm viz spec prvků</t>
  </si>
  <si>
    <t>764 PC 08/K</t>
  </si>
  <si>
    <t>D+M Střešní vtok zaatik žlabu DN70-100 mm poplast plech tl.0,6 mm, vč manžet viz spec prvků</t>
  </si>
  <si>
    <t>764 PC 09/K</t>
  </si>
  <si>
    <t>D+M Oplech atiky poplast plech tl. 0,6 mm RŠ 100mm viz spec prvků</t>
  </si>
  <si>
    <t>764 PC 10/K</t>
  </si>
  <si>
    <t>D+M Oplech atiky poplast plech tl. 0,6 mm RŠ 150mm viz spec prvků</t>
  </si>
  <si>
    <t>998764201R00</t>
  </si>
  <si>
    <t xml:space="preserve">Přesun hmot pro klempířské konstr., výšky do 6 m </t>
  </si>
  <si>
    <t>766</t>
  </si>
  <si>
    <t>Konstrukce truhlářské</t>
  </si>
  <si>
    <t>766 Konstrukce truhlářské</t>
  </si>
  <si>
    <t>766670011R00</t>
  </si>
  <si>
    <t xml:space="preserve">Montáž obložkové zárubně a dřevěného křídla dveří </t>
  </si>
  <si>
    <t>kus</t>
  </si>
  <si>
    <t>766670021RT1</t>
  </si>
  <si>
    <t xml:space="preserve">Montáž kliky a štítku vč dodávky </t>
  </si>
  <si>
    <t>766 PC 01/T</t>
  </si>
  <si>
    <t>D+M Dřev. jednokř. dveře, hladké,plné CPL 700/1970 viz specifikace výplní otvorů</t>
  </si>
  <si>
    <t>766 PC 02/T</t>
  </si>
  <si>
    <t>D+M AL. jednokř. dveře proskl., EW15DP3-C AL výdej okno EI30DP1- specifikace výplní otvorů</t>
  </si>
  <si>
    <t>766 PC 03/T</t>
  </si>
  <si>
    <t>D+M Dřev. jednokř. dveře, hladké,plné CPL 800/1970 viz specifikace výplní otvorů</t>
  </si>
  <si>
    <t>766 PC 04/T</t>
  </si>
  <si>
    <t>D+M Dřev. jednokř. dveře, hladké,plné CPL 800/1970 EW15DP3-C viz specifikace výplní otvorů</t>
  </si>
  <si>
    <t>766 PC 05/T</t>
  </si>
  <si>
    <t>D+M Dřev. jednokř. dveře proskl. CPL 800/1970 specifikace výplní otvorů</t>
  </si>
  <si>
    <t>766 PC 06/T</t>
  </si>
  <si>
    <t>D+M Dřev. jednokř. dveře proskl. CPL 800/1970EW15DP3-C specifikace výplní otvorů</t>
  </si>
  <si>
    <t>766 PC 07/T</t>
  </si>
  <si>
    <t>D+M Dřev.vnitř proskl stěna vč.dveř křídla CPL 1500/2045 specifikace výplní otvorů</t>
  </si>
  <si>
    <t>766 PC 08/T</t>
  </si>
  <si>
    <t>D+M Vstup prosklen 2kř stěna, hliník, panik kování 2115x2600 viz specifikace výplní otvorů</t>
  </si>
  <si>
    <t>766 PC 09/T</t>
  </si>
  <si>
    <t>D+M Venk prosklen stěna, plastová 5komor 2115/2600 vč. inter žaluz viz spec. výplní otvorů</t>
  </si>
  <si>
    <t>766 PC 10/T</t>
  </si>
  <si>
    <t>D+M Vstup prosklen stěna, plastová 5k , panik kov. 2115/2600 viz specifikace výplní otvorů</t>
  </si>
  <si>
    <t>766 PC 11/T</t>
  </si>
  <si>
    <t>D+M Venk prosklen stěna, plastová 5komor 2115/2600 vč.ALžaluz viz specifikace výplní otvorů</t>
  </si>
  <si>
    <t>766 PC 12/T</t>
  </si>
  <si>
    <t>D+M Venk prosklen stěna, hliník 2990/2600  vč. inter žaluz viz spec výplní otvorů</t>
  </si>
  <si>
    <t>766 PC 13/T</t>
  </si>
  <si>
    <t>D+M Venk okno, plastové 5komor 2800/950 vč. inter žaluz viz spec výplní otvorů</t>
  </si>
  <si>
    <t>766 PC 14/T</t>
  </si>
  <si>
    <t>D+M Venk okno, plast 5komor 2115/950 vč. inter žaluz,síť hmyz viz specifikace výplní</t>
  </si>
  <si>
    <t>766 PC 15/T</t>
  </si>
  <si>
    <t>D+M Venk okno, plast 5komor 950/950 parapet vč. inter žaluz viz spec výplní otvorů</t>
  </si>
  <si>
    <t>766 PC 16/T</t>
  </si>
  <si>
    <t>D+M Vnitř oboustr dřev zástěna s policí a věšáky 2400/1100 viz specifikace výplní</t>
  </si>
  <si>
    <t>kpl</t>
  </si>
  <si>
    <t>766 PC 001</t>
  </si>
  <si>
    <t>D+M Kontrastního značení vnitř a vnějších prosklen stěn pro slabozraké</t>
  </si>
  <si>
    <t>61181261.A</t>
  </si>
  <si>
    <t>Zárubeň obkladová š. 70 cm/stěna 6-17cm CPL Javor</t>
  </si>
  <si>
    <t>1/T:3</t>
  </si>
  <si>
    <t>2/T:1</t>
  </si>
  <si>
    <t>5/T:2</t>
  </si>
  <si>
    <t>61181262.A</t>
  </si>
  <si>
    <t>Zárubeň obkladová š. 80 cm/stěna 6-17cm CPL Javor</t>
  </si>
  <si>
    <t>3/T:2</t>
  </si>
  <si>
    <t>6/T:1</t>
  </si>
  <si>
    <t>61181272.A</t>
  </si>
  <si>
    <t>Zárubeň obkladová š. 80 cm/stěna18-25cm CPL Javor</t>
  </si>
  <si>
    <t>4/T:1</t>
  </si>
  <si>
    <t>5/T:1</t>
  </si>
  <si>
    <t>61181272.C</t>
  </si>
  <si>
    <t>Zárubeň obkladová š.stěna18-25cm, CPL Javor atyp 1500/2045</t>
  </si>
  <si>
    <t>7/T:1</t>
  </si>
  <si>
    <t>998766201R00</t>
  </si>
  <si>
    <t xml:space="preserve">Přesun hmot pro truhlářské konstr., výšky do 6 m </t>
  </si>
  <si>
    <t>767</t>
  </si>
  <si>
    <t>Konstrukce zámečnické</t>
  </si>
  <si>
    <t>767 Konstrukce zámečnické</t>
  </si>
  <si>
    <t>767 PC 01/P</t>
  </si>
  <si>
    <t>D+M Průchodka PVC pro přívod energií ke kompres VZT na střeševiz spec prvků</t>
  </si>
  <si>
    <t>767 PC 01/Z</t>
  </si>
  <si>
    <t>D+M Zavěš ocel přístřeš nad vstupem 1170/4930 - 204,35 kg, viz spec prvků</t>
  </si>
  <si>
    <t>767 PC 03/Z</t>
  </si>
  <si>
    <t>D+M Čistící zapušť rohože do AL rámu 1000/1000 viz spec prvků</t>
  </si>
  <si>
    <t>767 PC 04/Z</t>
  </si>
  <si>
    <t>D+M Venk horizont hliník žaluz s krytem 2090/2700 viz spec prvků</t>
  </si>
  <si>
    <t>767 PC 05/Z</t>
  </si>
  <si>
    <t>D+M Vnitř skleň přepážky mezi toalet viz spec prvků</t>
  </si>
  <si>
    <t>767 PC 08/Z</t>
  </si>
  <si>
    <t>D+M Předsaz hliník slunolam horizont 1500/2080 viz spec prvků</t>
  </si>
  <si>
    <t>767 PC 09/Z</t>
  </si>
  <si>
    <t>D+M Ocel materiál pro odvětr fasády viz spec prvků</t>
  </si>
  <si>
    <t>kg</t>
  </si>
  <si>
    <t>767 PC 10/Z</t>
  </si>
  <si>
    <t>D+M Venk ocel branka a ploty, uzavření hřiště viz spec prvků</t>
  </si>
  <si>
    <t>998767201R00</t>
  </si>
  <si>
    <t xml:space="preserve">Přesun hmot pro zámečnické konstr., výšky do 6 m </t>
  </si>
  <si>
    <t>771</t>
  </si>
  <si>
    <t>Podlahy z dlaždic a obklady</t>
  </si>
  <si>
    <t>771 Podlahy z dlaždic a obklady</t>
  </si>
  <si>
    <t>771475014RT1</t>
  </si>
  <si>
    <t xml:space="preserve">Obklad soklíků keram.rovných, tmel,10x10 cm </t>
  </si>
  <si>
    <t>101:2,75*2+2,93*2-(0,8*2+2,0)</t>
  </si>
  <si>
    <t>102:2,8*2+4,62*2-(0,8*3)</t>
  </si>
  <si>
    <t>106:2,8*2+1,73*2-(0,8)</t>
  </si>
  <si>
    <t>107:1,1*2+2,8*2-(0,8*3+0,7*2)</t>
  </si>
  <si>
    <t>111:2,84*2+1,73*2-0,8</t>
  </si>
  <si>
    <t>771479001R00</t>
  </si>
  <si>
    <t xml:space="preserve">Řezání dlaždic keramických pro soklíky </t>
  </si>
  <si>
    <t>771575107RT2</t>
  </si>
  <si>
    <t xml:space="preserve">Montáž podlah keram.,režné hladké, tmel, 20x20 cm </t>
  </si>
  <si>
    <t>8,0+12,93+11,7+4,8+3,0+2,38+1,45+7,76+4,9</t>
  </si>
  <si>
    <t>771578011R00</t>
  </si>
  <si>
    <t xml:space="preserve">Spára podlaha - stěna, silikonem </t>
  </si>
  <si>
    <t>103:2,5*2+4,73*2-(0,8*2)</t>
  </si>
  <si>
    <t>104:0,</t>
  </si>
  <si>
    <t>105:0</t>
  </si>
  <si>
    <t>108:1,5*2+1,6*2-0,7</t>
  </si>
  <si>
    <t>109:0,98*2+1,5*2-0,7</t>
  </si>
  <si>
    <t>110:2,66*2+2,9*2-0,8*2</t>
  </si>
  <si>
    <t>771579795R00</t>
  </si>
  <si>
    <t xml:space="preserve">Příplatek za spárování vodotěsnou hmotou - plošně </t>
  </si>
  <si>
    <t>11,7+7,76</t>
  </si>
  <si>
    <t>59763642.S</t>
  </si>
  <si>
    <t>Dlažba interiér dle investora 200x200x9 mm</t>
  </si>
  <si>
    <t>56,92*1,05</t>
  </si>
  <si>
    <t>40,8*0,1*1,05</t>
  </si>
  <si>
    <t>998771201R00</t>
  </si>
  <si>
    <t xml:space="preserve">Přesun hmot pro podlahy z dlaždic, výšky do 6 m </t>
  </si>
  <si>
    <t>776</t>
  </si>
  <si>
    <t>Podlahy povlakové</t>
  </si>
  <si>
    <t>776 Podlahy povlakové</t>
  </si>
  <si>
    <t>776421100RU1</t>
  </si>
  <si>
    <t>Lepení podlahových soklíků z PVC a vinylu včetně dodávky soklíku PVC</t>
  </si>
  <si>
    <t>14,4*2+7,05*2-0,8*4</t>
  </si>
  <si>
    <t>776511000RT1</t>
  </si>
  <si>
    <t>Lepení povlakových podlah z pásů pryžových pouze položení- pryž ve specifikaci</t>
  </si>
  <si>
    <t>100,68+3,78</t>
  </si>
  <si>
    <t>28410151</t>
  </si>
  <si>
    <t>Přírodní linoleum  tl. 3mm imitace javoru</t>
  </si>
  <si>
    <t>104,46*1,03</t>
  </si>
  <si>
    <t>776994111RT1</t>
  </si>
  <si>
    <t>Svařování povlakových podlah z pásů včetně svařovací šňůry</t>
  </si>
  <si>
    <t>775981122R00</t>
  </si>
  <si>
    <t xml:space="preserve">Lišta nerezová přechodová, stejná výška krytin </t>
  </si>
  <si>
    <t>2/T:0,7</t>
  </si>
  <si>
    <t>5/T:0,8</t>
  </si>
  <si>
    <t>7/T:0,8</t>
  </si>
  <si>
    <t>998776201R00</t>
  </si>
  <si>
    <t xml:space="preserve">Přesun hmot pro podlahy povlakové, výšky do 6 m </t>
  </si>
  <si>
    <t>781</t>
  </si>
  <si>
    <t>Obklady keramické</t>
  </si>
  <si>
    <t>781 Obklady keramické</t>
  </si>
  <si>
    <t>781415016R00</t>
  </si>
  <si>
    <t xml:space="preserve">Montáž obkladů stěn, porovin.,tmel, nad 20x25 cm </t>
  </si>
  <si>
    <t>103:2,0*(2,5*2+4,73*2)+(0,225*3,9)-(0,7*2,0+1,5*2,0)</t>
  </si>
  <si>
    <t>108:1,4*(1,5*2+1,6*2)-(0,7*1,4)</t>
  </si>
  <si>
    <t>109:1,4*(1,0*2+1,5*2)-(0,7*1,4)</t>
  </si>
  <si>
    <t>110:2,0*(2,7*2+2,9*2)-(0,8*2,0*3)</t>
  </si>
  <si>
    <t>781419706R00</t>
  </si>
  <si>
    <t xml:space="preserve">Příplatek za spárovací vodotěsnou hmotu - plošně </t>
  </si>
  <si>
    <t>781491001RT1</t>
  </si>
  <si>
    <t>Montáž lišt k obkladům rohových, koutových i dilatačních</t>
  </si>
  <si>
    <t>59760110.A</t>
  </si>
  <si>
    <t>Lišta rohová plastová na obklad vnitřní 6 - 7 mm</t>
  </si>
  <si>
    <t>597815.C</t>
  </si>
  <si>
    <t>Obkladačky pórovinové dle výběru investora</t>
  </si>
  <si>
    <t>56,7175*1,05</t>
  </si>
  <si>
    <t>998781201R00</t>
  </si>
  <si>
    <t xml:space="preserve">Přesun hmot pro obklady keramické, výšky do 6 m </t>
  </si>
  <si>
    <t>SO 01.A2 Horní stavba - fasáda, střecha, výplně otvorů</t>
  </si>
  <si>
    <t>SO 01.B</t>
  </si>
  <si>
    <t>Horní stavba - zdravotechnické instalace</t>
  </si>
  <si>
    <t>713463134</t>
  </si>
  <si>
    <t>Montáž izolace tepelné potrubí potrubními pouzdry bez úpravy slepenými 1x tl izolace do 25mm</t>
  </si>
  <si>
    <t>283771030</t>
  </si>
  <si>
    <t>izolace potrubí - trubice dutého profilu z pěnového polyetylenu Pro 22 x 9 mm</t>
  </si>
  <si>
    <t>283771110</t>
  </si>
  <si>
    <t>izolace potrubí - trubice dutého profilu z pěnového polyetylenu Pro 28 x 9 mm</t>
  </si>
  <si>
    <t>283771120</t>
  </si>
  <si>
    <t>izolace potrubí - trubice dutého profilu z pěnového polyetylenu Pro 28 x 13 mm</t>
  </si>
  <si>
    <t>283770520</t>
  </si>
  <si>
    <t>izolace potrubí - trubice dutého profilu z pěnového polyetylenu Pro 32 x 13 mm</t>
  </si>
  <si>
    <t>283771190</t>
  </si>
  <si>
    <t>izolace potrubí - trubice dutého profilu z pěnového polyetylenu Pro 42 x 13 mm</t>
  </si>
  <si>
    <t>713463311</t>
  </si>
  <si>
    <t>Montáž izolace tepelné potrubí potrubními pouzdry s Al fólií s přesahem Al páskou 1x D do 50 mm</t>
  </si>
  <si>
    <t>631545100</t>
  </si>
  <si>
    <t xml:space="preserve">pouzdro potrubní izolační ALS 21/25 mm </t>
  </si>
  <si>
    <t>631545110</t>
  </si>
  <si>
    <t xml:space="preserve">pouzdro potrubní izolační ALS 27/25 mm </t>
  </si>
  <si>
    <t>631545330</t>
  </si>
  <si>
    <t xml:space="preserve">pouzdro potrubní izolační ALS 42/30 mm </t>
  </si>
  <si>
    <t>998713102</t>
  </si>
  <si>
    <t>Přesun hmot pro izolace tepelné v objektech v do 12 m</t>
  </si>
  <si>
    <t>998713194</t>
  </si>
  <si>
    <t>Příplatek k přesunu hmot 713 za zvětšený přesun do 1000 m</t>
  </si>
  <si>
    <t>721</t>
  </si>
  <si>
    <t>Zdravotechnika - vnitřní kanalizace</t>
  </si>
  <si>
    <t>721 Zdravotechnika - vnitřní kanalizace</t>
  </si>
  <si>
    <t>721000002</t>
  </si>
  <si>
    <t>Instalatérské výpomoci - závěsy na potrubí, prostupy konstrukcemi, napojení na stávající rozvo</t>
  </si>
  <si>
    <t>721174024</t>
  </si>
  <si>
    <t xml:space="preserve">Potrubí kanalizační z PP odpadní systém DN 70 </t>
  </si>
  <si>
    <t>721174025</t>
  </si>
  <si>
    <t xml:space="preserve">Potrubí kanalizační z PP odpadní DN 100 </t>
  </si>
  <si>
    <t>721174042</t>
  </si>
  <si>
    <t xml:space="preserve">Potrubí kanalizační z PP připojovací DN 40 </t>
  </si>
  <si>
    <t>721174043</t>
  </si>
  <si>
    <t xml:space="preserve">Potrubí kanalizační z PP připojovací DN 50 </t>
  </si>
  <si>
    <t>721194104</t>
  </si>
  <si>
    <t xml:space="preserve">Vyvedení a upevnění odpadních výpustek DN 40 </t>
  </si>
  <si>
    <t>721194105</t>
  </si>
  <si>
    <t xml:space="preserve">Vyvedení a upevnění odpadních výpustek DN 50 </t>
  </si>
  <si>
    <t>721194109</t>
  </si>
  <si>
    <t xml:space="preserve">Vyvedení a upevnění odpadních výpustek DN 100 </t>
  </si>
  <si>
    <t>721290111</t>
  </si>
  <si>
    <t>Zkouška těsnosti potrubí kanalizace vodou do DN 125</t>
  </si>
  <si>
    <t>286156030</t>
  </si>
  <si>
    <t xml:space="preserve">čistící tvarovka HTRE, DN 100 </t>
  </si>
  <si>
    <t>286156020</t>
  </si>
  <si>
    <t xml:space="preserve">čistící tvarovka HTRE, DN 70 </t>
  </si>
  <si>
    <t>562312220</t>
  </si>
  <si>
    <t xml:space="preserve">souprava ventilační střešní plastová DN110 </t>
  </si>
  <si>
    <t>562312210</t>
  </si>
  <si>
    <t xml:space="preserve">souprava ventilační střešní plastová DN75 </t>
  </si>
  <si>
    <t>562311065</t>
  </si>
  <si>
    <t>vtok střeš.pro pl.stř. se samoregulačním vyhříváním 110 mm</t>
  </si>
  <si>
    <t>562311600</t>
  </si>
  <si>
    <t>lapač střešních splavenin se zápachovou klapkou a lapacím košem DN 110</t>
  </si>
  <si>
    <t>998721102</t>
  </si>
  <si>
    <t>Přesun hmot pro vnitřní kanalizace v objektech v do 12 m</t>
  </si>
  <si>
    <t>998721194</t>
  </si>
  <si>
    <t>Příplatek k přesunu hmot 721 za zvětšený přesun do 1000 m</t>
  </si>
  <si>
    <t>722</t>
  </si>
  <si>
    <t>Zdravotechnika - vnitřní vodovod</t>
  </si>
  <si>
    <t>722 Zdravotechnika - vnitřní vodovod</t>
  </si>
  <si>
    <t>722000008</t>
  </si>
  <si>
    <t>722176112</t>
  </si>
  <si>
    <t>Montáž potrubí plastové spojované svary polyfuzně do D 20 mm</t>
  </si>
  <si>
    <t>286151520</t>
  </si>
  <si>
    <t xml:space="preserve">trubka tlaková PPR řada PN 20 20 x 3,4 x 4000 mm </t>
  </si>
  <si>
    <t>722176113</t>
  </si>
  <si>
    <t>Montáž potrubí plastové spojované svary polyfuzně do D 25 mm</t>
  </si>
  <si>
    <t>286151530</t>
  </si>
  <si>
    <t xml:space="preserve">trubka tlaková PPR řada PN 20 25 x 4,2 x 4000 mm </t>
  </si>
  <si>
    <t>722176114</t>
  </si>
  <si>
    <t>Montáž potrubí plastové spojované svary polyfuzně do D 32 mm</t>
  </si>
  <si>
    <t>286151550</t>
  </si>
  <si>
    <t xml:space="preserve">trubka tlaková PPR řada PN 20 32 x 5,4 x 4000 mm </t>
  </si>
  <si>
    <t>722176115</t>
  </si>
  <si>
    <t>Montáž potrubí plastové spojované svary polyfuzně do D 40 mm</t>
  </si>
  <si>
    <t>286151580</t>
  </si>
  <si>
    <t xml:space="preserve">trubka tlaková PPR řada PN 20 40 x 6,7 x 4000 mm </t>
  </si>
  <si>
    <t>722220111</t>
  </si>
  <si>
    <t xml:space="preserve">Nástěnka závitová G 1/2 s jedním závitem </t>
  </si>
  <si>
    <t>722239101</t>
  </si>
  <si>
    <t xml:space="preserve">Montáž armatur vodovodních se dvěma závity G 1/2 </t>
  </si>
  <si>
    <t>722239102</t>
  </si>
  <si>
    <t xml:space="preserve">Montáž armatur vodovodních se dvěma závity G 3/4 </t>
  </si>
  <si>
    <t>722239103</t>
  </si>
  <si>
    <t xml:space="preserve">Montáž armatur vodovodních se dvěma závity G 1 </t>
  </si>
  <si>
    <t>551141240</t>
  </si>
  <si>
    <t>kulový kohout, PN 42, T 185 C, chromovaný R250D 1/2' červený</t>
  </si>
  <si>
    <t>551141260</t>
  </si>
  <si>
    <t>kulový kohout, PN 42, T 185 C, chromovaný 3/4' červený</t>
  </si>
  <si>
    <t>551141280</t>
  </si>
  <si>
    <t>kulový kohout, PN 35, T 185 C, chromovaný 1' červený</t>
  </si>
  <si>
    <t>422105140</t>
  </si>
  <si>
    <t xml:space="preserve">ventil zpětný přímý DN20x150 mm </t>
  </si>
  <si>
    <t>722290226</t>
  </si>
  <si>
    <t>Zkouška těsnosti vodovodního potrubí závitového do DN 50</t>
  </si>
  <si>
    <t>722290234</t>
  </si>
  <si>
    <t xml:space="preserve">Proplach a dezinfekce vodovodního potrubí do DN 80 </t>
  </si>
  <si>
    <t>772001</t>
  </si>
  <si>
    <t xml:space="preserve">Termostatický směšovač teplé vody DN20 </t>
  </si>
  <si>
    <t>772002</t>
  </si>
  <si>
    <t>Dvířka pro směšovač, uzamykatelná, do obkladu 300x300mm</t>
  </si>
  <si>
    <t>772003</t>
  </si>
  <si>
    <t xml:space="preserve">Dvířka pro vstup k armaturám 300x300mm do SDK </t>
  </si>
  <si>
    <t>998722102</t>
  </si>
  <si>
    <t>Přesun hmot pro vnitřní vodovod v objektech v do 12 m</t>
  </si>
  <si>
    <t>998722194</t>
  </si>
  <si>
    <t>Příplatek k přesunu hmot 722 za zvětšený přesun do 1000 m</t>
  </si>
  <si>
    <t>725</t>
  </si>
  <si>
    <t>Zdravotechnika - zařizovací předměty</t>
  </si>
  <si>
    <t>725 Zdravotechnika - zařizovací předměty</t>
  </si>
  <si>
    <t>7250005R</t>
  </si>
  <si>
    <t>Umyvadlo gastrotechnologie, -umyvadlo keramické, zavěšené na konzolách, s otvorem pro baterii, bezd</t>
  </si>
  <si>
    <t>7250006R</t>
  </si>
  <si>
    <t>Dřez gastrotechnologie, -dřez dodávkou gastro, -sifon DN50, odtoková souprava, -příprava pro nást</t>
  </si>
  <si>
    <t>7250007R</t>
  </si>
  <si>
    <t>Klozet - WC, -klozet pro zaměstnance, -instalační modul, zvuková izolace,, -závěsný klozet bílá kera</t>
  </si>
  <si>
    <t>725008R</t>
  </si>
  <si>
    <t>Klozet dětský - WCd, -klozet pro děti MŠ, -instalační modul pro dětský klozet, zvuková izola</t>
  </si>
  <si>
    <t>725113123</t>
  </si>
  <si>
    <t xml:space="preserve">Montáž klozetových mís závěsných </t>
  </si>
  <si>
    <t>725211662</t>
  </si>
  <si>
    <t>Umyvadlo s otvorem pro baterii 50 cm vč baterie umyvadlo pro zaměstnance , keramické 600x500</t>
  </si>
  <si>
    <t>725211663</t>
  </si>
  <si>
    <t>Umyvadlo s otvorem pro baterii dětské vč baterie umyvadlo pro děti MŠ, keram 400x300 1x prodl páka</t>
  </si>
  <si>
    <t>725219101</t>
  </si>
  <si>
    <t xml:space="preserve">Montáž umyvadla </t>
  </si>
  <si>
    <t>725241141</t>
  </si>
  <si>
    <t>Vanička sprchová akrylátová čtvrtkruhová 800x800 mm, vč.sifonu</t>
  </si>
  <si>
    <t>725245191</t>
  </si>
  <si>
    <t>Zástěna sprchová zásuvná čtyřdílná se dvěma posuvnými díly do výšky 2000 mm a šířky 800 mm čtv</t>
  </si>
  <si>
    <t>725000005</t>
  </si>
  <si>
    <t>Nástěnná páková sprchová baterie, -chromová s keramickou kartuší, 150mm, sprchová souprava ( drž</t>
  </si>
  <si>
    <t>642711010</t>
  </si>
  <si>
    <t>Výlevka VL, -výlevka keramická, bílá s mřížkou, -vysokopoložená splachovací nádržka, propojovací p</t>
  </si>
  <si>
    <t>725339111</t>
  </si>
  <si>
    <t xml:space="preserve">Montáž výlevky </t>
  </si>
  <si>
    <t>725861311</t>
  </si>
  <si>
    <t>Zápachová uzávěrka pro umyvadla DN 40 s přípojkou pro pračku nebo myčku</t>
  </si>
  <si>
    <t>725865501</t>
  </si>
  <si>
    <t>Odpadní souprava DN 40/50 se zápachovou uzávěrkou pro myčku</t>
  </si>
  <si>
    <t>725 PC 001</t>
  </si>
  <si>
    <t>D+M Sklopných nerezových madel k WC pro imobilní</t>
  </si>
  <si>
    <t>D+M Svislého pevného nerezového madla k umyvadlu pro imobilní</t>
  </si>
  <si>
    <t>998725102</t>
  </si>
  <si>
    <t>Přesun hmot pro zařizovací předměty v objektech v do 12 m</t>
  </si>
  <si>
    <t>998725194</t>
  </si>
  <si>
    <t>Příplatek k přesunu hmot 725 za zvětšený přesun do 1000 m</t>
  </si>
  <si>
    <t>727</t>
  </si>
  <si>
    <t>Zdravotechnika - požární ochrana</t>
  </si>
  <si>
    <t>727 Zdravotechnika - požární ochrana</t>
  </si>
  <si>
    <t>727121112</t>
  </si>
  <si>
    <t>Protipožární manžeta D 110 mm z jedné strany dělící konstrukce požární odolnost EI 90</t>
  </si>
  <si>
    <t>783500001</t>
  </si>
  <si>
    <t xml:space="preserve">Protipožární tmel s požární odolností do 90 min. </t>
  </si>
  <si>
    <t>SO 01.B Horní stavba - zdravotechnické instalace</t>
  </si>
  <si>
    <t>SO 01.C</t>
  </si>
  <si>
    <t>Horní stavba - ústřední vytápění</t>
  </si>
  <si>
    <t>71360.1</t>
  </si>
  <si>
    <t>Izolace z pěnového polyetylenu vnitřní prům. 15mm, tloušťka 20mm</t>
  </si>
  <si>
    <t>71360.2</t>
  </si>
  <si>
    <t>Izolace z pěnového polyetylenu vnitřní prům. 18mm, tloušťka 20mm</t>
  </si>
  <si>
    <t>71360.3</t>
  </si>
  <si>
    <t>Izolace z pěnového polyetylenu vnitřní prům. 22mm, tloušťka 20mm</t>
  </si>
  <si>
    <t>71360.4</t>
  </si>
  <si>
    <t xml:space="preserve">Izolace-montáž hadic a pásů </t>
  </si>
  <si>
    <t>71360.5</t>
  </si>
  <si>
    <t xml:space="preserve">Izolace Izolace z pěnového polyetylenu Spony </t>
  </si>
  <si>
    <t>998713201</t>
  </si>
  <si>
    <t>732</t>
  </si>
  <si>
    <t>Strojovny</t>
  </si>
  <si>
    <t>732 Strojovny</t>
  </si>
  <si>
    <t>732331614</t>
  </si>
  <si>
    <t xml:space="preserve">Nádoba tlak PN 0,6  25l </t>
  </si>
  <si>
    <t>732339102</t>
  </si>
  <si>
    <t xml:space="preserve">Montáž nádoby expanzní tlakové 25 l. </t>
  </si>
  <si>
    <t>998732201</t>
  </si>
  <si>
    <t xml:space="preserve">Přesun hmot pro strojovny, výšky do 6 m </t>
  </si>
  <si>
    <t>733</t>
  </si>
  <si>
    <t>Rozvod potrubí</t>
  </si>
  <si>
    <t>733 Rozvod potrubí</t>
  </si>
  <si>
    <t>733113113</t>
  </si>
  <si>
    <t xml:space="preserve">Příplatek za zhotovení přípojky DN 15 </t>
  </si>
  <si>
    <t>733113114</t>
  </si>
  <si>
    <t xml:space="preserve">Příplatek za zhotovení přípojky DN 20 </t>
  </si>
  <si>
    <t>733161104</t>
  </si>
  <si>
    <t xml:space="preserve">Potrubí měděné 15 x 1 mm, polotvrdé </t>
  </si>
  <si>
    <t>733161106</t>
  </si>
  <si>
    <t xml:space="preserve">Potrubí měděné 18 x 1 mm, polotvrdé </t>
  </si>
  <si>
    <t>733161107</t>
  </si>
  <si>
    <t xml:space="preserve">Potrubí měděné  22 x 1 mm, polotvrdé </t>
  </si>
  <si>
    <t>733164102</t>
  </si>
  <si>
    <t xml:space="preserve">Montáž potrubí z měděných trubek D 15 mm </t>
  </si>
  <si>
    <t>733164103</t>
  </si>
  <si>
    <t xml:space="preserve">Montáž potrubí z měděných trubek D 18 mm </t>
  </si>
  <si>
    <t>733164104</t>
  </si>
  <si>
    <t xml:space="preserve">Montáž potrubí z měděných trubek D 22 mm </t>
  </si>
  <si>
    <t>733291101</t>
  </si>
  <si>
    <t xml:space="preserve">Zkouška těsnosti potrubí Cu -D 35 </t>
  </si>
  <si>
    <t>998733201</t>
  </si>
  <si>
    <t xml:space="preserve">Přesun hmot pro rozvody potrubí, výšky do 6 m </t>
  </si>
  <si>
    <t>911   T00</t>
  </si>
  <si>
    <t xml:space="preserve">Hzs - zednické výpomoci </t>
  </si>
  <si>
    <t>734</t>
  </si>
  <si>
    <t>Armatury</t>
  </si>
  <si>
    <t>734 Armatury</t>
  </si>
  <si>
    <t>734209102</t>
  </si>
  <si>
    <t>Montáž armatur závitových,s 1závitem, G 3/8 včetně ventilu odvzdušňovacího automatického</t>
  </si>
  <si>
    <t>734209103</t>
  </si>
  <si>
    <t xml:space="preserve">Montáž armatur závitových,s 1závitem, G 1/2 </t>
  </si>
  <si>
    <t>734209113</t>
  </si>
  <si>
    <t xml:space="preserve">Montáž armatur závitových,se 2závity, G 1/2 </t>
  </si>
  <si>
    <t>734291113</t>
  </si>
  <si>
    <t xml:space="preserve">Kohouty plnící a vypouštěcí G 1/2 </t>
  </si>
  <si>
    <t>734494213</t>
  </si>
  <si>
    <t xml:space="preserve">Návarky s trubkovým závitem G 1/2 </t>
  </si>
  <si>
    <t>734499211</t>
  </si>
  <si>
    <t xml:space="preserve">Montáž návarků do M 20 x 1,5 </t>
  </si>
  <si>
    <t>734-01</t>
  </si>
  <si>
    <t xml:space="preserve">Svěrná šroubení </t>
  </si>
  <si>
    <t>734-03</t>
  </si>
  <si>
    <t xml:space="preserve">Termohlavice </t>
  </si>
  <si>
    <t>734-05</t>
  </si>
  <si>
    <t xml:space="preserve">Ventil termostatický přímý, DN 15 </t>
  </si>
  <si>
    <t>734-07</t>
  </si>
  <si>
    <t xml:space="preserve">Šroubení regulační přímé DN 15 </t>
  </si>
  <si>
    <t>734-10</t>
  </si>
  <si>
    <t>Regulátor průtoku 0,3-1,5 l/min. s přímo odečitatelnou hodnotou</t>
  </si>
  <si>
    <t>734-11</t>
  </si>
  <si>
    <t>Regulátor průtoku, 1-3,5 l/min. s přímo odečitatelnou hodnotou</t>
  </si>
  <si>
    <t>998734201</t>
  </si>
  <si>
    <t xml:space="preserve">Přesun hmot pro armatury, výšky do 6 m </t>
  </si>
  <si>
    <t>735</t>
  </si>
  <si>
    <t>Otopná tělesa</t>
  </si>
  <si>
    <t>735 Otopná tělesa</t>
  </si>
  <si>
    <t>735156240</t>
  </si>
  <si>
    <t xml:space="preserve">Otopná tělesa panelová Klasik 11   500/ 400 </t>
  </si>
  <si>
    <t>735156242</t>
  </si>
  <si>
    <t xml:space="preserve">Otopná tělesa panelová Klasik 11   500/ 600 </t>
  </si>
  <si>
    <t>735156910</t>
  </si>
  <si>
    <t xml:space="preserve">Tlakové zkoušky otopných těles deskových 10-11 </t>
  </si>
  <si>
    <t>735159110</t>
  </si>
  <si>
    <t xml:space="preserve">Montáž panelových těles 1řadých do délky 1500 mm </t>
  </si>
  <si>
    <t>998735201</t>
  </si>
  <si>
    <t xml:space="preserve">Přesun hmot pro otopná tělesa, výšky do 6 m </t>
  </si>
  <si>
    <t>913   T00</t>
  </si>
  <si>
    <t xml:space="preserve">Hzs - topná zkouška </t>
  </si>
  <si>
    <t>736</t>
  </si>
  <si>
    <t>Podlahové vytápění</t>
  </si>
  <si>
    <t>736 Podlahové vytápění</t>
  </si>
  <si>
    <t>736-00001</t>
  </si>
  <si>
    <t xml:space="preserve">Montaz plast. potrubÍ </t>
  </si>
  <si>
    <t>736-00002</t>
  </si>
  <si>
    <t xml:space="preserve">Montaz rozdelovaci stanice </t>
  </si>
  <si>
    <t>736-00003</t>
  </si>
  <si>
    <t xml:space="preserve">Okrajová dilatace </t>
  </si>
  <si>
    <t>736-00004</t>
  </si>
  <si>
    <t xml:space="preserve">Pokládací deska VA 12,5 </t>
  </si>
  <si>
    <t>736-00006</t>
  </si>
  <si>
    <t xml:space="preserve">Vratná deska VA 12,5 </t>
  </si>
  <si>
    <t>736-00007</t>
  </si>
  <si>
    <t xml:space="preserve">Přechodová deska </t>
  </si>
  <si>
    <t>736-00008</t>
  </si>
  <si>
    <t xml:space="preserve">Plná deska </t>
  </si>
  <si>
    <t>736-00009</t>
  </si>
  <si>
    <t xml:space="preserve">Trubka16x2 </t>
  </si>
  <si>
    <t>736-00010</t>
  </si>
  <si>
    <t xml:space="preserve">Rozdělovací stanice 1" 3 okruhová </t>
  </si>
  <si>
    <t>736-00011</t>
  </si>
  <si>
    <t xml:space="preserve">Rozdělovací stanice 1" 10 okruhová </t>
  </si>
  <si>
    <t>736-00012</t>
  </si>
  <si>
    <t xml:space="preserve">Skříň rozdělovače 3-okruhového do stěny </t>
  </si>
  <si>
    <t>736-00013</t>
  </si>
  <si>
    <t xml:space="preserve">Skříň rozdělovače 10-okruhového do stěny </t>
  </si>
  <si>
    <t>736-00014</t>
  </si>
  <si>
    <t xml:space="preserve">Ochranná trubka pro 16x2 </t>
  </si>
  <si>
    <t>736-00015</t>
  </si>
  <si>
    <t xml:space="preserve">Sada 2ks kulových kohoutů pro rozdělovač 1" </t>
  </si>
  <si>
    <t>736-00016</t>
  </si>
  <si>
    <t xml:space="preserve">Krycí folie PE 1200mmx100mm </t>
  </si>
  <si>
    <t>736-00017</t>
  </si>
  <si>
    <t xml:space="preserve">Regulace podl. vytápění-prostorový termostat 230V </t>
  </si>
  <si>
    <t>736-00020</t>
  </si>
  <si>
    <t xml:space="preserve">Fixační oblouk 90°, 16 </t>
  </si>
  <si>
    <t>736-00021</t>
  </si>
  <si>
    <t xml:space="preserve">Mísící sada pro nekondenz. kotle 1" </t>
  </si>
  <si>
    <t>736-00022</t>
  </si>
  <si>
    <t xml:space="preserve">Svěrné šroubení 16x2 </t>
  </si>
  <si>
    <t>767998105</t>
  </si>
  <si>
    <t xml:space="preserve">Montáž atypických konstrukcí hmotnosti do 5 kg </t>
  </si>
  <si>
    <t>767998106</t>
  </si>
  <si>
    <t xml:space="preserve">Montáž atypických konstrukcí hmotnosti do 10 kg </t>
  </si>
  <si>
    <t>553429852083</t>
  </si>
  <si>
    <t xml:space="preserve">Doplnkove kce. slozene z ocel.mat. </t>
  </si>
  <si>
    <t>998767201</t>
  </si>
  <si>
    <t>783</t>
  </si>
  <si>
    <t>Nátěry</t>
  </si>
  <si>
    <t>783 Nátěry</t>
  </si>
  <si>
    <t>783125530</t>
  </si>
  <si>
    <t xml:space="preserve">Nátěr syntetický OK "C" nebo "CC" 2x + 1x email </t>
  </si>
  <si>
    <t>SO 01.C Horní stavba - ústřední vytápění</t>
  </si>
  <si>
    <t>SO 01.D</t>
  </si>
  <si>
    <t>Horní stavba - elektroinstalace silno a slaboproud</t>
  </si>
  <si>
    <t>A</t>
  </si>
  <si>
    <t>Dodávka strojů a zařízení,rozvaděče</t>
  </si>
  <si>
    <t>A Dodávka strojů a zařízení,rozvaděče</t>
  </si>
  <si>
    <t>70</t>
  </si>
  <si>
    <t xml:space="preserve">ROZVADĚČ R1 - dle specifikace </t>
  </si>
  <si>
    <t>KS</t>
  </si>
  <si>
    <t>71</t>
  </si>
  <si>
    <t>D+M Elektronického vrátného s akustickou a světelnou signaliazcí</t>
  </si>
  <si>
    <t>B</t>
  </si>
  <si>
    <t>Montáže dle ceníku C21M</t>
  </si>
  <si>
    <t>B Montáže dle ceníku C21M</t>
  </si>
  <si>
    <t>210190004</t>
  </si>
  <si>
    <t xml:space="preserve">MONTAZ ROZVODNIC CELOPLECH NEBO PLAST DO 150KG </t>
  </si>
  <si>
    <t>211010012</t>
  </si>
  <si>
    <t xml:space="preserve">OSAZ HM 12 DO TVR KAM,BETON,ZELBET </t>
  </si>
  <si>
    <t>210810053</t>
  </si>
  <si>
    <t xml:space="preserve">KABEL SIL CYKY-CYKYM 750V 4X10  PEV </t>
  </si>
  <si>
    <t>210100259</t>
  </si>
  <si>
    <t xml:space="preserve">UKONC KAB CELOPLAST      5X10 </t>
  </si>
  <si>
    <t>210011058</t>
  </si>
  <si>
    <t xml:space="preserve">TRUBKA PLAST OHEBNA PEVNE pr. 75MM </t>
  </si>
  <si>
    <t>21 PC 002</t>
  </si>
  <si>
    <t xml:space="preserve">ÚPRAVY VE STÁVAJÍCÍM ROZVADĚČI BEZ MATERIÁLU </t>
  </si>
  <si>
    <t>210010109</t>
  </si>
  <si>
    <t xml:space="preserve">LISTA PLAST 60 MM VKLADACI </t>
  </si>
  <si>
    <t>211010010</t>
  </si>
  <si>
    <t xml:space="preserve">OSAZ HM  8 DO TVR KAM,BETON,ZELBET </t>
  </si>
  <si>
    <t>210201022</t>
  </si>
  <si>
    <t xml:space="preserve">SVIT ZARIV 2x zdroj PRUM STROPNI PRISAZ S KRYTEM </t>
  </si>
  <si>
    <t>210201013</t>
  </si>
  <si>
    <t xml:space="preserve">SVIT ZARIV 4x zdroj BYT STROPNI VESTAVNE </t>
  </si>
  <si>
    <t>210201009</t>
  </si>
  <si>
    <t xml:space="preserve">SVIT ZARIV 1x zdroj BYT STROPNI VESTAVNE </t>
  </si>
  <si>
    <t>210201006</t>
  </si>
  <si>
    <t xml:space="preserve">SVIT ZARIV 4x zdroj BYT STROPNI PRISAZ S KRYTEM </t>
  </si>
  <si>
    <t>210201002</t>
  </si>
  <si>
    <t xml:space="preserve">SVIT ZARIV 1x zdroj BYT STROPNI PRISAZ S KRYTEM </t>
  </si>
  <si>
    <t>210110051</t>
  </si>
  <si>
    <t xml:space="preserve">SPINAC ZAPUSTENY RAZ1 IP20-IP44 sroub. pripojeni </t>
  </si>
  <si>
    <t>210110056</t>
  </si>
  <si>
    <t xml:space="preserve">SPINAC ZAPUSTENY RAZ5,6 IP20-IP44 sroub. pripojeni </t>
  </si>
  <si>
    <t>210110058</t>
  </si>
  <si>
    <t xml:space="preserve">SPINAC ZAPUSTENY RAZ7 IP20-IP44 sroub. pripojeni </t>
  </si>
  <si>
    <t>210110001</t>
  </si>
  <si>
    <t xml:space="preserve">SPINAC NASTENNY RAZ1 IP20-IP44 sroub. pripojeni </t>
  </si>
  <si>
    <t>210110073</t>
  </si>
  <si>
    <t xml:space="preserve">SPINAC SPECIALNI SNIMAC POHYBU </t>
  </si>
  <si>
    <t>210111012</t>
  </si>
  <si>
    <t>ZASUVKA DOMOV,POLOZAP 2P+PE 2XZAPOJ sroub. pripojeni</t>
  </si>
  <si>
    <t>210111021</t>
  </si>
  <si>
    <t>ZASUVKA DOMOV,NASTEN 2P+PE IP20-44 sroub. pripojeni</t>
  </si>
  <si>
    <t>210100251</t>
  </si>
  <si>
    <t xml:space="preserve">UKONC KAB CELOPLAST      4X10 </t>
  </si>
  <si>
    <t>210100351</t>
  </si>
  <si>
    <t xml:space="preserve">UCPAVKA-KABEL DO P21 </t>
  </si>
  <si>
    <t>210110078</t>
  </si>
  <si>
    <t xml:space="preserve">SPINAC SPECIALNI CASOVY OVLADAC </t>
  </si>
  <si>
    <t>210010301</t>
  </si>
  <si>
    <t xml:space="preserve">KRABICE PRISTR DO OMITKY </t>
  </si>
  <si>
    <t>210010311</t>
  </si>
  <si>
    <t xml:space="preserve">KRABICE ODBOC KO 68 BEZ ZAPOJ </t>
  </si>
  <si>
    <t>210010502</t>
  </si>
  <si>
    <t xml:space="preserve">OSAZENI WAGO SVORKY VC ZAP 3X2,5 </t>
  </si>
  <si>
    <t>210010351</t>
  </si>
  <si>
    <t xml:space="preserve">ROZVODKA KRABIC LIS IZOL ACIDUR do 4mm2 </t>
  </si>
  <si>
    <t>210020651</t>
  </si>
  <si>
    <t xml:space="preserve">KONSTRUKCE OCEL NOSNA   5 KG </t>
  </si>
  <si>
    <t>210810045</t>
  </si>
  <si>
    <t xml:space="preserve">KABEL SIL CYKY-CYKYM 750V 3X1,5 PEV </t>
  </si>
  <si>
    <t>210810049</t>
  </si>
  <si>
    <t xml:space="preserve">KABEL SIL CYKY-CYKYM 750V 4X1,5 PEV </t>
  </si>
  <si>
    <t>210810055</t>
  </si>
  <si>
    <t xml:space="preserve">KABEL SIL CYKY-CYKYM 750V 5X1,5 PEV </t>
  </si>
  <si>
    <t>210810046</t>
  </si>
  <si>
    <t xml:space="preserve">KABEL SIL CYKY-CYKYM 750V 3X2,5 PEV </t>
  </si>
  <si>
    <t>210810056</t>
  </si>
  <si>
    <t xml:space="preserve">KABEL SIL CYKY-CYKYM 750V 5X2,5 PEV </t>
  </si>
  <si>
    <t>210220452</t>
  </si>
  <si>
    <t xml:space="preserve">OCHR SPOJ-PRAD,KOUP,CU4-16MM2 PEVNE </t>
  </si>
  <si>
    <t>210100258</t>
  </si>
  <si>
    <t xml:space="preserve">UKONC KAB CELOPLAST      5X4 </t>
  </si>
  <si>
    <t>210100002</t>
  </si>
  <si>
    <t xml:space="preserve">UKONC VODICU-ROZVADEC,ZAP      6 </t>
  </si>
  <si>
    <t>210220321</t>
  </si>
  <si>
    <t xml:space="preserve">SVORKA NA POTRUBI BERNARD   CU PAS </t>
  </si>
  <si>
    <t>210220001</t>
  </si>
  <si>
    <t xml:space="preserve">VEDENI UZEM FEZN DO 120 MM2  POVRCH </t>
  </si>
  <si>
    <t>210220010</t>
  </si>
  <si>
    <t xml:space="preserve">NATER ZEMNIC PASKU DO 120 MM2 </t>
  </si>
  <si>
    <t>210220302</t>
  </si>
  <si>
    <t xml:space="preserve">SVORKA HROMOSVOD NAD 2 /ST,SJ,ATD/ </t>
  </si>
  <si>
    <t>21 PC 003</t>
  </si>
  <si>
    <t xml:space="preserve">SVAZKOVANI JEDNOZILOVYCH KABELU NN </t>
  </si>
  <si>
    <t>210010112</t>
  </si>
  <si>
    <t xml:space="preserve">LISTA PLAST 180 MM VKLADACI </t>
  </si>
  <si>
    <t>210010108</t>
  </si>
  <si>
    <t xml:space="preserve">LISTA PLAST 40 MM VKLADACI </t>
  </si>
  <si>
    <t>210010110</t>
  </si>
  <si>
    <t xml:space="preserve">LISTA PLAST 80 MM VKLADACI </t>
  </si>
  <si>
    <t>21 PC 004</t>
  </si>
  <si>
    <t xml:space="preserve">NESPECIFIKOVANÉ MONTÁŽE </t>
  </si>
  <si>
    <t>sada</t>
  </si>
  <si>
    <t>210011056</t>
  </si>
  <si>
    <t xml:space="preserve">TRUBKA PLAST OHEBNA PEVNE pr. 50MM </t>
  </si>
  <si>
    <t>210010313</t>
  </si>
  <si>
    <t xml:space="preserve">KRABICE ODBOC KO100, KO125 BEZ ZAPOJ </t>
  </si>
  <si>
    <t>21 PC 006</t>
  </si>
  <si>
    <t>MONTÁŽ PŘÍSTUPOVÉHO SYSTÉMU V.Č. VIDEOTELEFONŮ V.Č. ZPROVOZNĚNÍ</t>
  </si>
  <si>
    <t>744743110</t>
  </si>
  <si>
    <t xml:space="preserve">MONTAZ KABEL SDEL PEVNE SK.21-0,4KG </t>
  </si>
  <si>
    <t>210010043</t>
  </si>
  <si>
    <t xml:space="preserve">TRUBKA KOPEX PEV ULOZ        23  MM </t>
  </si>
  <si>
    <t>210900501</t>
  </si>
  <si>
    <t xml:space="preserve">VODIC AY   2,5            DRATOVANI </t>
  </si>
  <si>
    <t>21 PC 007</t>
  </si>
  <si>
    <t>21 PC 008</t>
  </si>
  <si>
    <t xml:space="preserve">MONTÁŽ HLÁSIČU KOUŘE BUSCH BEZDRÁTOVÉ PROPOJENÍ </t>
  </si>
  <si>
    <t>21 PC 009</t>
  </si>
  <si>
    <t xml:space="preserve">ZPROVOZNĚNÍ HLÁSIČU KOUŘE BUSCH </t>
  </si>
  <si>
    <t>210220101</t>
  </si>
  <si>
    <t xml:space="preserve">VOD SVOD FEZN D10,AL10,DU8 +PODPERY </t>
  </si>
  <si>
    <t>210220372</t>
  </si>
  <si>
    <t xml:space="preserve">UHELNIK OCHRAN,TRUBKA+DRZAKY-ZED </t>
  </si>
  <si>
    <t>210220301</t>
  </si>
  <si>
    <t xml:space="preserve">SVORKA HROMOSVOD 2 SROUBY/SS,SR 03/ </t>
  </si>
  <si>
    <t>210220211</t>
  </si>
  <si>
    <t xml:space="preserve">TYC JIMACI,UPEV-STRES HREB 2M DREVO </t>
  </si>
  <si>
    <t>210220022</t>
  </si>
  <si>
    <t xml:space="preserve">VEDENI UZEM FEZN D 8,10 MM V ZEMI VE MESTE </t>
  </si>
  <si>
    <t>21 PC 011</t>
  </si>
  <si>
    <t xml:space="preserve">OCHRANA SPOJŮ PŘED KOROZÍ </t>
  </si>
  <si>
    <t>21 PC 012</t>
  </si>
  <si>
    <t>21 PC 013</t>
  </si>
  <si>
    <t xml:space="preserve">ÚČAST PROJEKTANTA NA MONTÁŽI </t>
  </si>
  <si>
    <t>21 PC OST1</t>
  </si>
  <si>
    <t xml:space="preserve">PPV 6% z montáží </t>
  </si>
  <si>
    <t>21 PC OST2</t>
  </si>
  <si>
    <t xml:space="preserve">Revize </t>
  </si>
  <si>
    <t>C</t>
  </si>
  <si>
    <t>Materiál</t>
  </si>
  <si>
    <t>C Materiál</t>
  </si>
  <si>
    <t>014601406</t>
  </si>
  <si>
    <t xml:space="preserve">HMOZDINKA HM12-POLYAMID </t>
  </si>
  <si>
    <t>460232550</t>
  </si>
  <si>
    <t xml:space="preserve">VRUT 6HR.8X50 DIN571 ZN </t>
  </si>
  <si>
    <t>520612880</t>
  </si>
  <si>
    <t xml:space="preserve">CYKY-J 5X10mm2 /C/ </t>
  </si>
  <si>
    <t>M</t>
  </si>
  <si>
    <t>010054750</t>
  </si>
  <si>
    <t xml:space="preserve">TRUBKA KOPOFLEX 75mm KF09075 </t>
  </si>
  <si>
    <t>010503500</t>
  </si>
  <si>
    <t xml:space="preserve">LISTA LH 60X40 PVC VKLADACI </t>
  </si>
  <si>
    <t>014601208</t>
  </si>
  <si>
    <t xml:space="preserve">HMOZDINKA HM8 POLYAMID </t>
  </si>
  <si>
    <t>462519450</t>
  </si>
  <si>
    <t xml:space="preserve">VRUT ZAP.HL. 4X40 ZNCR 0186 s krizovou drazkou </t>
  </si>
  <si>
    <t>20PC 111</t>
  </si>
  <si>
    <t>SVÍTIDLO ' A ' KOMPL. PŘISAZ. SVÍTIDLO FY OPAL 2x35W , IP 44</t>
  </si>
  <si>
    <t>20PC 112</t>
  </si>
  <si>
    <t>SVÍTIDLO ' A ' KOMPL. PŘISAZ. SVÍTIDLO FY OPAL 2x35W , IP 44 S NOUZ. ZDR./1hod</t>
  </si>
  <si>
    <t>20PC 113</t>
  </si>
  <si>
    <t>SVÍTIDLO ' B ' KOMPL.PODHLED. SVITIDLO MSTR DIFY 4x14W IP40</t>
  </si>
  <si>
    <t>20PC 114</t>
  </si>
  <si>
    <t>SVÍTIDLO ' B ' KOMPL.PODHLED. SVITIDLO MSTR DIFY 4x14W IP40 S NOUZ. ZDR./1hod</t>
  </si>
  <si>
    <t>20PC 115</t>
  </si>
  <si>
    <t>SVÍTIDLO ' C ' KOMPL.PODHLED. SVITIDLO MSTR PAR 4x15W IP20</t>
  </si>
  <si>
    <t>20PC 116</t>
  </si>
  <si>
    <t>SVÍTIDLO ' C ' KOMPL.PODHLED. SVITIDLO MSTR PAR 4x15W IP20 S NOUZ. ZDR./1hod</t>
  </si>
  <si>
    <t>20PC 117</t>
  </si>
  <si>
    <t>SVÍTIDLO ' D ' KOMPL. VESTAVNÉ  LED SVÍTIDLO ORB LED Q ,1x25W, IP 54</t>
  </si>
  <si>
    <t>20PC 118</t>
  </si>
  <si>
    <t>SVÍTIDLO ' D ' KOMPL. VEST.  LED SVÍT. ORB LED Q , 1x25W, IP 54 S NOUZ.ZDR./1hod</t>
  </si>
  <si>
    <t>20PC 119</t>
  </si>
  <si>
    <t>SVÍTIDLO ' E ' KOMPL. PŘISAZ. SVÍTIDLO HOSP DIFF-O FL, 4x14W , IP 54</t>
  </si>
  <si>
    <t>20PC 120</t>
  </si>
  <si>
    <t>SVÍTIDLO ' E ' KOMPL. PŘISAZ. SVÍT.HOSP DIFF-O FL, 4x14W , IP 54.S NOUZ ZDR/1HOD</t>
  </si>
  <si>
    <t>20PC 121</t>
  </si>
  <si>
    <t>SVÍTIDLO ' F ' KOMPLETNÍ PŘISAZENÉ PRŮMYSLOVÉ SVITIDLO ATLS PC ,FL2x35W ,IP 44</t>
  </si>
  <si>
    <t>20PC 122</t>
  </si>
  <si>
    <t>SVÍTIDLO ' V ' KOMPLETNÍ NÁSTĚNNÉ SVÍTIDLO MOON LED, .1x20W</t>
  </si>
  <si>
    <t>20PC 123</t>
  </si>
  <si>
    <t>SVÍTIDLO ' N ' KOMPLETNÍ NÁSTĚNNÉ SVÍTIDLO MARS 308/1 S PIKTOGRAMEM .1x8W</t>
  </si>
  <si>
    <t>110600100</t>
  </si>
  <si>
    <t xml:space="preserve">SPIN 3558-A01340,r.1,1So STROJEK </t>
  </si>
  <si>
    <t>110603110</t>
  </si>
  <si>
    <t xml:space="preserve">KRYT 3558A-A651B r.1,6,7,1/0 TANGO </t>
  </si>
  <si>
    <t>110961110</t>
  </si>
  <si>
    <t xml:space="preserve">RAM 3901A-B10 B 1x bily TANGO </t>
  </si>
  <si>
    <t>110600300</t>
  </si>
  <si>
    <t xml:space="preserve">SPIN 3558-A05340,r.5 STROJEK </t>
  </si>
  <si>
    <t>110603210</t>
  </si>
  <si>
    <t xml:space="preserve">KRYT 3558A-A652B r.5 TANGO </t>
  </si>
  <si>
    <t>110961210</t>
  </si>
  <si>
    <t xml:space="preserve">RAM 3901A-B20 B 2x bily TANGO </t>
  </si>
  <si>
    <t>110600400</t>
  </si>
  <si>
    <t xml:space="preserve">SPIN 3558-A06340,r.6,6So STROJEK </t>
  </si>
  <si>
    <t>110605150</t>
  </si>
  <si>
    <t xml:space="preserve">DOUTN 3916-12221 ORIENT. </t>
  </si>
  <si>
    <t>110600500</t>
  </si>
  <si>
    <t xml:space="preserve">SPIN 3558-A07340,r.7,7So STROJEK </t>
  </si>
  <si>
    <t>110603310</t>
  </si>
  <si>
    <t xml:space="preserve">KRYT 3558A-A653B PRUZOR TANGO </t>
  </si>
  <si>
    <t>110591310</t>
  </si>
  <si>
    <t xml:space="preserve">SPIN 3558N-C01510B r.1 bila IP44 VARIANT + </t>
  </si>
  <si>
    <t>20PC 124</t>
  </si>
  <si>
    <t xml:space="preserve">VENKOVNÍ POHYBOVÉ ČIDLO PANLUX - typ . PAN 2100/B </t>
  </si>
  <si>
    <t>114013200</t>
  </si>
  <si>
    <t xml:space="preserve">ZAS 5512A-2349B DVOJ bila TANGO </t>
  </si>
  <si>
    <t>114057200</t>
  </si>
  <si>
    <t xml:space="preserve">ZAS 5592A-A2349B+prep.ochr.2x bila TANGO </t>
  </si>
  <si>
    <t>114014710</t>
  </si>
  <si>
    <t xml:space="preserve">ZAS 5518N-C02510B bila IP44 VARIANT+ </t>
  </si>
  <si>
    <t>20PC 125</t>
  </si>
  <si>
    <t xml:space="preserve">DOBĚHOVÉ RELÉ PO -406 DO INSTALAČNÍ KRABICE </t>
  </si>
  <si>
    <t>011004504</t>
  </si>
  <si>
    <t xml:space="preserve">KRABICE KU68/2-1901 bez vick </t>
  </si>
  <si>
    <t>011004603</t>
  </si>
  <si>
    <t xml:space="preserve">KRABICE KU68/2-1902 s vickem </t>
  </si>
  <si>
    <t>084573102</t>
  </si>
  <si>
    <t xml:space="preserve">WAGO 273-102 SVORKA 4x1-2,5 </t>
  </si>
  <si>
    <t>012010200</t>
  </si>
  <si>
    <t xml:space="preserve">ROZVODKA D9125  5X2,5 s uchyt. </t>
  </si>
  <si>
    <t>520605760</t>
  </si>
  <si>
    <t xml:space="preserve">CYKY-O 3X1,5mm2 /A/ </t>
  </si>
  <si>
    <t>520607774</t>
  </si>
  <si>
    <t xml:space="preserve">CYKY-J 4X1,5mm2 /B/ </t>
  </si>
  <si>
    <t>520605786</t>
  </si>
  <si>
    <t xml:space="preserve">CYKY-J 3X1,5mm2 /C/ </t>
  </si>
  <si>
    <t>520612484</t>
  </si>
  <si>
    <t xml:space="preserve">CYKY-J 5X1,5mm2 /C/ </t>
  </si>
  <si>
    <t>520605885</t>
  </si>
  <si>
    <t xml:space="preserve">CYKY-J 3X2,5mm2 /C/ </t>
  </si>
  <si>
    <t>520612583</t>
  </si>
  <si>
    <t xml:space="preserve">CYKY-J 5X2,5mm2 /C/ </t>
  </si>
  <si>
    <t>500111250</t>
  </si>
  <si>
    <t xml:space="preserve">H07V-U 4mm2 Z/ZL (CY) </t>
  </si>
  <si>
    <t>226306109</t>
  </si>
  <si>
    <t xml:space="preserve">SVORKA ZSA 16 BEZ CU PASKY </t>
  </si>
  <si>
    <t>226306400</t>
  </si>
  <si>
    <t xml:space="preserve">PASKA CU K ZEM.SVORCE ZS 16 - delka 0,5 m </t>
  </si>
  <si>
    <t>251101409</t>
  </si>
  <si>
    <t xml:space="preserve">OCEL POZ 30X4KOT 0,95KG/M </t>
  </si>
  <si>
    <t>KG</t>
  </si>
  <si>
    <t>226100400</t>
  </si>
  <si>
    <t xml:space="preserve">SVORKA SR2b pro 30X4mm SR.M8 </t>
  </si>
  <si>
    <t>014552140</t>
  </si>
  <si>
    <t xml:space="preserve">PASKA VAZACI 3,6X280 cerna </t>
  </si>
  <si>
    <t>010505540</t>
  </si>
  <si>
    <t xml:space="preserve">LISTA EKE 180X60 PVC VKLADACI ELEGANT </t>
  </si>
  <si>
    <t>010505600</t>
  </si>
  <si>
    <t xml:space="preserve">LISTA LV 24X22 PVC VKLADACI </t>
  </si>
  <si>
    <t>010505200</t>
  </si>
  <si>
    <t xml:space="preserve">LISTA LV 40X15 PVC VKLADACI </t>
  </si>
  <si>
    <t>010503300</t>
  </si>
  <si>
    <t xml:space="preserve">LISTA LHD 40X40 PVC VKLADACI </t>
  </si>
  <si>
    <t>010503700</t>
  </si>
  <si>
    <t xml:space="preserve">LISTA LH 80x40 PVC VKLADACI </t>
  </si>
  <si>
    <t>20PC 126</t>
  </si>
  <si>
    <t xml:space="preserve">DROBNÝ NESPECIFIKOVANÝ MATERIÁL </t>
  </si>
  <si>
    <t>SA</t>
  </si>
  <si>
    <t>300300200</t>
  </si>
  <si>
    <t xml:space="preserve">SADRA STAVEBNI a 5KG </t>
  </si>
  <si>
    <t>010054600</t>
  </si>
  <si>
    <t xml:space="preserve">TRUBKA KOPOFLEX 50mm KF09050 </t>
  </si>
  <si>
    <t>011003308</t>
  </si>
  <si>
    <t xml:space="preserve">KRABICE KO125 odboc.s vickem </t>
  </si>
  <si>
    <t>20PC 128</t>
  </si>
  <si>
    <t xml:space="preserve">VIDEOMONITOR Č/B ,SYSTEM DIGITÁLNÍ </t>
  </si>
  <si>
    <t>20PC 129</t>
  </si>
  <si>
    <t xml:space="preserve">ISTALAČNÍ ÚCHYTKA VÍDEOMONITOR ,KOAXIÁL </t>
  </si>
  <si>
    <t>20PC 130</t>
  </si>
  <si>
    <t xml:space="preserve">MODUL HLASOVÝ A KAMEROVÝ Č/B KOAXIÁL </t>
  </si>
  <si>
    <t>20PC 131</t>
  </si>
  <si>
    <t xml:space="preserve">MODUL TLAČÍTKOVÝ 2 JEDNOSTRANÁ TLAČÍTKA </t>
  </si>
  <si>
    <t>20PC 132</t>
  </si>
  <si>
    <t xml:space="preserve">ZÁPUSTNÁ INSTALAČNÍ KRABICE </t>
  </si>
  <si>
    <t>20PC 133</t>
  </si>
  <si>
    <t xml:space="preserve">NAPÁJECÍ ZDROJ DC </t>
  </si>
  <si>
    <t>20PC 134</t>
  </si>
  <si>
    <t xml:space="preserve">ELEKTRICKÝ ZÁMEK KOMPAKTNÍ 12-18V AC/DC </t>
  </si>
  <si>
    <t>577861208</t>
  </si>
  <si>
    <t xml:space="preserve">SYKFY 5X2X0,5mm SDELOVACI </t>
  </si>
  <si>
    <t>010040509</t>
  </si>
  <si>
    <t xml:space="preserve">TRUBKA 1423/1 MONOFLEX 320N </t>
  </si>
  <si>
    <t>600101117</t>
  </si>
  <si>
    <t xml:space="preserve">AY 2,5mm2 CERNY </t>
  </si>
  <si>
    <t>20PC 135</t>
  </si>
  <si>
    <t xml:space="preserve">HLASIČ KOUŘE 6828-0-2724 </t>
  </si>
  <si>
    <t>20PC 136</t>
  </si>
  <si>
    <t xml:space="preserve">MODUL BEZDRÁTOVÝ RF 6800-0- 2514 </t>
  </si>
  <si>
    <t>20PC 137</t>
  </si>
  <si>
    <t xml:space="preserve">NESPECIFIKOVANÝ MATERIÁL </t>
  </si>
  <si>
    <t>260700100</t>
  </si>
  <si>
    <t xml:space="preserve">DRAT ALMGSI FI 8mm 0,135KG/M MEKKY </t>
  </si>
  <si>
    <t>225102100</t>
  </si>
  <si>
    <t xml:space="preserve">SVORKA SOa PRIP OKAPOVY ZLAB </t>
  </si>
  <si>
    <t>225100106</t>
  </si>
  <si>
    <t xml:space="preserve">SVORKA SK 9051-00 KRIZOVA </t>
  </si>
  <si>
    <t>225000108</t>
  </si>
  <si>
    <t xml:space="preserve">SVORKA SJ1 K JIMACI TYCI </t>
  </si>
  <si>
    <t>223500209</t>
  </si>
  <si>
    <t xml:space="preserve">UHELNIK OCHRANNY OU 2 </t>
  </si>
  <si>
    <t>223501108</t>
  </si>
  <si>
    <t xml:space="preserve">DRZAK DUZ OCHR. UHELNIKU DO ZDIVA </t>
  </si>
  <si>
    <t>226101200</t>
  </si>
  <si>
    <t xml:space="preserve">SVORKA SR3a pro 30X4/7-10mm </t>
  </si>
  <si>
    <t>224201100</t>
  </si>
  <si>
    <t xml:space="preserve">PODPERA VEDENI PV21d na ploche strechy kostka </t>
  </si>
  <si>
    <t>224001200</t>
  </si>
  <si>
    <t xml:space="preserve">PODPERA VEDENI PV 1a-20 do zdiva nebo dreva </t>
  </si>
  <si>
    <t>222101107</t>
  </si>
  <si>
    <t xml:space="preserve">DRZAK DJ4H JIMACI TYCE 20 mm NA KROV </t>
  </si>
  <si>
    <t>222102105</t>
  </si>
  <si>
    <t xml:space="preserve">DRZAK DJ4D JIMACI TYCE 20 mm NA KROV </t>
  </si>
  <si>
    <t>221102200</t>
  </si>
  <si>
    <t xml:space="preserve">TYC JIMACI JR 1,5M S ROVNYM KONCEM </t>
  </si>
  <si>
    <t>225101104</t>
  </si>
  <si>
    <t xml:space="preserve">SVORKA SS SPOJOVACI </t>
  </si>
  <si>
    <t>225101600</t>
  </si>
  <si>
    <t xml:space="preserve">SVORKA SP PRIP NA KONSTR </t>
  </si>
  <si>
    <t>258130203</t>
  </si>
  <si>
    <t xml:space="preserve">ELEKTRODA ER113 FI 2,5/350mm BAL=230ks </t>
  </si>
  <si>
    <t>282430100</t>
  </si>
  <si>
    <t xml:space="preserve">GUMOASFALT SA12 - 5 KG - KBELIK </t>
  </si>
  <si>
    <t>106143850</t>
  </si>
  <si>
    <t xml:space="preserve">TRUBICE SB 2:1 38,0/19,0 Z/ZL smrstovaci </t>
  </si>
  <si>
    <t>20PC 139</t>
  </si>
  <si>
    <t xml:space="preserve">DROBNÝ HROMOSVODNÍ MATERIÁL </t>
  </si>
  <si>
    <t>20PC OST</t>
  </si>
  <si>
    <t xml:space="preserve">Podružný materiál - 5% z materiálů </t>
  </si>
  <si>
    <t>D</t>
  </si>
  <si>
    <t>Zemní práce dle ceníku C46M - RTS2014 vč.materiálu</t>
  </si>
  <si>
    <t>D Zemní práce dle ceníku C46M - RTS2014 vč.materiálu</t>
  </si>
  <si>
    <t>460010001.RT</t>
  </si>
  <si>
    <t>Vytýč. trasy nadz. sděl.vedení u dráhy délka do 100m</t>
  </si>
  <si>
    <t>460200144.RT</t>
  </si>
  <si>
    <t>Výkop kabelové rýhy 35/60 cm hor.4 ruční výkop rýhy</t>
  </si>
  <si>
    <t>460420022.R0</t>
  </si>
  <si>
    <t xml:space="preserve">Zřízení kab.lože v rýze do 65 cm z písku 10 cm </t>
  </si>
  <si>
    <t>460490012.R0</t>
  </si>
  <si>
    <t xml:space="preserve">Zakrytí kabelu výstražnou folií PVC, šířka 33 cm </t>
  </si>
  <si>
    <t>460570144.R0</t>
  </si>
  <si>
    <t xml:space="preserve">Zához rýhy 35/60 cm, hornina třídy 4, se zhutněním </t>
  </si>
  <si>
    <t>460680022.RT</t>
  </si>
  <si>
    <t>Průraz zdivem v cihlové zdi tloušťky 30cm plochy do 0,25m2</t>
  </si>
  <si>
    <t>460680021.RT</t>
  </si>
  <si>
    <t>Průraz zdivem v cihlové zdi tloušťky 15cm plochy do 0,025m2</t>
  </si>
  <si>
    <t>460680042.RT</t>
  </si>
  <si>
    <t>Průraz zdivem v betonové zdi tloušťky 30cm plochy do 0,25m2</t>
  </si>
  <si>
    <t>20PC 140</t>
  </si>
  <si>
    <t xml:space="preserve">UTESNĚNÍ PROSTUPŮ V CIHLOVÉM A BETONOVÉM PROSTUPU </t>
  </si>
  <si>
    <t>20PC 142</t>
  </si>
  <si>
    <t>E</t>
  </si>
  <si>
    <t>Zednické práce dle C801-3 RTS 2014 Bourání, sekání</t>
  </si>
  <si>
    <t>E Zednické práce dle C801-3 RTS 2014 Bourání, sekání</t>
  </si>
  <si>
    <t>974031122</t>
  </si>
  <si>
    <t xml:space="preserve">Vysekání rýh ve zdi cihelné 3x7 cm </t>
  </si>
  <si>
    <t>F</t>
  </si>
  <si>
    <t>Zednické práce dle C801-4 RTS 2014 Omítky rýh</t>
  </si>
  <si>
    <t>F Zednické práce dle C801-4 RTS 2014 Omítky rýh</t>
  </si>
  <si>
    <t>612423521</t>
  </si>
  <si>
    <t xml:space="preserve">Omítka rýh stěn MV o šířce do 15 cm, hladká </t>
  </si>
  <si>
    <t>M2</t>
  </si>
  <si>
    <t>SO 01.D Horní stavba - elektroinstalace silno a slaboproud</t>
  </si>
  <si>
    <t>SO 01.E</t>
  </si>
  <si>
    <t>Horní stavba - vzduchotechnika</t>
  </si>
  <si>
    <t>Z2</t>
  </si>
  <si>
    <t>Z2 Ostatní náklady</t>
  </si>
  <si>
    <t>VZT 010</t>
  </si>
  <si>
    <t xml:space="preserve">D+M Radiální ventilátor do podhledu </t>
  </si>
  <si>
    <t>VZT 011</t>
  </si>
  <si>
    <t xml:space="preserve">D+M Výfukový kus velikost 100 mm </t>
  </si>
  <si>
    <t>VZT 012</t>
  </si>
  <si>
    <t>D+M Stěnová mřížka včetně upevňovacího rámečku vel. 300 x 100 mm</t>
  </si>
  <si>
    <t>VZT 013</t>
  </si>
  <si>
    <t xml:space="preserve">D+M Kruhové potrubí z pozink. plechu </t>
  </si>
  <si>
    <t>Z3</t>
  </si>
  <si>
    <t>Z3 Ostatní náklady</t>
  </si>
  <si>
    <t>VZT 016</t>
  </si>
  <si>
    <t xml:space="preserve">D+M Spojovací a těsnící materiál </t>
  </si>
  <si>
    <t>VZT 017</t>
  </si>
  <si>
    <t xml:space="preserve">D+M Polotovary na závěsy a konzoly </t>
  </si>
  <si>
    <t>VZT 021</t>
  </si>
  <si>
    <t xml:space="preserve">Přesun hmot a dílů </t>
  </si>
  <si>
    <t>VZT 022</t>
  </si>
  <si>
    <t>Seřízení, uvedení do provozu, předání a zaškolení obsluhy</t>
  </si>
  <si>
    <t>SO 01.E Horní stavba - vzduchotechnika</t>
  </si>
  <si>
    <t>SO 01.F</t>
  </si>
  <si>
    <t>Horní stavba - technologie kuchyně</t>
  </si>
  <si>
    <t>791</t>
  </si>
  <si>
    <t>Montáž zařízení velkokuchyní</t>
  </si>
  <si>
    <t>791 Montáž zařízení velkokuchyní</t>
  </si>
  <si>
    <t>791 PC 001</t>
  </si>
  <si>
    <t>Myčka na nádobí energetická tř A</t>
  </si>
  <si>
    <t>791 PC 002</t>
  </si>
  <si>
    <t>Podstolová chladička 180l, dynamické chlazení 600x600x850 energetická tř A</t>
  </si>
  <si>
    <t>791 PC 003</t>
  </si>
  <si>
    <t>Mikrovlnná trouba energetická tř A</t>
  </si>
  <si>
    <t>791 PC 004</t>
  </si>
  <si>
    <t>Stůl výdej.s ohřev.pojízdný 2x1/1GN samostat.vyhří vany a termostat pro regul do90C 795x710x900</t>
  </si>
  <si>
    <t>791 PC 005</t>
  </si>
  <si>
    <t>Omyvatelný stolek pro odkládání termo nádob 600x800x400, nerez</t>
  </si>
  <si>
    <t>791 PC 006</t>
  </si>
  <si>
    <t>Skříňka se šuplaty, povrch javor folie 375x600x850mm</t>
  </si>
  <si>
    <t>791 PC 007</t>
  </si>
  <si>
    <t>Dolní skříňka kuchyňské linky, folie javor 375x600x850mm</t>
  </si>
  <si>
    <t>791 PC 008</t>
  </si>
  <si>
    <t>Mycí stůl s dvoudíl.dřezem a zvlň odklad.plochou na nádobí 1500x600x900 mm</t>
  </si>
  <si>
    <t>791 PC 009</t>
  </si>
  <si>
    <t xml:space="preserve">Tlaková sprcha se směšovací baterií </t>
  </si>
  <si>
    <t>791 PC 010</t>
  </si>
  <si>
    <t>Manipulační vozík sběrný, otočná kolečka kci tvoří rám s přivař úchyty pro madloGN1/3-200 800x500 mm</t>
  </si>
  <si>
    <t>791 PC 011</t>
  </si>
  <si>
    <t>Výdejní nerezový pult vč. kotvících prvků rozměr 300x1525 mm</t>
  </si>
  <si>
    <t>SO 01.F Horní stavba - technologie kuchyně</t>
  </si>
  <si>
    <t>SO02</t>
  </si>
  <si>
    <t>Spodní stavba</t>
  </si>
  <si>
    <t>SO02 Spodní stavba</t>
  </si>
  <si>
    <t>SO 02.A</t>
  </si>
  <si>
    <t>Spodní stavba - stavební část</t>
  </si>
  <si>
    <t>1 Zemní práce</t>
  </si>
  <si>
    <t>113204111R00</t>
  </si>
  <si>
    <t xml:space="preserve">Vytrhání obrub záhonových </t>
  </si>
  <si>
    <t>stáv záhon obrubníky:0,6+7,2+14,8</t>
  </si>
  <si>
    <t>121101101R00</t>
  </si>
  <si>
    <t xml:space="preserve">Sejmutí ornice s přemístěním do 50 m </t>
  </si>
  <si>
    <t>0,25*(16,4*17,0)</t>
  </si>
  <si>
    <t>132201111R00</t>
  </si>
  <si>
    <t xml:space="preserve">Hloubení rýh š.do 60 cm v hor.3 do 100 m3, STROJNĚ </t>
  </si>
  <si>
    <t>základy z PB:0,55*1,0*(14,8)</t>
  </si>
  <si>
    <t>0,3*1,0*(4,5*2)</t>
  </si>
  <si>
    <t>0,3*1,0*(14,8)</t>
  </si>
  <si>
    <t>132201119R00</t>
  </si>
  <si>
    <t xml:space="preserve">Příplatek za lepivost - hloubení rýh 60 cm v hor.3 </t>
  </si>
  <si>
    <t>132201211R00</t>
  </si>
  <si>
    <t xml:space="preserve">Hloubení rýh š.do 200 cm hor.3 do 100 m3,STROJNĚ </t>
  </si>
  <si>
    <t>základy z ŽB:0,9*1,1*(6,6)*5</t>
  </si>
  <si>
    <t>1,8*1,1*6,6</t>
  </si>
  <si>
    <t>((1,1+2,1)*1,1/2)*14,8</t>
  </si>
  <si>
    <t>angl dvorky:0,75*0,3*(14,8+3,5+6,3)</t>
  </si>
  <si>
    <t>132201219R00</t>
  </si>
  <si>
    <t xml:space="preserve">Příplatek za lepivost - hloubení rýh 200cm v hor.3 </t>
  </si>
  <si>
    <t>139601102R00</t>
  </si>
  <si>
    <t xml:space="preserve">Ruční výkop jam, rýh a šachet v hornině tř. 3 </t>
  </si>
  <si>
    <t>1,1*0,65*0,65*4</t>
  </si>
  <si>
    <t>161101101R00</t>
  </si>
  <si>
    <t xml:space="preserve">Svislé přemístění výkopku z hor.1-4 do 2,5 m </t>
  </si>
  <si>
    <t>ornice:60,0</t>
  </si>
  <si>
    <t>zemina:15,28+77,321+1,859</t>
  </si>
  <si>
    <t>162301101R00</t>
  </si>
  <si>
    <t>Vodorovné přemístění výkopku z hor.1-4 do 500 m do zásypů</t>
  </si>
  <si>
    <t>162701105R00</t>
  </si>
  <si>
    <t xml:space="preserve">Vodorovné přemístění výkopku z hor.1-4 do 10000 m </t>
  </si>
  <si>
    <t>zásypy:-47,7520</t>
  </si>
  <si>
    <t>167101102R00</t>
  </si>
  <si>
    <t>Nakládání výkopku z hor.1-4 v množství nad 100 m3 do zásypů</t>
  </si>
  <si>
    <t>171201201R00</t>
  </si>
  <si>
    <t xml:space="preserve">Uložení sypaniny na skl.-modelace na výšku přes 2m </t>
  </si>
  <si>
    <t>174101101R00</t>
  </si>
  <si>
    <t xml:space="preserve">Zásyp jam, rýh, šachet se zhutněním </t>
  </si>
  <si>
    <t>zásyp ŽB pasů stáv zeminou:0,6*1,1*(6,6)*5</t>
  </si>
  <si>
    <t>0,6*1,1*6,6+0,9*0,4*6,6</t>
  </si>
  <si>
    <t>((1,1+2,1)*1,1/2)*14,8-(0,5*0,5*14,8+0,7*0,3*14,8)</t>
  </si>
  <si>
    <t>181101102R00</t>
  </si>
  <si>
    <t xml:space="preserve">Úprava pláně v zářezech v hor. 1-4, se zhutněním </t>
  </si>
  <si>
    <t>(16,4*17,0)</t>
  </si>
  <si>
    <t>199000002R00</t>
  </si>
  <si>
    <t xml:space="preserve">Poplatek za skládku horniny 1- 4 </t>
  </si>
  <si>
    <t>112100010RA0</t>
  </si>
  <si>
    <t xml:space="preserve">Kácení stromů 20-30 cm, naložení a odvoz do 10km </t>
  </si>
  <si>
    <t>112100101RA0</t>
  </si>
  <si>
    <t xml:space="preserve">Odstranění pařezů 20-30 cm,odklizení,úprava terénu </t>
  </si>
  <si>
    <t>181300010RAA</t>
  </si>
  <si>
    <t>Rozprostření ornice v rovině tloušťka 15 cm dovoz ornice ze vzdálenosti 500 m, osetí trávou</t>
  </si>
  <si>
    <t>9,7/0,15</t>
  </si>
  <si>
    <t>2</t>
  </si>
  <si>
    <t>Základy a zvláštní zakládání</t>
  </si>
  <si>
    <t>2 Základy a zvláštní zakládání</t>
  </si>
  <si>
    <t>273321321R00</t>
  </si>
  <si>
    <t xml:space="preserve">Železobeton základových desek C 20/25 </t>
  </si>
  <si>
    <t>anglický dvorek:0,75*0,15*(14,8)+0,75*0,15*(6,2+3,4)</t>
  </si>
  <si>
    <t>273361214R00</t>
  </si>
  <si>
    <t xml:space="preserve">Výztuž základových desek do 12 mm z oceli 10 505 </t>
  </si>
  <si>
    <t>odhad 60kg/m3:2,745*60,0/1000</t>
  </si>
  <si>
    <t>274313611R00</t>
  </si>
  <si>
    <t xml:space="preserve">Beton základových pasů prostý C 16/20 </t>
  </si>
  <si>
    <t>0,55*1,2*(14,8)*1,05</t>
  </si>
  <si>
    <t>0,3*1,2*(4,5*2)*1,05</t>
  </si>
  <si>
    <t>0,3*1,2*(14,8)*1,05</t>
  </si>
  <si>
    <t>274321321R00</t>
  </si>
  <si>
    <t xml:space="preserve">Železobeton základových pasů C 20/25 </t>
  </si>
  <si>
    <t>žb schod:0,3*0,3*(0,8+4,0+0,5+1,6+1,1+0,4)+0,3*0,15*(0,75*2)</t>
  </si>
  <si>
    <t>žb pasy:0,3*1,2*(6,6)*6</t>
  </si>
  <si>
    <t>0,5*0,5*(14,8)</t>
  </si>
  <si>
    <t>0,7*0,3*(14,8)</t>
  </si>
  <si>
    <t>274351215R00</t>
  </si>
  <si>
    <t xml:space="preserve">Bednění stěn základových pasů - zřízení </t>
  </si>
  <si>
    <t>žb schod:0,4*(0,8+4,0+0,5+1,6+1,1+0,4)*2+0,4*(0,75*2)*2</t>
  </si>
  <si>
    <t>žb pasy:1,2*(6,6)*6*2</t>
  </si>
  <si>
    <t>0,5*(14,8)*2</t>
  </si>
  <si>
    <t>0,7*(14,8)*2</t>
  </si>
  <si>
    <t>0,5*1,2*2</t>
  </si>
  <si>
    <t>pb pasy:0,4*(14,8)*2</t>
  </si>
  <si>
    <t>0,4*(4,5*2)*2</t>
  </si>
  <si>
    <t>0,4*(14,8)*2</t>
  </si>
  <si>
    <t>274351216R00</t>
  </si>
  <si>
    <t xml:space="preserve">Bednění stěn základových pasů - odstranění </t>
  </si>
  <si>
    <t>274361214R00</t>
  </si>
  <si>
    <t xml:space="preserve">Výztuž základových pasů do 12 mm z oceli 10 505 </t>
  </si>
  <si>
    <t>odhad 90kg/m3:21,8875*90,0/1000</t>
  </si>
  <si>
    <t>275313611R00</t>
  </si>
  <si>
    <t xml:space="preserve">Beton základových patek prostý C 16/20 </t>
  </si>
  <si>
    <t>0,5*0,65*0,65*4*1,05</t>
  </si>
  <si>
    <t>0,7*0,3*0,3*4*1,05</t>
  </si>
  <si>
    <t>275351215R00</t>
  </si>
  <si>
    <t xml:space="preserve">Bednění stěn základových patek - zřízení </t>
  </si>
  <si>
    <t>0,7*0,3*4*4</t>
  </si>
  <si>
    <t>275351215RT1</t>
  </si>
  <si>
    <t>Bednění stěn základových patek - zřízení bednicí materiál prkna</t>
  </si>
  <si>
    <t>279271129U00</t>
  </si>
  <si>
    <t xml:space="preserve">Zdivo základové beton cihla 29 MC50 </t>
  </si>
  <si>
    <t>energokanál:1,05*0,15*(0,95+0,4*2)+0,5*0,15*(0,72*2)</t>
  </si>
  <si>
    <t>279321312R00</t>
  </si>
  <si>
    <t xml:space="preserve">Železobeton základových zdí C 20/25 </t>
  </si>
  <si>
    <t>anglický dvorek:0,15*0,5*(14,5+0,65*2+0,75*2+3,1+0,75*2+5,9)</t>
  </si>
  <si>
    <t>279351101R00</t>
  </si>
  <si>
    <t xml:space="preserve">Bednění stěn základových zdí, jednostranné-zřízení </t>
  </si>
  <si>
    <t>anglický dvorek:0,5*(14,5+0,65*2+0,75*2+3,1+0,75*2+5,9)</t>
  </si>
  <si>
    <t>279351102R00</t>
  </si>
  <si>
    <t xml:space="preserve">Bednění stěn základových zdí, jednostranné-odstran </t>
  </si>
  <si>
    <t>279361821R00</t>
  </si>
  <si>
    <t xml:space="preserve">Výztuž základových zdí z betonářské oceli 10 505 </t>
  </si>
  <si>
    <t>odhad 60kg/m3:2,0850*60,0/1000</t>
  </si>
  <si>
    <t>229940020RA0</t>
  </si>
  <si>
    <t xml:space="preserve">Trubkové mikropiloty D 105, včetně injektáže </t>
  </si>
  <si>
    <t>mikropiloty:8,0*4</t>
  </si>
  <si>
    <t>38</t>
  </si>
  <si>
    <t>Kompletní konstrukce</t>
  </si>
  <si>
    <t>38 Kompletní konstrukce</t>
  </si>
  <si>
    <t>388129220R00</t>
  </si>
  <si>
    <t xml:space="preserve">Montáž dílců prefa. kanálů ze ŽB tvaru U </t>
  </si>
  <si>
    <t>38 PC 001</t>
  </si>
  <si>
    <t>Dodávka  ŽB prefabrikovaných dílců pro energokanál 249/85/50</t>
  </si>
  <si>
    <t>38 PC 002</t>
  </si>
  <si>
    <t>Dodávka  ŽB prefabrikovaných dílců pro energokanál 160/85/50 atyp</t>
  </si>
  <si>
    <t>4</t>
  </si>
  <si>
    <t>Vodorovné konstrukce</t>
  </si>
  <si>
    <t>4 Vodorovné konstrukce</t>
  </si>
  <si>
    <t>411121221RT4</t>
  </si>
  <si>
    <t>Osazování stropních desek š. do 60, dl. do 90 cm včetně dodávky desky  89x29x6,5</t>
  </si>
  <si>
    <t>strop energokanálu:22</t>
  </si>
  <si>
    <t>411121232RT2</t>
  </si>
  <si>
    <t>Osazování stropních desek š. do 60, dl. do 180 cm včetně dodávky desky   119x29x9</t>
  </si>
  <si>
    <t>strop energokanálu:2</t>
  </si>
  <si>
    <t>5</t>
  </si>
  <si>
    <t>Komunikace</t>
  </si>
  <si>
    <t>5 Komunikace</t>
  </si>
  <si>
    <t>564251111R00</t>
  </si>
  <si>
    <t xml:space="preserve">Podklad ze štěrkopísku po zhutnění tloušťky 15 cm </t>
  </si>
  <si>
    <t>venkovní zpevněná plocha mč.112,113:10,41+18,9</t>
  </si>
  <si>
    <t>596215021R00</t>
  </si>
  <si>
    <t xml:space="preserve">Kladení zámkové dlažby tl. 6 cm do drtě tl. 4 cm </t>
  </si>
  <si>
    <t>916561111R00</t>
  </si>
  <si>
    <t xml:space="preserve">Osazení záhon.obrubníků do lože z C 12/15 s opěrou </t>
  </si>
  <si>
    <t>6,6+4,3+9,5+2,4*2+6,0+1,0+0,8+1,2</t>
  </si>
  <si>
    <t>918101111R00</t>
  </si>
  <si>
    <t xml:space="preserve">Lože pod obrubníky nebo obruby dlažeb z C 12/15 </t>
  </si>
  <si>
    <t>0,1*0,2*(6,6+4,3+9,5+2,4*2+6,0+1,0+0,8+1,2)</t>
  </si>
  <si>
    <t>91 PC 001</t>
  </si>
  <si>
    <t xml:space="preserve">Vodorovné značení dočas. stání pro imobilní občany </t>
  </si>
  <si>
    <t>91 PC 002</t>
  </si>
  <si>
    <t xml:space="preserve">Svislé značení dočas. stání pro imobilní občany </t>
  </si>
  <si>
    <t>91 PC 003</t>
  </si>
  <si>
    <t>D+M Ocel. sloupku u stání pro imobilní s integrov bezdrátovým zvonkem vč povrchové úpravy</t>
  </si>
  <si>
    <t>59217337</t>
  </si>
  <si>
    <t>Obrubník zahradní 500/50/250 mm</t>
  </si>
  <si>
    <t>59245020</t>
  </si>
  <si>
    <t>Dlažba zámková  20x16,5x6 cm přírodní</t>
  </si>
  <si>
    <t>venkovní zpevněná plocha mč.112,113:(10,41+18,9)*1,05</t>
  </si>
  <si>
    <t>63</t>
  </si>
  <si>
    <t>Podlahy a podlahové konstrukce</t>
  </si>
  <si>
    <t>63 Podlahy a podlahové konstrukce</t>
  </si>
  <si>
    <t>631312611R00</t>
  </si>
  <si>
    <t>Mazanina betonová tl. 5 - 8 cm C 16/20 podkladní</t>
  </si>
  <si>
    <t>podkladní mazanina energokanálu:0,05*(0,8*1,2+6,6*0,9+0,6*0,95)</t>
  </si>
  <si>
    <t>podkladní mazanina angl dvorek:0,05*0,75*(6,05+1,1+7,7+3,4+6,25)</t>
  </si>
  <si>
    <t>631313611R00</t>
  </si>
  <si>
    <t>Mazanina betonová tl. 8 - 12 cm C 16/20 podkladní</t>
  </si>
  <si>
    <t>podkladní maz pod ŽB základy:0,1*1,1*(14,8)+0,1*0,9*(6,3*6)</t>
  </si>
  <si>
    <t>podkladní maz pod žb schod:0,1*0,3*(0,8+4,0+0,5+1,6+1,1+0,4)+0,1*0,15*(0,75*2)</t>
  </si>
  <si>
    <t>podkladní maz pod ŽB rampu:0,1*(1,0*1,0)</t>
  </si>
  <si>
    <t>rampa:0,1*1,0*1,0</t>
  </si>
  <si>
    <t>631571003R00</t>
  </si>
  <si>
    <t xml:space="preserve">Násyp ze štěrkopísku 0 - 32,  zpevňující </t>
  </si>
  <si>
    <t>podkladní mazanina energokanálu:0,1*(0,8*1,2+6,6*0,9+0,6*0,95)</t>
  </si>
  <si>
    <t>podkladní mazanina angl dvorek:0,15*0,75*(6,05+1,1+7,7+3,4+6,25)</t>
  </si>
  <si>
    <t>632451031R00</t>
  </si>
  <si>
    <t xml:space="preserve">Vyrovnávací potěr MC 15, v ploše, tl. 20 mm </t>
  </si>
  <si>
    <t>na pzd desky energokanálu:0,75*1,1+6,6*0,9+0,6*1,0</t>
  </si>
  <si>
    <t>639571215R00</t>
  </si>
  <si>
    <t xml:space="preserve">Okapový chodník podél budovy z kačírku tl. 150 mm </t>
  </si>
  <si>
    <t>0,9*5,9+4,2*0,8/2+0,7*6,5</t>
  </si>
  <si>
    <t>639571311R00</t>
  </si>
  <si>
    <t xml:space="preserve">Okapový chodník - textilie proti prorůstání 45g/m2 </t>
  </si>
  <si>
    <t>11,54+11,4</t>
  </si>
  <si>
    <t>63 PC 001</t>
  </si>
  <si>
    <t>Odstranění kačírku, a zpětné položení, vč ulož na dočas skládku</t>
  </si>
  <si>
    <t>(1,2+0,6)*7,3/2</t>
  </si>
  <si>
    <t>0,6*7,8+0,5*0,3</t>
  </si>
  <si>
    <t>63 PC 002</t>
  </si>
  <si>
    <t>D+M Venkovního ŽB schodu s rampou vyztuž sítí průměr drátu  5,0, oka 150/150 mm - 1000x1000 mm</t>
  </si>
  <si>
    <t>95</t>
  </si>
  <si>
    <t>Dokončovací konstrukce na pozemních stavbách</t>
  </si>
  <si>
    <t>95 Dokončovací konstrukce na pozemních stavbách</t>
  </si>
  <si>
    <t>953331121U00</t>
  </si>
  <si>
    <t xml:space="preserve">Vložka dil spára těžký asfalt pás </t>
  </si>
  <si>
    <t>odhad oddilatování konstrukcí:30,0</t>
  </si>
  <si>
    <t xml:space="preserve">Přesun hmot pro budovy zděné výšky do 6 m </t>
  </si>
  <si>
    <t>711111001RZ1</t>
  </si>
  <si>
    <t>Izolace proti vlhkosti vodor. nátěr ALP za studena 1x nátěr - včetně dodávky penetračního laku</t>
  </si>
  <si>
    <t>711112001RZ1</t>
  </si>
  <si>
    <t>Izolace proti vlhkosti svis. nátěr ALP, za studena 1x nátěr - včetně dodávky asfaltového laku</t>
  </si>
  <si>
    <t>energokanál:0,2*(0,7*2+1,1*2+6,6+0,9*2+1,0)</t>
  </si>
  <si>
    <t>711141559RT1</t>
  </si>
  <si>
    <t>Izolace proti vlhk. vodorovná pásy přitavením 1 vrstva - materiál ve specifikaci</t>
  </si>
  <si>
    <t>711142559RT2</t>
  </si>
  <si>
    <t>Izolace proti vlhkosti svislá pásy přitavením 2 vrstvy - materiál ve specifikaci</t>
  </si>
  <si>
    <t>62833159</t>
  </si>
  <si>
    <t>Pás asfaltovaný těžký</t>
  </si>
  <si>
    <t>(7,365+2,600)*1,2</t>
  </si>
  <si>
    <t>998711201R00</t>
  </si>
  <si>
    <t xml:space="preserve">Přesun hmot pro izolace proti vodě, výšky do 6 m </t>
  </si>
  <si>
    <t>767 PC 6/Z</t>
  </si>
  <si>
    <t>D+M Ocelová konstrukce zakrytí angl dvorků vč pororoštu žár. zinkováno</t>
  </si>
  <si>
    <t>6/Z konstrukce zakrytí angl dvorků:575,88</t>
  </si>
  <si>
    <t>767 PC 7/Z</t>
  </si>
  <si>
    <t xml:space="preserve">D+M Ocelové průchodky základy </t>
  </si>
  <si>
    <t>7/Z ocelové průchodky základy:88,18</t>
  </si>
  <si>
    <t>769</t>
  </si>
  <si>
    <t>Otvorové prvky z plastu</t>
  </si>
  <si>
    <t>769 Otvorové prvky z plastu</t>
  </si>
  <si>
    <t>769 PC 2/P</t>
  </si>
  <si>
    <t>D+M Odvodnění angl dvorků trubka PVC js 50 220 mm</t>
  </si>
  <si>
    <t>769 PC 3/P1</t>
  </si>
  <si>
    <t>D+M Odvětrávání prostoru pod podlahou trubka PVC js 125 mm dl 300 mm</t>
  </si>
  <si>
    <t>769 PC 3/P2</t>
  </si>
  <si>
    <t>D+M Odvětrávání prostoru pod podlahou trubka PVC js 125 mm dl 550 mm</t>
  </si>
  <si>
    <t>769 PC 3/P3</t>
  </si>
  <si>
    <t>D+M Ocelové přes průchodky základy PVC js 125 mm dl 500 mm</t>
  </si>
  <si>
    <t>D96</t>
  </si>
  <si>
    <t>Přesuny suti a vybouraných hmot</t>
  </si>
  <si>
    <t>D96 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</si>
  <si>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</si>
  <si>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</si>
  <si>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</si>
  <si>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</si>
  <si>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979082111R00</t>
  </si>
  <si>
    <t xml:space="preserve">Vnitrostaveništní doprava suti do 10 m </t>
  </si>
  <si>
    <t>979082121R00</t>
  </si>
  <si>
    <t xml:space="preserve">Příplatek k vnitrost. dopravě suti za dalších 5 m </t>
  </si>
  <si>
    <t>979990001R00</t>
  </si>
  <si>
    <t xml:space="preserve">Poplatek za skládku stavební suti </t>
  </si>
  <si>
    <t>SO 02.A Spodní stavba - stavební část</t>
  </si>
  <si>
    <t>SO 02.B</t>
  </si>
  <si>
    <t>Spodní stavba- zdravotechnické instalace</t>
  </si>
  <si>
    <t>132201201</t>
  </si>
  <si>
    <t xml:space="preserve">Hloubení rýh š do 2000 mm v hornině tř. 3 </t>
  </si>
  <si>
    <t>132201209</t>
  </si>
  <si>
    <t>Příplatek za lepivost k hloubení rýh š do 2000 mm v hornině tř. 3</t>
  </si>
  <si>
    <t>151101101</t>
  </si>
  <si>
    <t>Zřízení příložného pažení a rozepření stěn rýh hl do 2 m</t>
  </si>
  <si>
    <t>151101111</t>
  </si>
  <si>
    <t>Odstranění příložného pažení a rozepření stěn rýh hl do 2 m</t>
  </si>
  <si>
    <t>161101102</t>
  </si>
  <si>
    <t>Svislé přemístění výkopku z horniny tř. 1 až 4 hl výkopu do 4 m</t>
  </si>
  <si>
    <t>162301102</t>
  </si>
  <si>
    <t>Vodorovné přemístění do 1000 m výkopku z horniny tř. 1 až 4</t>
  </si>
  <si>
    <t>162701109</t>
  </si>
  <si>
    <t>Příplatek k vodorovnému přemístění výkopku z horniny tř. 1 až 4 ZKD 1000 m přes 10000 m</t>
  </si>
  <si>
    <t>171201201</t>
  </si>
  <si>
    <t xml:space="preserve">Uložení sypaniny na skládky </t>
  </si>
  <si>
    <t>171201202</t>
  </si>
  <si>
    <t xml:space="preserve">Poplatek za skládku - zemina </t>
  </si>
  <si>
    <t>583373030</t>
  </si>
  <si>
    <t xml:space="preserve">štěrkopísek frakce 0-8 třída C </t>
  </si>
  <si>
    <t>174101101</t>
  </si>
  <si>
    <t>Zásyp jam, šachet rýh nebo kolem objektů sypaninou se zhutněním</t>
  </si>
  <si>
    <t>175101101</t>
  </si>
  <si>
    <t>Obsyp potrubí bez prohození sypaniny z hornin tř. 1 až 4 uloženým do 3 m od kraje výkopu</t>
  </si>
  <si>
    <t>451572111</t>
  </si>
  <si>
    <t>Lože pod potrubí otevřený výkop z kameniva drobného těženého</t>
  </si>
  <si>
    <t>8</t>
  </si>
  <si>
    <t>Trubní vedení</t>
  </si>
  <si>
    <t>8 Trubní vedení</t>
  </si>
  <si>
    <t>721290113</t>
  </si>
  <si>
    <t>Zkouška těsnosti potrubí kanalizace vodou do DN 300</t>
  </si>
  <si>
    <t>871265221</t>
  </si>
  <si>
    <t>Kanalizační potrubí z tvrdého PVC-systém KG tuhost třídy SN8 DN100</t>
  </si>
  <si>
    <t>871275221</t>
  </si>
  <si>
    <t>Kanalizační potrubí z tvrdého PVC-systém KG tuhost třídy SN8 DN125</t>
  </si>
  <si>
    <t>892372111</t>
  </si>
  <si>
    <t>Zabezpečení konců vodovodního potrubí DN do 300 při tlakových zkouškách</t>
  </si>
  <si>
    <t>Ostatní konstrukce a práce-bourání</t>
  </si>
  <si>
    <t>9 Ostatní konstrukce a práce-bourání</t>
  </si>
  <si>
    <t>998276101</t>
  </si>
  <si>
    <t>Přesun hmot pro trubní vedení z trub z plastických hmot otevřený výkop</t>
  </si>
  <si>
    <t>971028450</t>
  </si>
  <si>
    <t>Vybourání otvorů v podlaze pl do 0,25 m2 tl do 450 mm</t>
  </si>
  <si>
    <t>971028482</t>
  </si>
  <si>
    <t xml:space="preserve">Stavební výpomoci - prostupy, obetonování potrubí </t>
  </si>
  <si>
    <t>997</t>
  </si>
  <si>
    <t>Přesun sutě</t>
  </si>
  <si>
    <t>997 Přesun sutě</t>
  </si>
  <si>
    <t>997013111</t>
  </si>
  <si>
    <t>Vnitrostaveništní doprava suti a vybouraných hmot pro budovy v do 6 m s použitím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</si>
  <si>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</si>
  <si>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</si>
  <si>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</si>
  <si>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</si>
  <si>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997013801</t>
  </si>
  <si>
    <t>Poplatek za uložení stavebního betonového odpadu na skládce (skládkovné)</t>
  </si>
  <si>
    <t>631546071</t>
  </si>
  <si>
    <t xml:space="preserve">pouzdro potrubní izolační ALS 76/100 mm </t>
  </si>
  <si>
    <t>631546111</t>
  </si>
  <si>
    <t xml:space="preserve">pouzdro potrubní izolační ALS 114/50 mm </t>
  </si>
  <si>
    <t>713463312</t>
  </si>
  <si>
    <t>Montáž izolace tepelné potrubí potrubními pouzdry s Al fólií s přesahem Al páskou 1x D do 100 mm</t>
  </si>
  <si>
    <t>713463313</t>
  </si>
  <si>
    <t>Montáž izolace tepelné potrubí potrubními pouzdry s Al fólií s přesahem Al páskou 1x D do 150 mm</t>
  </si>
  <si>
    <t>SO 02.B Spodní stavba- zdravotechnické instalace</t>
  </si>
  <si>
    <t>Soupis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</si>
</sst>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0.0"/>
    <numFmt numFmtId="166" formatCode="dd/mm/yy"/>
    <numFmt numFmtId="167" formatCode="#,##0\ &quot;Kč&quot;"/>
    <numFmt numFmtId="168" formatCode="0.00000"/>
  </numFmts>
  <fonts count="22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u/>
      <sz val="18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 applyAlignment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3" fillId="4" borderId="2" xfId="0" applyNumberFormat="1" applyFont="1" applyFill="1" applyBorder="1"/>
    <xf numFmtId="3" fontId="4" fillId="4" borderId="2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0" fontId="4" fillId="2" borderId="24" xfId="0" applyFont="1" applyFill="1" applyBorder="1" applyAlignment="1">
      <alignment horizontal="left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5" xfId="0" applyFont="1" applyFill="1" applyBorder="1"/>
    <xf numFmtId="3" fontId="3" fillId="0" borderId="27" xfId="0" applyNumberFormat="1" applyFont="1" applyBorder="1" applyAlignment="1">
      <alignment horizontal="left"/>
    </xf>
    <xf numFmtId="0" fontId="1" fillId="0" borderId="0" xfId="0" applyFont="1" applyFill="1"/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0" fontId="7" fillId="2" borderId="0" xfId="0" applyFont="1" applyFill="1" applyBorder="1"/>
    <xf numFmtId="0" fontId="1" fillId="2" borderId="0" xfId="0" applyFont="1" applyFill="1" applyBorder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15" xfId="0" applyNumberFormat="1" applyFont="1" applyBorder="1"/>
    <xf numFmtId="0" fontId="3" fillId="0" borderId="30" xfId="0" applyNumberFormat="1" applyFont="1" applyBorder="1" applyAlignment="1">
      <alignment horizontal="left"/>
    </xf>
    <xf numFmtId="0" fontId="1" fillId="0" borderId="0" xfId="0" applyNumberFormat="1" applyFont="1" applyBorder="1"/>
    <xf numFmtId="0" fontId="1" fillId="0" borderId="0" xfId="0" applyNumberFormat="1" applyFont="1"/>
    <xf numFmtId="0" fontId="3" fillId="0" borderId="30" xfId="0" applyFont="1" applyBorder="1" applyAlignment="1">
      <alignment horizontal="left"/>
    </xf>
    <xf numFmtId="0" fontId="1" fillId="0" borderId="0" xfId="0" applyFont="1" applyBorder="1"/>
    <xf numFmtId="0" fontId="3" fillId="0" borderId="15" xfId="0" applyFont="1" applyFill="1" applyBorder="1" applyAlignment="1"/>
    <xf numFmtId="0" fontId="3" fillId="0" borderId="30" xfId="0" applyFont="1" applyFill="1" applyBorder="1" applyAlignment="1"/>
    <xf numFmtId="0" fontId="1" fillId="0" borderId="0" xfId="0" applyFont="1" applyFill="1" applyBorder="1" applyAlignment="1"/>
    <xf numFmtId="0" fontId="3" fillId="0" borderId="15" xfId="0" applyFont="1" applyBorder="1" applyAlignment="1"/>
    <xf numFmtId="0" fontId="3" fillId="0" borderId="30" xfId="0" applyFont="1" applyBorder="1" applyAlignment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0" fontId="1" fillId="0" borderId="0" xfId="0" applyFont="1" applyBorder="1" applyAlignment="1">
      <alignment horizontal="right"/>
    </xf>
    <xf numFmtId="166" fontId="1" fillId="0" borderId="0" xfId="0" applyNumberFormat="1" applyFont="1" applyBorder="1"/>
    <xf numFmtId="0" fontId="1" fillId="0" borderId="0" xfId="0" applyFont="1" applyFill="1" applyBorder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0" fontId="7" fillId="0" borderId="51" xfId="1" applyFont="1" applyBorder="1"/>
    <xf numFmtId="0" fontId="1" fillId="0" borderId="51" xfId="1" applyFont="1" applyBorder="1"/>
    <xf numFmtId="0" fontId="1" fillId="0" borderId="51" xfId="1" applyFont="1" applyBorder="1" applyAlignment="1">
      <alignment horizontal="right"/>
    </xf>
    <xf numFmtId="0" fontId="1" fillId="0" borderId="52" xfId="1" applyFont="1" applyBorder="1"/>
    <xf numFmtId="0" fontId="1" fillId="0" borderId="51" xfId="0" applyNumberFormat="1" applyFont="1" applyBorder="1" applyAlignment="1">
      <alignment horizontal="left"/>
    </xf>
    <xf numFmtId="0" fontId="1" fillId="0" borderId="53" xfId="0" applyNumberFormat="1" applyFont="1" applyBorder="1"/>
    <xf numFmtId="0" fontId="7" fillId="0" borderId="56" xfId="1" applyFont="1" applyBorder="1"/>
    <xf numFmtId="0" fontId="1" fillId="0" borderId="56" xfId="1" applyFont="1" applyBorder="1"/>
    <xf numFmtId="0" fontId="1" fillId="0" borderId="56" xfId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3" fillId="0" borderId="52" xfId="1" applyFont="1" applyBorder="1" applyAlignment="1">
      <alignment horizontal="right"/>
    </xf>
    <xf numFmtId="0" fontId="1" fillId="0" borderId="51" xfId="1" applyFont="1" applyBorder="1" applyAlignment="1">
      <alignment horizontal="left"/>
    </xf>
    <xf numFmtId="0" fontId="1" fillId="0" borderId="53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0" fontId="1" fillId="0" borderId="0" xfId="1" applyFont="1" applyAlignment="1"/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3" xfId="1" applyNumberFormat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NumberFormat="1" applyFont="1" applyBorder="1" applyAlignment="1">
      <alignment horizontal="right"/>
    </xf>
    <xf numFmtId="0" fontId="1" fillId="0" borderId="3" xfId="1" applyNumberFormat="1" applyFont="1" applyBorder="1"/>
    <xf numFmtId="0" fontId="1" fillId="0" borderId="6" xfId="1" applyNumberFormat="1" applyFont="1" applyFill="1" applyBorder="1"/>
    <xf numFmtId="0" fontId="1" fillId="0" borderId="8" xfId="1" applyNumberFormat="1" applyFont="1" applyFill="1" applyBorder="1"/>
    <xf numFmtId="0" fontId="1" fillId="0" borderId="6" xfId="1" applyFont="1" applyFill="1" applyBorder="1"/>
    <xf numFmtId="0" fontId="1" fillId="0" borderId="8" xfId="1" applyFont="1" applyFill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" fontId="1" fillId="0" borderId="5" xfId="1" applyNumberFormat="1" applyFont="1" applyBorder="1"/>
    <xf numFmtId="0" fontId="15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6" fillId="6" borderId="65" xfId="1" applyNumberFormat="1" applyFont="1" applyFill="1" applyBorder="1" applyAlignment="1">
      <alignment horizontal="right" wrapText="1"/>
    </xf>
    <xf numFmtId="0" fontId="16" fillId="0" borderId="5" xfId="0" applyFont="1" applyBorder="1" applyAlignment="1">
      <alignment horizontal="right"/>
    </xf>
    <xf numFmtId="0" fontId="1" fillId="0" borderId="4" xfId="1" applyFont="1" applyBorder="1"/>
    <xf numFmtId="0" fontId="1" fillId="0" borderId="0" xfId="1" applyFont="1" applyBorder="1"/>
    <xf numFmtId="0" fontId="1" fillId="2" borderId="15" xfId="1" applyFont="1" applyFill="1" applyBorder="1" applyAlignment="1">
      <alignment horizontal="center"/>
    </xf>
    <xf numFmtId="49" fontId="18" fillId="2" borderId="15" xfId="1" applyNumberFormat="1" applyFont="1" applyFill="1" applyBorder="1" applyAlignment="1">
      <alignment horizontal="left"/>
    </xf>
    <xf numFmtId="0" fontId="18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19" fillId="0" borderId="0" xfId="1" applyFont="1" applyAlignment="1"/>
    <xf numFmtId="0" fontId="20" fillId="0" borderId="0" xfId="1" applyFont="1" applyBorder="1"/>
    <xf numFmtId="3" fontId="20" fillId="0" borderId="0" xfId="1" applyNumberFormat="1" applyFont="1" applyBorder="1" applyAlignment="1">
      <alignment horizontal="right"/>
    </xf>
    <xf numFmtId="4" fontId="20" fillId="0" borderId="0" xfId="1" applyNumberFormat="1" applyFont="1" applyBorder="1"/>
    <xf numFmtId="0" fontId="19" fillId="0" borderId="0" xfId="1" applyFont="1" applyBorder="1" applyAlignment="1"/>
    <xf numFmtId="0" fontId="1" fillId="0" borderId="0" xfId="1" applyFont="1" applyBorder="1" applyAlignment="1">
      <alignment horizontal="right"/>
    </xf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4" fontId="14" fillId="6" borderId="65" xfId="1" applyNumberFormat="1" applyFont="1" applyFill="1" applyBorder="1" applyAlignment="1">
      <alignment horizontal="right" wrapText="1"/>
    </xf>
    <xf numFmtId="46" fontId="15" fillId="0" borderId="0" xfId="1" applyNumberFormat="1" applyFont="1" applyAlignment="1">
      <alignment wrapText="1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49" fontId="16" fillId="6" borderId="63" xfId="1" applyNumberFormat="1" applyFont="1" applyFill="1" applyBorder="1" applyAlignment="1">
      <alignment horizontal="left" wrapText="1"/>
    </xf>
    <xf numFmtId="49" fontId="17" fillId="0" borderId="64" xfId="0" applyNumberFormat="1" applyFont="1" applyBorder="1" applyAlignment="1">
      <alignment horizontal="left" wrapText="1"/>
    </xf>
    <xf numFmtId="49" fontId="14" fillId="6" borderId="63" xfId="1" applyNumberFormat="1" applyFont="1" applyFill="1" applyBorder="1" applyAlignment="1">
      <alignment horizontal="left" wrapText="1"/>
    </xf>
    <xf numFmtId="4" fontId="8" fillId="0" borderId="16" xfId="1" applyNumberFormat="1" applyFont="1" applyBorder="1" applyAlignment="1" applyProtection="1">
      <alignment horizontal="right"/>
      <protection locked="0"/>
    </xf>
    <xf numFmtId="0" fontId="16" fillId="6" borderId="4" xfId="1" applyFont="1" applyFill="1" applyBorder="1" applyAlignment="1" applyProtection="1">
      <alignment horizontal="left" wrapText="1"/>
      <protection locked="0"/>
    </xf>
    <xf numFmtId="4" fontId="1" fillId="2" borderId="3" xfId="1" applyNumberFormat="1" applyFont="1" applyFill="1" applyBorder="1" applyAlignment="1" applyProtection="1">
      <alignment horizontal="right"/>
      <protection locked="0"/>
    </xf>
    <xf numFmtId="0" fontId="1" fillId="0" borderId="2" xfId="1" applyNumberFormat="1" applyFont="1" applyBorder="1" applyAlignment="1" applyProtection="1">
      <alignment horizontal="right"/>
      <protection locked="0"/>
    </xf>
  </cellXfs>
  <cellStyles count="2">
    <cellStyle name="Normální" xfId="0" builtinId="0"/>
    <cellStyle name="normální_POL.XL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112">
    <tabColor rgb="FFFF0000"/>
    <pageSetUpPr fitToPage="1"/>
  </sheetPr>
  <dimension ref="A1:O116"/>
  <sheetViews>
    <sheetView showGridLines="0" tabSelected="1" topLeftCell="B1" zoomScaleNormal="100" zoomScaleSheetLayoutView="75" workbookViewId="0">
      <selection activeCell="I19" sqref="I19:J19 D20"/>
    </sheetView>
  </sheetViews>
  <sheetFormatPr defaultColWidth="9.125" defaultRowHeight="12.45" x14ac:dyDescent="0.2"/>
  <cols>
    <col min="1" max="1" width="0.625" style="1" hidden="1" customWidth="1"/>
    <col min="2" max="2" width="7.125" style="1" customWidth="1"/>
    <col min="3" max="3" width="9.125" style="1"/>
    <col min="4" max="4" width="19.75" style="1" customWidth="1"/>
    <col min="5" max="5" width="6.875" style="1" customWidth="1"/>
    <col min="6" max="6" width="13.125" style="1" customWidth="1"/>
    <col min="7" max="7" width="12.375" style="2" customWidth="1"/>
    <col min="8" max="8" width="13.625" style="1" customWidth="1"/>
    <col min="9" max="9" width="11.375" style="2" customWidth="1"/>
    <col min="10" max="10" width="13.25" style="2" customWidth="1"/>
    <col min="11" max="15" width="10.75" style="1" customWidth="1"/>
    <col min="16" max="16384" width="9.125" style="1"/>
  </cols>
  <sheetData>
    <row r="1" spans="2:15" ht="11.95" customHeight="1" x14ac:dyDescent="0.2"/>
    <row r="2" spans="2:15" ht="17.2" customHeight="1" x14ac:dyDescent="0.3">
      <c r="B2" s="3"/>
      <c r="C2" s="4" t="s">
        <v>1587</v>
      </c>
      <c r="E2" s="5"/>
      <c r="F2" s="4"/>
      <c r="G2" s="6"/>
      <c r="H2" s="7" t="s">
        <v>0</v>
      </c>
      <c r="I2" s="8">
        <f ca="1">TODAY()</f>
        <v>42662</v>
      </c>
      <c r="K2" s="3"/>
    </row>
    <row r="3" spans="2:15" ht="6.05" customHeight="1" x14ac:dyDescent="0.2">
      <c r="C3" s="9"/>
      <c r="D3" s="10" t="s">
        <v>1</v>
      </c>
    </row>
    <row r="4" spans="2:15" ht="4.5999999999999996" customHeight="1" x14ac:dyDescent="0.2"/>
    <row r="5" spans="2:15" ht="13.6" customHeight="1" x14ac:dyDescent="0.25">
      <c r="C5" s="11" t="s">
        <v>2</v>
      </c>
      <c r="D5" s="12" t="s">
        <v>100</v>
      </c>
      <c r="E5" s="13" t="s">
        <v>101</v>
      </c>
      <c r="F5" s="14"/>
      <c r="G5" s="15"/>
      <c r="H5" s="14"/>
      <c r="I5" s="15"/>
      <c r="O5" s="8"/>
    </row>
    <row r="7" spans="2:15" ht="13.1" x14ac:dyDescent="0.25">
      <c r="C7" s="16" t="s">
        <v>3</v>
      </c>
      <c r="D7" s="17" t="s">
        <v>136</v>
      </c>
      <c r="H7" s="18" t="s">
        <v>4</v>
      </c>
      <c r="J7" s="17"/>
      <c r="K7" s="17"/>
    </row>
    <row r="8" spans="2:15" x14ac:dyDescent="0.2">
      <c r="D8" s="17"/>
      <c r="H8" s="18" t="s">
        <v>5</v>
      </c>
      <c r="J8" s="17"/>
      <c r="K8" s="17"/>
    </row>
    <row r="9" spans="2:15" x14ac:dyDescent="0.2">
      <c r="C9" s="18"/>
      <c r="D9" s="17"/>
      <c r="H9" s="18"/>
      <c r="J9" s="17"/>
    </row>
    <row r="10" spans="2:15" x14ac:dyDescent="0.2">
      <c r="H10" s="18"/>
      <c r="J10" s="17"/>
    </row>
    <row r="11" spans="2:15" ht="13.1" x14ac:dyDescent="0.25">
      <c r="C11" s="16" t="s">
        <v>6</v>
      </c>
      <c r="D11" s="17" t="s">
        <v>135</v>
      </c>
      <c r="H11" s="18" t="s">
        <v>4</v>
      </c>
      <c r="J11" s="17"/>
      <c r="K11" s="17"/>
    </row>
    <row r="12" spans="2:15" x14ac:dyDescent="0.2">
      <c r="D12" s="17"/>
      <c r="H12" s="18" t="s">
        <v>5</v>
      </c>
      <c r="J12" s="17"/>
      <c r="K12" s="17"/>
    </row>
    <row r="13" spans="2:15" ht="11.95" customHeight="1" x14ac:dyDescent="0.2">
      <c r="C13" s="18"/>
      <c r="D13" s="17"/>
      <c r="J13" s="18"/>
    </row>
    <row r="14" spans="2:15" ht="24.75" customHeight="1" x14ac:dyDescent="0.2">
      <c r="C14" s="19" t="s">
        <v>7</v>
      </c>
      <c r="H14" s="19" t="s">
        <v>8</v>
      </c>
      <c r="J14" s="18"/>
    </row>
    <row r="15" spans="2:15" ht="12.8" customHeight="1" x14ac:dyDescent="0.2">
      <c r="J15" s="18"/>
    </row>
    <row r="16" spans="2:15" ht="28.5" customHeight="1" x14ac:dyDescent="0.2">
      <c r="C16" s="19" t="s">
        <v>9</v>
      </c>
      <c r="H16" s="19" t="s">
        <v>9</v>
      </c>
    </row>
    <row r="17" spans="2:12" ht="25.55" customHeight="1" x14ac:dyDescent="0.2"/>
    <row r="18" spans="2:12" ht="13.6" customHeight="1" x14ac:dyDescent="0.2">
      <c r="B18" s="20"/>
      <c r="C18" s="21"/>
      <c r="D18" s="21"/>
      <c r="E18" s="22"/>
      <c r="F18" s="23"/>
      <c r="G18" s="24"/>
      <c r="H18" s="25"/>
      <c r="I18" s="24"/>
      <c r="J18" s="26" t="s">
        <v>10</v>
      </c>
      <c r="K18" s="27"/>
    </row>
    <row r="19" spans="2:12" ht="15.05" customHeight="1" x14ac:dyDescent="0.2">
      <c r="B19" s="28" t="s">
        <v>11</v>
      </c>
      <c r="C19" s="29"/>
      <c r="D19" s="30">
        <v>15</v>
      </c>
      <c r="E19" s="31" t="s">
        <v>12</v>
      </c>
      <c r="F19" s="32"/>
      <c r="G19" s="33"/>
      <c r="H19" s="33"/>
      <c r="I19" s="298">
        <f>ROUND(G33,0)</f>
        <v>0</v>
      </c>
      <c r="J19" s="299"/>
      <c r="K19" s="34"/>
    </row>
    <row r="20" spans="2:12" x14ac:dyDescent="0.2">
      <c r="B20" s="28" t="s">
        <v>13</v>
      </c>
      <c r="C20" s="29"/>
      <c r="D20" s="30">
        <f>SazbaDPH1</f>
        <v>15</v>
      </c>
      <c r="E20" s="31" t="s">
        <v>12</v>
      </c>
      <c r="F20" s="35"/>
      <c r="G20" s="36"/>
      <c r="H20" s="36"/>
      <c r="I20" s="300">
        <f>ROUND(I19*D20/100,0)</f>
        <v>0</v>
      </c>
      <c r="J20" s="301"/>
      <c r="K20" s="34"/>
    </row>
    <row r="21" spans="2:12" x14ac:dyDescent="0.2">
      <c r="B21" s="28" t="s">
        <v>11</v>
      </c>
      <c r="C21" s="29"/>
      <c r="D21" s="30">
        <v>21</v>
      </c>
      <c r="E21" s="31" t="s">
        <v>12</v>
      </c>
      <c r="F21" s="35"/>
      <c r="G21" s="36"/>
      <c r="H21" s="36"/>
      <c r="I21" s="300">
        <f>StavbaCelkem</f>
        <v>0</v>
      </c>
      <c r="J21" s="301"/>
      <c r="K21" s="34"/>
    </row>
    <row r="22" spans="2:12" ht="13.1" thickBot="1" x14ac:dyDescent="0.25">
      <c r="B22" s="28" t="s">
        <v>13</v>
      </c>
      <c r="C22" s="29"/>
      <c r="D22" s="30">
        <f>SazbaDPH2</f>
        <v>21</v>
      </c>
      <c r="E22" s="31" t="s">
        <v>12</v>
      </c>
      <c r="F22" s="37"/>
      <c r="G22" s="38"/>
      <c r="H22" s="38"/>
      <c r="I22" s="302">
        <f>ROUND(I21*D21/100,0)</f>
        <v>0</v>
      </c>
      <c r="J22" s="303"/>
      <c r="K22" s="34"/>
    </row>
    <row r="23" spans="2:12" ht="15.75" thickBot="1" x14ac:dyDescent="0.25">
      <c r="B23" s="39" t="s">
        <v>14</v>
      </c>
      <c r="C23" s="40"/>
      <c r="D23" s="40"/>
      <c r="E23" s="41"/>
      <c r="F23" s="42"/>
      <c r="G23" s="43"/>
      <c r="H23" s="43"/>
      <c r="I23" s="304">
        <f>SUM(I19:I22)</f>
        <v>0</v>
      </c>
      <c r="J23" s="305"/>
      <c r="K23" s="44"/>
    </row>
    <row r="26" spans="2:12" ht="1.5" customHeight="1" x14ac:dyDescent="0.2"/>
    <row r="27" spans="2:12" ht="15.75" customHeight="1" x14ac:dyDescent="0.3">
      <c r="B27" s="13" t="s">
        <v>15</v>
      </c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2:12" ht="5.25" customHeight="1" x14ac:dyDescent="0.2">
      <c r="L28" s="46"/>
    </row>
    <row r="29" spans="2:12" ht="24.05" customHeight="1" x14ac:dyDescent="0.2">
      <c r="B29" s="47" t="s">
        <v>16</v>
      </c>
      <c r="C29" s="48"/>
      <c r="D29" s="48"/>
      <c r="E29" s="49"/>
      <c r="F29" s="50" t="s">
        <v>17</v>
      </c>
      <c r="G29" s="51" t="str">
        <f>CONCATENATE("Základ DPH ",SazbaDPH1," %")</f>
        <v>Základ DPH 15 %</v>
      </c>
      <c r="H29" s="50" t="str">
        <f>CONCATENATE("Základ DPH ",SazbaDPH2," %")</f>
        <v>Základ DPH 21 %</v>
      </c>
      <c r="I29" s="50" t="s">
        <v>18</v>
      </c>
      <c r="J29" s="50" t="s">
        <v>12</v>
      </c>
    </row>
    <row r="30" spans="2:12" x14ac:dyDescent="0.2">
      <c r="B30" s="52" t="s">
        <v>103</v>
      </c>
      <c r="C30" s="53" t="s">
        <v>104</v>
      </c>
      <c r="D30" s="54"/>
      <c r="E30" s="55"/>
      <c r="F30" s="56">
        <f>G30+H30+I30</f>
        <v>0</v>
      </c>
      <c r="G30" s="57">
        <v>0</v>
      </c>
      <c r="H30" s="58">
        <f>H40</f>
        <v>0</v>
      </c>
      <c r="I30" s="58">
        <f t="shared" ref="I30:I32" si="0">(G30*SazbaDPH1)/100+(H30*SazbaDPH2)/100</f>
        <v>0</v>
      </c>
      <c r="J30" s="59" t="str">
        <f t="shared" ref="J30:J32" si="1">IF(CelkemObjekty=0,"",F30/CelkemObjekty*100)</f>
        <v/>
      </c>
    </row>
    <row r="31" spans="2:12" x14ac:dyDescent="0.2">
      <c r="B31" s="60" t="s">
        <v>139</v>
      </c>
      <c r="C31" s="61" t="s">
        <v>140</v>
      </c>
      <c r="D31" s="62"/>
      <c r="E31" s="63"/>
      <c r="F31" s="64">
        <f t="shared" ref="F31:F32" si="2">G31+H31+I31</f>
        <v>0</v>
      </c>
      <c r="G31" s="65">
        <v>0</v>
      </c>
      <c r="H31" s="66">
        <f>SUM(H41:H47)</f>
        <v>0</v>
      </c>
      <c r="I31" s="66">
        <f t="shared" si="0"/>
        <v>0</v>
      </c>
      <c r="J31" s="59" t="str">
        <f t="shared" si="1"/>
        <v/>
      </c>
    </row>
    <row r="32" spans="2:12" x14ac:dyDescent="0.2">
      <c r="B32" s="60" t="s">
        <v>1272</v>
      </c>
      <c r="C32" s="61" t="s">
        <v>1273</v>
      </c>
      <c r="D32" s="62"/>
      <c r="E32" s="63"/>
      <c r="F32" s="64">
        <f t="shared" si="2"/>
        <v>0</v>
      </c>
      <c r="G32" s="65">
        <v>0</v>
      </c>
      <c r="H32" s="66">
        <f>SUM(H48:H49)</f>
        <v>0</v>
      </c>
      <c r="I32" s="66">
        <f t="shared" si="0"/>
        <v>0</v>
      </c>
      <c r="J32" s="59" t="str">
        <f t="shared" si="1"/>
        <v/>
      </c>
    </row>
    <row r="33" spans="2:11" ht="17.2" customHeight="1" x14ac:dyDescent="0.2">
      <c r="B33" s="67" t="s">
        <v>19</v>
      </c>
      <c r="C33" s="68"/>
      <c r="D33" s="69"/>
      <c r="E33" s="70"/>
      <c r="F33" s="71">
        <f>SUM(F30:F32)</f>
        <v>0</v>
      </c>
      <c r="G33" s="71">
        <f>SUM(G30:G32)</f>
        <v>0</v>
      </c>
      <c r="H33" s="71">
        <f>SUM(H30:H32)</f>
        <v>0</v>
      </c>
      <c r="I33" s="71">
        <f>SUM(I30:I32)</f>
        <v>0</v>
      </c>
      <c r="J33" s="72" t="str">
        <f t="shared" ref="J33" si="3">IF(CelkemObjekty=0,"",F33/CelkemObjekty*100)</f>
        <v/>
      </c>
    </row>
    <row r="34" spans="2:11" x14ac:dyDescent="0.2">
      <c r="B34" s="73"/>
      <c r="C34" s="73"/>
      <c r="D34" s="73"/>
      <c r="E34" s="73"/>
      <c r="F34" s="73"/>
      <c r="G34" s="73"/>
      <c r="H34" s="73"/>
      <c r="I34" s="73"/>
      <c r="J34" s="73"/>
      <c r="K34" s="73"/>
    </row>
    <row r="35" spans="2:11" ht="9.85" customHeight="1" x14ac:dyDescent="0.2">
      <c r="B35" s="73"/>
      <c r="C35" s="73"/>
      <c r="D35" s="73"/>
      <c r="E35" s="73"/>
      <c r="F35" s="73"/>
      <c r="G35" s="73"/>
      <c r="H35" s="73"/>
      <c r="I35" s="73"/>
      <c r="J35" s="73"/>
      <c r="K35" s="73"/>
    </row>
    <row r="36" spans="2:11" ht="7.55" customHeight="1" x14ac:dyDescent="0.2"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2:11" ht="17.7" x14ac:dyDescent="0.3">
      <c r="B37" s="13" t="s">
        <v>20</v>
      </c>
      <c r="C37" s="45"/>
      <c r="D37" s="45"/>
      <c r="E37" s="45"/>
      <c r="F37" s="45"/>
      <c r="G37" s="45"/>
      <c r="H37" s="45"/>
      <c r="I37" s="45"/>
      <c r="J37" s="45"/>
      <c r="K37" s="73"/>
    </row>
    <row r="38" spans="2:11" x14ac:dyDescent="0.2">
      <c r="K38" s="73"/>
    </row>
    <row r="39" spans="2:11" ht="35.35" x14ac:dyDescent="0.2">
      <c r="B39" s="74" t="s">
        <v>21</v>
      </c>
      <c r="C39" s="75" t="s">
        <v>22</v>
      </c>
      <c r="D39" s="48"/>
      <c r="E39" s="49"/>
      <c r="F39" s="50" t="s">
        <v>17</v>
      </c>
      <c r="G39" s="51" t="str">
        <f>CONCATENATE("Základ DPH ",SazbaDPH1," %")</f>
        <v>Základ DPH 15 %</v>
      </c>
      <c r="H39" s="50" t="str">
        <f>CONCATENATE("Základ DPH ",SazbaDPH2," %")</f>
        <v>Základ DPH 21 %</v>
      </c>
      <c r="I39" s="51" t="s">
        <v>18</v>
      </c>
      <c r="J39" s="50" t="s">
        <v>12</v>
      </c>
    </row>
    <row r="40" spans="2:11" x14ac:dyDescent="0.2">
      <c r="B40" s="76" t="s">
        <v>103</v>
      </c>
      <c r="C40" s="77" t="s">
        <v>138</v>
      </c>
      <c r="D40" s="54"/>
      <c r="E40" s="55"/>
      <c r="F40" s="56">
        <f>G40+H40+I40</f>
        <v>0</v>
      </c>
      <c r="G40" s="57">
        <v>0</v>
      </c>
      <c r="H40" s="58">
        <f>'SO00 SO 00 KL'!C23</f>
        <v>0</v>
      </c>
      <c r="I40" s="65">
        <f t="shared" ref="I40:I49" si="4">(G40*SazbaDPH1)/100+(H40*SazbaDPH2)/100</f>
        <v>0</v>
      </c>
      <c r="J40" s="59" t="str">
        <f t="shared" ref="J40:J49" si="5">IF(CelkemObjekty=0,"",F40/CelkemObjekty*100)</f>
        <v/>
      </c>
    </row>
    <row r="41" spans="2:11" x14ac:dyDescent="0.2">
      <c r="B41" s="78" t="s">
        <v>139</v>
      </c>
      <c r="C41" s="79" t="s">
        <v>210</v>
      </c>
      <c r="D41" s="62"/>
      <c r="E41" s="63"/>
      <c r="F41" s="64">
        <f t="shared" ref="F41:F49" si="6">G41+H41+I41</f>
        <v>0</v>
      </c>
      <c r="G41" s="65">
        <v>0</v>
      </c>
      <c r="H41" s="66">
        <f>'SO01 SO 01.A1 KL'!C23</f>
        <v>0</v>
      </c>
      <c r="I41" s="65">
        <f t="shared" si="4"/>
        <v>0</v>
      </c>
      <c r="J41" s="59" t="str">
        <f t="shared" si="5"/>
        <v/>
      </c>
    </row>
    <row r="42" spans="2:11" x14ac:dyDescent="0.2">
      <c r="B42" s="78" t="s">
        <v>139</v>
      </c>
      <c r="C42" s="79" t="s">
        <v>548</v>
      </c>
      <c r="D42" s="62"/>
      <c r="E42" s="63"/>
      <c r="F42" s="64">
        <f t="shared" si="6"/>
        <v>0</v>
      </c>
      <c r="G42" s="65">
        <v>0</v>
      </c>
      <c r="H42" s="66">
        <f>'SO01 SO 01.A2 KL'!C23</f>
        <v>0</v>
      </c>
      <c r="I42" s="65">
        <f t="shared" si="4"/>
        <v>0</v>
      </c>
      <c r="J42" s="59" t="str">
        <f t="shared" si="5"/>
        <v/>
      </c>
    </row>
    <row r="43" spans="2:11" x14ac:dyDescent="0.2">
      <c r="B43" s="78" t="s">
        <v>139</v>
      </c>
      <c r="C43" s="79" t="s">
        <v>709</v>
      </c>
      <c r="D43" s="62"/>
      <c r="E43" s="63"/>
      <c r="F43" s="64">
        <f t="shared" si="6"/>
        <v>0</v>
      </c>
      <c r="G43" s="65">
        <v>0</v>
      </c>
      <c r="H43" s="66">
        <f>'SO01 SO 01.B KL'!C23</f>
        <v>0</v>
      </c>
      <c r="I43" s="65">
        <f t="shared" si="4"/>
        <v>0</v>
      </c>
      <c r="J43" s="59" t="str">
        <f t="shared" si="5"/>
        <v/>
      </c>
    </row>
    <row r="44" spans="2:11" x14ac:dyDescent="0.2">
      <c r="B44" s="78" t="s">
        <v>139</v>
      </c>
      <c r="C44" s="79" t="s">
        <v>854</v>
      </c>
      <c r="D44" s="62"/>
      <c r="E44" s="63"/>
      <c r="F44" s="64">
        <f t="shared" si="6"/>
        <v>0</v>
      </c>
      <c r="G44" s="65">
        <v>0</v>
      </c>
      <c r="H44" s="66">
        <f>'SO01 SO 01.C KL'!C23</f>
        <v>0</v>
      </c>
      <c r="I44" s="65">
        <f t="shared" si="4"/>
        <v>0</v>
      </c>
      <c r="J44" s="59" t="str">
        <f t="shared" si="5"/>
        <v/>
      </c>
    </row>
    <row r="45" spans="2:11" x14ac:dyDescent="0.2">
      <c r="B45" s="78" t="s">
        <v>139</v>
      </c>
      <c r="C45" s="79" t="s">
        <v>1220</v>
      </c>
      <c r="D45" s="62"/>
      <c r="E45" s="63"/>
      <c r="F45" s="64">
        <f t="shared" si="6"/>
        <v>0</v>
      </c>
      <c r="G45" s="65">
        <v>0</v>
      </c>
      <c r="H45" s="66">
        <f>'SO01 SO 01.D KL'!C23</f>
        <v>0</v>
      </c>
      <c r="I45" s="65">
        <f t="shared" si="4"/>
        <v>0</v>
      </c>
      <c r="J45" s="59" t="str">
        <f t="shared" si="5"/>
        <v/>
      </c>
    </row>
    <row r="46" spans="2:11" x14ac:dyDescent="0.2">
      <c r="B46" s="78" t="s">
        <v>139</v>
      </c>
      <c r="C46" s="79" t="s">
        <v>1243</v>
      </c>
      <c r="D46" s="62"/>
      <c r="E46" s="63"/>
      <c r="F46" s="64">
        <f t="shared" si="6"/>
        <v>0</v>
      </c>
      <c r="G46" s="65">
        <v>0</v>
      </c>
      <c r="H46" s="66">
        <f>'SO01 SO 01.E KL'!C23</f>
        <v>0</v>
      </c>
      <c r="I46" s="65">
        <f t="shared" si="4"/>
        <v>0</v>
      </c>
      <c r="J46" s="59" t="str">
        <f t="shared" si="5"/>
        <v/>
      </c>
    </row>
    <row r="47" spans="2:11" x14ac:dyDescent="0.2">
      <c r="B47" s="78" t="s">
        <v>139</v>
      </c>
      <c r="C47" s="79" t="s">
        <v>1271</v>
      </c>
      <c r="D47" s="62"/>
      <c r="E47" s="63"/>
      <c r="F47" s="64">
        <f t="shared" si="6"/>
        <v>0</v>
      </c>
      <c r="G47" s="65">
        <v>0</v>
      </c>
      <c r="H47" s="66">
        <f>'SO01 SO 01.F KL'!C23</f>
        <v>0</v>
      </c>
      <c r="I47" s="65">
        <f t="shared" si="4"/>
        <v>0</v>
      </c>
      <c r="J47" s="59" t="str">
        <f t="shared" si="5"/>
        <v/>
      </c>
    </row>
    <row r="48" spans="2:11" x14ac:dyDescent="0.2">
      <c r="B48" s="78" t="s">
        <v>1272</v>
      </c>
      <c r="C48" s="79" t="s">
        <v>1519</v>
      </c>
      <c r="D48" s="62"/>
      <c r="E48" s="63"/>
      <c r="F48" s="64">
        <f t="shared" si="6"/>
        <v>0</v>
      </c>
      <c r="G48" s="65">
        <v>0</v>
      </c>
      <c r="H48" s="66">
        <f>'SO02 SO 02.A KL'!C23</f>
        <v>0</v>
      </c>
      <c r="I48" s="65">
        <f t="shared" si="4"/>
        <v>0</v>
      </c>
      <c r="J48" s="59" t="str">
        <f t="shared" si="5"/>
        <v/>
      </c>
    </row>
    <row r="49" spans="2:11" x14ac:dyDescent="0.2">
      <c r="B49" s="78" t="s">
        <v>1272</v>
      </c>
      <c r="C49" s="79" t="s">
        <v>1586</v>
      </c>
      <c r="D49" s="62"/>
      <c r="E49" s="63"/>
      <c r="F49" s="64">
        <f t="shared" si="6"/>
        <v>0</v>
      </c>
      <c r="G49" s="65">
        <v>0</v>
      </c>
      <c r="H49" s="66">
        <f>'SO02 SO 02.B KL'!C23</f>
        <v>0</v>
      </c>
      <c r="I49" s="65">
        <f t="shared" si="4"/>
        <v>0</v>
      </c>
      <c r="J49" s="59" t="str">
        <f t="shared" si="5"/>
        <v/>
      </c>
    </row>
    <row r="50" spans="2:11" x14ac:dyDescent="0.2">
      <c r="B50" s="67" t="s">
        <v>19</v>
      </c>
      <c r="C50" s="68"/>
      <c r="D50" s="69"/>
      <c r="E50" s="70"/>
      <c r="F50" s="71">
        <f>SUM(F40:F49)</f>
        <v>0</v>
      </c>
      <c r="G50" s="80">
        <f>SUM(G40:G49)</f>
        <v>0</v>
      </c>
      <c r="H50" s="71">
        <f>SUM(H40:H49)</f>
        <v>0</v>
      </c>
      <c r="I50" s="80">
        <f>SUM(I40:I49)</f>
        <v>0</v>
      </c>
      <c r="J50" s="72" t="str">
        <f t="shared" ref="J50" si="7">IF(CelkemObjekty=0,"",F50/CelkemObjekty*100)</f>
        <v/>
      </c>
    </row>
    <row r="51" spans="2:11" ht="9" customHeight="1" x14ac:dyDescent="0.2"/>
    <row r="52" spans="2:11" ht="6.05" customHeight="1" x14ac:dyDescent="0.2"/>
    <row r="53" spans="2:11" ht="2.95" customHeight="1" x14ac:dyDescent="0.2"/>
    <row r="54" spans="2:11" ht="6.75" customHeight="1" x14ac:dyDescent="0.2"/>
    <row r="55" spans="2:11" ht="54.85" customHeight="1" x14ac:dyDescent="0.3">
      <c r="B55" s="297"/>
      <c r="C55" s="297"/>
      <c r="D55" s="297"/>
      <c r="E55" s="297"/>
      <c r="F55" s="297"/>
      <c r="G55" s="297"/>
      <c r="H55" s="297"/>
      <c r="I55" s="297"/>
      <c r="J55" s="290"/>
      <c r="K55" s="163"/>
    </row>
    <row r="56" spans="2:11" ht="60.75" customHeight="1" x14ac:dyDescent="0.2">
      <c r="B56" s="297"/>
      <c r="C56" s="297"/>
      <c r="D56" s="297"/>
      <c r="E56" s="297"/>
      <c r="F56" s="297"/>
      <c r="G56" s="297"/>
      <c r="H56" s="297"/>
      <c r="I56" s="297"/>
      <c r="J56" s="121"/>
      <c r="K56" s="163"/>
    </row>
    <row r="57" spans="2:11" ht="13.1" x14ac:dyDescent="0.2">
      <c r="B57" s="297"/>
      <c r="C57" s="297"/>
      <c r="D57" s="297"/>
      <c r="E57" s="297"/>
      <c r="F57" s="297"/>
      <c r="G57" s="297"/>
      <c r="H57" s="297"/>
      <c r="I57" s="297"/>
      <c r="J57" s="292"/>
      <c r="K57" s="163"/>
    </row>
    <row r="58" spans="2:11" x14ac:dyDescent="0.2">
      <c r="B58" s="297"/>
      <c r="C58" s="297"/>
      <c r="D58" s="297"/>
      <c r="E58" s="297"/>
      <c r="F58" s="297"/>
      <c r="G58" s="297"/>
      <c r="H58" s="297"/>
      <c r="I58" s="297"/>
      <c r="J58" s="294"/>
      <c r="K58" s="163"/>
    </row>
    <row r="59" spans="2:11" x14ac:dyDescent="0.2">
      <c r="B59" s="297"/>
      <c r="C59" s="297"/>
      <c r="D59" s="297"/>
      <c r="E59" s="297"/>
      <c r="F59" s="297"/>
      <c r="G59" s="297"/>
      <c r="H59" s="297"/>
      <c r="I59" s="297"/>
      <c r="J59" s="294"/>
      <c r="K59" s="163"/>
    </row>
    <row r="60" spans="2:11" x14ac:dyDescent="0.2">
      <c r="B60" s="297"/>
      <c r="C60" s="297"/>
      <c r="D60" s="297"/>
      <c r="E60" s="297"/>
      <c r="F60" s="297"/>
      <c r="G60" s="297"/>
      <c r="H60" s="297"/>
      <c r="I60" s="297"/>
      <c r="J60" s="294"/>
      <c r="K60" s="163"/>
    </row>
    <row r="61" spans="2:11" x14ac:dyDescent="0.2">
      <c r="B61" s="297"/>
      <c r="C61" s="297"/>
      <c r="D61" s="297"/>
      <c r="E61" s="297"/>
      <c r="F61" s="297"/>
      <c r="G61" s="297"/>
      <c r="H61" s="297"/>
      <c r="I61" s="297"/>
      <c r="J61" s="294"/>
      <c r="K61" s="163"/>
    </row>
    <row r="62" spans="2:11" x14ac:dyDescent="0.2">
      <c r="B62" s="297"/>
      <c r="C62" s="297"/>
      <c r="D62" s="297"/>
      <c r="E62" s="297"/>
      <c r="F62" s="297"/>
      <c r="G62" s="297"/>
      <c r="H62" s="297"/>
      <c r="I62" s="297"/>
      <c r="J62" s="294"/>
      <c r="K62" s="163"/>
    </row>
    <row r="63" spans="2:11" x14ac:dyDescent="0.2">
      <c r="B63" s="297"/>
      <c r="C63" s="297"/>
      <c r="D63" s="297"/>
      <c r="E63" s="297"/>
      <c r="F63" s="297"/>
      <c r="G63" s="297"/>
      <c r="H63" s="297"/>
      <c r="I63" s="297"/>
      <c r="J63" s="294"/>
      <c r="K63" s="163"/>
    </row>
    <row r="64" spans="2:11" x14ac:dyDescent="0.2">
      <c r="B64" s="297"/>
      <c r="C64" s="297"/>
      <c r="D64" s="297"/>
      <c r="E64" s="297"/>
      <c r="F64" s="297"/>
      <c r="G64" s="297"/>
      <c r="H64" s="297"/>
      <c r="I64" s="297"/>
      <c r="J64" s="294"/>
      <c r="K64" s="163"/>
    </row>
    <row r="65" spans="2:11" x14ac:dyDescent="0.2">
      <c r="B65" s="287"/>
      <c r="C65" s="289"/>
      <c r="D65" s="288"/>
      <c r="E65" s="293"/>
      <c r="F65" s="294"/>
      <c r="G65" s="294"/>
      <c r="H65" s="294"/>
      <c r="I65" s="294"/>
      <c r="J65" s="294"/>
      <c r="K65" s="163"/>
    </row>
    <row r="66" spans="2:11" x14ac:dyDescent="0.2">
      <c r="B66" s="287"/>
      <c r="C66" s="289"/>
      <c r="D66" s="288"/>
      <c r="E66" s="293"/>
      <c r="F66" s="294"/>
      <c r="G66" s="294"/>
      <c r="H66" s="294"/>
      <c r="I66" s="294"/>
      <c r="J66" s="294"/>
      <c r="K66" s="163"/>
    </row>
    <row r="67" spans="2:11" x14ac:dyDescent="0.2">
      <c r="B67" s="287"/>
      <c r="C67" s="287"/>
      <c r="D67" s="288"/>
      <c r="E67" s="293"/>
      <c r="F67" s="294"/>
      <c r="G67" s="294"/>
      <c r="H67" s="294"/>
      <c r="I67" s="294"/>
      <c r="J67" s="294"/>
      <c r="K67" s="163"/>
    </row>
    <row r="68" spans="2:11" x14ac:dyDescent="0.2">
      <c r="B68" s="287"/>
      <c r="C68" s="289"/>
      <c r="D68" s="288"/>
      <c r="E68" s="293"/>
      <c r="F68" s="294"/>
      <c r="G68" s="294"/>
      <c r="H68" s="294"/>
      <c r="I68" s="294"/>
      <c r="J68" s="294"/>
      <c r="K68" s="163"/>
    </row>
    <row r="69" spans="2:11" x14ac:dyDescent="0.2">
      <c r="B69" s="287"/>
      <c r="C69" s="289"/>
      <c r="D69" s="288"/>
      <c r="E69" s="293"/>
      <c r="F69" s="294"/>
      <c r="G69" s="294"/>
      <c r="H69" s="294"/>
      <c r="I69" s="294"/>
      <c r="J69" s="294"/>
      <c r="K69" s="163"/>
    </row>
    <row r="70" spans="2:11" x14ac:dyDescent="0.2">
      <c r="B70" s="287"/>
      <c r="C70" s="289"/>
      <c r="D70" s="288"/>
      <c r="E70" s="293"/>
      <c r="F70" s="294"/>
      <c r="G70" s="294"/>
      <c r="H70" s="294"/>
      <c r="I70" s="294"/>
      <c r="J70" s="294"/>
      <c r="K70" s="163"/>
    </row>
    <row r="71" spans="2:11" x14ac:dyDescent="0.2">
      <c r="B71" s="287"/>
      <c r="C71" s="289"/>
      <c r="D71" s="288"/>
      <c r="E71" s="293"/>
      <c r="F71" s="294"/>
      <c r="G71" s="294"/>
      <c r="H71" s="294"/>
      <c r="I71" s="294"/>
      <c r="J71" s="294"/>
      <c r="K71" s="163"/>
    </row>
    <row r="72" spans="2:11" x14ac:dyDescent="0.2">
      <c r="B72" s="287"/>
      <c r="C72" s="289"/>
      <c r="D72" s="288"/>
      <c r="E72" s="293"/>
      <c r="F72" s="294"/>
      <c r="G72" s="294"/>
      <c r="H72" s="294"/>
      <c r="I72" s="294"/>
      <c r="J72" s="294"/>
      <c r="K72" s="163"/>
    </row>
    <row r="73" spans="2:11" x14ac:dyDescent="0.2">
      <c r="B73" s="287"/>
      <c r="C73" s="289"/>
      <c r="D73" s="288"/>
      <c r="E73" s="293"/>
      <c r="F73" s="294"/>
      <c r="G73" s="294"/>
      <c r="H73" s="294"/>
      <c r="I73" s="294"/>
      <c r="J73" s="294"/>
      <c r="K73" s="163"/>
    </row>
    <row r="74" spans="2:11" x14ac:dyDescent="0.2">
      <c r="B74" s="287"/>
      <c r="C74" s="289"/>
      <c r="D74" s="288"/>
      <c r="E74" s="293"/>
      <c r="F74" s="294"/>
      <c r="G74" s="294"/>
      <c r="H74" s="294"/>
      <c r="I74" s="294"/>
      <c r="J74" s="294"/>
      <c r="K74" s="163"/>
    </row>
    <row r="75" spans="2:11" x14ac:dyDescent="0.2">
      <c r="B75" s="287"/>
      <c r="C75" s="289"/>
      <c r="D75" s="288"/>
      <c r="E75" s="293"/>
      <c r="F75" s="294"/>
      <c r="G75" s="294"/>
      <c r="H75" s="294"/>
      <c r="I75" s="294"/>
      <c r="J75" s="294"/>
      <c r="K75" s="163"/>
    </row>
    <row r="76" spans="2:11" x14ac:dyDescent="0.2">
      <c r="B76" s="287"/>
      <c r="C76" s="289"/>
      <c r="D76" s="288"/>
      <c r="E76" s="293"/>
      <c r="F76" s="294"/>
      <c r="G76" s="294"/>
      <c r="H76" s="294"/>
      <c r="I76" s="294"/>
      <c r="J76" s="294"/>
      <c r="K76" s="163"/>
    </row>
    <row r="77" spans="2:11" x14ac:dyDescent="0.2">
      <c r="B77" s="287"/>
      <c r="C77" s="289"/>
      <c r="D77" s="288"/>
      <c r="E77" s="293"/>
      <c r="F77" s="294"/>
      <c r="G77" s="294"/>
      <c r="H77" s="294"/>
      <c r="I77" s="294"/>
      <c r="J77" s="294"/>
      <c r="K77" s="163"/>
    </row>
    <row r="78" spans="2:11" x14ac:dyDescent="0.2">
      <c r="B78" s="287"/>
      <c r="C78" s="289"/>
      <c r="D78" s="288"/>
      <c r="E78" s="293"/>
      <c r="F78" s="294"/>
      <c r="G78" s="294"/>
      <c r="H78" s="294"/>
      <c r="I78" s="294"/>
      <c r="J78" s="294"/>
      <c r="K78" s="163"/>
    </row>
    <row r="79" spans="2:11" x14ac:dyDescent="0.2">
      <c r="B79" s="287"/>
      <c r="C79" s="289"/>
      <c r="D79" s="288"/>
      <c r="E79" s="293"/>
      <c r="F79" s="294"/>
      <c r="G79" s="294"/>
      <c r="H79" s="294"/>
      <c r="I79" s="294"/>
      <c r="J79" s="294"/>
      <c r="K79" s="163"/>
    </row>
    <row r="80" spans="2:11" x14ac:dyDescent="0.2">
      <c r="B80" s="287"/>
      <c r="C80" s="289"/>
      <c r="D80" s="288"/>
      <c r="E80" s="293"/>
      <c r="F80" s="294"/>
      <c r="G80" s="294"/>
      <c r="H80" s="294"/>
      <c r="I80" s="294"/>
      <c r="J80" s="294"/>
      <c r="K80" s="163"/>
    </row>
    <row r="81" spans="2:11" x14ac:dyDescent="0.2">
      <c r="B81" s="287"/>
      <c r="C81" s="289"/>
      <c r="D81" s="288"/>
      <c r="E81" s="293"/>
      <c r="F81" s="294"/>
      <c r="G81" s="294"/>
      <c r="H81" s="294"/>
      <c r="I81" s="294"/>
      <c r="J81" s="294"/>
      <c r="K81" s="163"/>
    </row>
    <row r="82" spans="2:11" x14ac:dyDescent="0.2">
      <c r="B82" s="287"/>
      <c r="C82" s="289"/>
      <c r="D82" s="288"/>
      <c r="E82" s="293"/>
      <c r="F82" s="294"/>
      <c r="G82" s="294"/>
      <c r="H82" s="294"/>
      <c r="I82" s="294"/>
      <c r="J82" s="294"/>
      <c r="K82" s="163"/>
    </row>
    <row r="83" spans="2:11" x14ac:dyDescent="0.2">
      <c r="B83" s="287"/>
      <c r="C83" s="289"/>
      <c r="D83" s="288"/>
      <c r="E83" s="293"/>
      <c r="F83" s="294"/>
      <c r="G83" s="294"/>
      <c r="H83" s="294"/>
      <c r="I83" s="294"/>
      <c r="J83" s="294"/>
      <c r="K83" s="163"/>
    </row>
    <row r="84" spans="2:11" x14ac:dyDescent="0.2">
      <c r="B84" s="287"/>
      <c r="C84" s="287"/>
      <c r="D84" s="288"/>
      <c r="E84" s="293"/>
      <c r="F84" s="294"/>
      <c r="G84" s="294"/>
      <c r="H84" s="294"/>
      <c r="I84" s="294"/>
      <c r="J84" s="294"/>
      <c r="K84" s="163"/>
    </row>
    <row r="85" spans="2:11" x14ac:dyDescent="0.2">
      <c r="B85" s="287"/>
      <c r="C85" s="289"/>
      <c r="D85" s="288"/>
      <c r="E85" s="293"/>
      <c r="F85" s="294"/>
      <c r="G85" s="294"/>
      <c r="H85" s="294"/>
      <c r="I85" s="294"/>
      <c r="J85" s="294"/>
      <c r="K85" s="163"/>
    </row>
    <row r="86" spans="2:11" x14ac:dyDescent="0.2">
      <c r="B86" s="287"/>
      <c r="C86" s="289"/>
      <c r="D86" s="288"/>
      <c r="E86" s="293"/>
      <c r="F86" s="294"/>
      <c r="G86" s="294"/>
      <c r="H86" s="294"/>
      <c r="I86" s="294"/>
      <c r="J86" s="294"/>
      <c r="K86" s="163"/>
    </row>
    <row r="87" spans="2:11" x14ac:dyDescent="0.2">
      <c r="B87" s="287"/>
      <c r="C87" s="289"/>
      <c r="D87" s="288"/>
      <c r="E87" s="293"/>
      <c r="F87" s="294"/>
      <c r="G87" s="294"/>
      <c r="H87" s="294"/>
      <c r="I87" s="294"/>
      <c r="J87" s="294"/>
      <c r="K87" s="163"/>
    </row>
    <row r="88" spans="2:11" x14ac:dyDescent="0.2">
      <c r="B88" s="287"/>
      <c r="C88" s="289"/>
      <c r="D88" s="288"/>
      <c r="E88" s="293"/>
      <c r="F88" s="294"/>
      <c r="G88" s="294"/>
      <c r="H88" s="294"/>
      <c r="I88" s="294"/>
      <c r="J88" s="294"/>
      <c r="K88" s="163"/>
    </row>
    <row r="89" spans="2:11" x14ac:dyDescent="0.2">
      <c r="B89" s="287"/>
      <c r="C89" s="287"/>
      <c r="D89" s="288"/>
      <c r="E89" s="293"/>
      <c r="F89" s="294"/>
      <c r="G89" s="294"/>
      <c r="H89" s="294"/>
      <c r="I89" s="294"/>
      <c r="J89" s="294"/>
      <c r="K89" s="163"/>
    </row>
    <row r="90" spans="2:11" x14ac:dyDescent="0.2">
      <c r="B90" s="287"/>
      <c r="C90" s="287"/>
      <c r="D90" s="288"/>
      <c r="E90" s="293"/>
      <c r="F90" s="294"/>
      <c r="G90" s="294"/>
      <c r="H90" s="294"/>
      <c r="I90" s="294"/>
      <c r="J90" s="294"/>
      <c r="K90" s="163"/>
    </row>
    <row r="91" spans="2:11" x14ac:dyDescent="0.2">
      <c r="B91" s="287"/>
      <c r="C91" s="287"/>
      <c r="D91" s="288"/>
      <c r="E91" s="293"/>
      <c r="F91" s="294"/>
      <c r="G91" s="294"/>
      <c r="H91" s="294"/>
      <c r="I91" s="294"/>
      <c r="J91" s="294"/>
      <c r="K91" s="163"/>
    </row>
    <row r="92" spans="2:11" x14ac:dyDescent="0.2">
      <c r="B92" s="287"/>
      <c r="C92" s="289"/>
      <c r="D92" s="288"/>
      <c r="E92" s="293"/>
      <c r="F92" s="294"/>
      <c r="G92" s="294"/>
      <c r="H92" s="294"/>
      <c r="I92" s="294"/>
      <c r="J92" s="294"/>
      <c r="K92" s="163"/>
    </row>
    <row r="93" spans="2:11" x14ac:dyDescent="0.2">
      <c r="B93" s="287"/>
      <c r="C93" s="287"/>
      <c r="D93" s="288"/>
      <c r="E93" s="293"/>
      <c r="F93" s="294"/>
      <c r="G93" s="294"/>
      <c r="H93" s="294"/>
      <c r="I93" s="294"/>
      <c r="J93" s="294"/>
      <c r="K93" s="163"/>
    </row>
    <row r="94" spans="2:11" x14ac:dyDescent="0.2">
      <c r="B94" s="287"/>
      <c r="C94" s="289"/>
      <c r="D94" s="288"/>
      <c r="E94" s="293"/>
      <c r="F94" s="294"/>
      <c r="G94" s="294"/>
      <c r="H94" s="294"/>
      <c r="I94" s="294"/>
      <c r="J94" s="294"/>
      <c r="K94" s="163"/>
    </row>
    <row r="95" spans="2:11" x14ac:dyDescent="0.2">
      <c r="B95" s="287"/>
      <c r="C95" s="287"/>
      <c r="D95" s="288"/>
      <c r="E95" s="293"/>
      <c r="F95" s="294"/>
      <c r="G95" s="294"/>
      <c r="H95" s="294"/>
      <c r="I95" s="294"/>
      <c r="J95" s="294"/>
      <c r="K95" s="163"/>
    </row>
    <row r="96" spans="2:11" x14ac:dyDescent="0.2">
      <c r="B96" s="287"/>
      <c r="C96" s="289"/>
      <c r="D96" s="288"/>
      <c r="E96" s="293"/>
      <c r="F96" s="294"/>
      <c r="G96" s="294"/>
      <c r="H96" s="294"/>
      <c r="I96" s="294"/>
      <c r="J96" s="294"/>
      <c r="K96" s="163"/>
    </row>
    <row r="97" spans="2:11" x14ac:dyDescent="0.2">
      <c r="B97" s="287"/>
      <c r="C97" s="289"/>
      <c r="D97" s="288"/>
      <c r="E97" s="293"/>
      <c r="F97" s="294"/>
      <c r="G97" s="294"/>
      <c r="H97" s="294"/>
      <c r="I97" s="294"/>
      <c r="J97" s="294"/>
      <c r="K97" s="163"/>
    </row>
    <row r="98" spans="2:11" x14ac:dyDescent="0.2">
      <c r="B98" s="287"/>
      <c r="C98" s="289"/>
      <c r="D98" s="288"/>
      <c r="E98" s="293"/>
      <c r="F98" s="294"/>
      <c r="G98" s="294"/>
      <c r="H98" s="294"/>
      <c r="I98" s="294"/>
      <c r="J98" s="294"/>
      <c r="K98" s="163"/>
    </row>
    <row r="99" spans="2:11" x14ac:dyDescent="0.2">
      <c r="B99" s="287"/>
      <c r="C99" s="289"/>
      <c r="D99" s="288"/>
      <c r="E99" s="293"/>
      <c r="F99" s="294"/>
      <c r="G99" s="294"/>
      <c r="H99" s="294"/>
      <c r="I99" s="294"/>
      <c r="J99" s="294"/>
      <c r="K99" s="163"/>
    </row>
    <row r="100" spans="2:11" x14ac:dyDescent="0.2">
      <c r="B100" s="287"/>
      <c r="C100" s="287"/>
      <c r="D100" s="288"/>
      <c r="E100" s="293"/>
      <c r="F100" s="294"/>
      <c r="G100" s="294"/>
      <c r="H100" s="294"/>
      <c r="I100" s="294"/>
      <c r="J100" s="294"/>
      <c r="K100" s="163"/>
    </row>
    <row r="101" spans="2:11" x14ac:dyDescent="0.2">
      <c r="B101" s="287"/>
      <c r="C101" s="289"/>
      <c r="D101" s="288"/>
      <c r="E101" s="293"/>
      <c r="F101" s="294"/>
      <c r="G101" s="294"/>
      <c r="H101" s="294"/>
      <c r="I101" s="294"/>
      <c r="J101" s="294"/>
      <c r="K101" s="163"/>
    </row>
    <row r="102" spans="2:11" x14ac:dyDescent="0.2">
      <c r="B102" s="287"/>
      <c r="C102" s="289"/>
      <c r="D102" s="288"/>
      <c r="E102" s="293"/>
      <c r="F102" s="294"/>
      <c r="G102" s="294"/>
      <c r="H102" s="294"/>
      <c r="I102" s="294"/>
      <c r="J102" s="294"/>
      <c r="K102" s="163"/>
    </row>
    <row r="103" spans="2:11" x14ac:dyDescent="0.2">
      <c r="B103" s="287"/>
      <c r="C103" s="289"/>
      <c r="D103" s="288"/>
      <c r="E103" s="293"/>
      <c r="F103" s="294"/>
      <c r="G103" s="294"/>
      <c r="H103" s="294"/>
      <c r="I103" s="294"/>
      <c r="J103" s="294"/>
      <c r="K103" s="163"/>
    </row>
    <row r="104" spans="2:11" x14ac:dyDescent="0.2">
      <c r="B104" s="287"/>
      <c r="C104" s="287"/>
      <c r="D104" s="288"/>
      <c r="E104" s="293"/>
      <c r="F104" s="294"/>
      <c r="G104" s="294"/>
      <c r="H104" s="294"/>
      <c r="I104" s="294"/>
      <c r="J104" s="294"/>
      <c r="K104" s="163"/>
    </row>
    <row r="105" spans="2:11" x14ac:dyDescent="0.2">
      <c r="B105" s="291"/>
      <c r="C105" s="295"/>
      <c r="D105" s="291"/>
      <c r="E105" s="293"/>
      <c r="F105" s="296"/>
      <c r="G105" s="296"/>
      <c r="H105" s="296"/>
      <c r="I105" s="296"/>
      <c r="J105" s="296"/>
      <c r="K105" s="163"/>
    </row>
    <row r="106" spans="2:11" x14ac:dyDescent="0.2">
      <c r="B106" s="163"/>
      <c r="C106" s="163"/>
      <c r="D106" s="163"/>
      <c r="E106" s="163"/>
      <c r="F106" s="163"/>
      <c r="G106" s="121"/>
      <c r="H106" s="163"/>
      <c r="I106" s="121"/>
      <c r="J106" s="121"/>
      <c r="K106" s="163"/>
    </row>
    <row r="107" spans="2:11" ht="2.2999999999999998" customHeight="1" x14ac:dyDescent="0.2"/>
    <row r="108" spans="2:11" ht="1.5" customHeight="1" x14ac:dyDescent="0.2"/>
    <row r="109" spans="2:11" ht="0.85" customHeight="1" x14ac:dyDescent="0.2"/>
    <row r="110" spans="2:11" ht="0.85" customHeight="1" x14ac:dyDescent="0.2"/>
    <row r="111" spans="2:11" ht="0.85" customHeight="1" x14ac:dyDescent="0.2"/>
    <row r="112" spans="2:11" ht="17.7" x14ac:dyDescent="0.3">
      <c r="B112" s="13" t="s">
        <v>28</v>
      </c>
      <c r="C112" s="45"/>
      <c r="D112" s="45"/>
      <c r="E112" s="45"/>
      <c r="F112" s="45"/>
      <c r="G112" s="45"/>
      <c r="H112" s="45"/>
      <c r="I112" s="45"/>
      <c r="J112" s="45"/>
    </row>
    <row r="114" spans="2:10" ht="13.1" x14ac:dyDescent="0.2">
      <c r="B114" s="47" t="s">
        <v>29</v>
      </c>
      <c r="C114" s="48"/>
      <c r="D114" s="48"/>
      <c r="E114" s="81"/>
      <c r="F114" s="82"/>
      <c r="G114" s="51"/>
      <c r="H114" s="50" t="s">
        <v>17</v>
      </c>
      <c r="I114" s="1"/>
      <c r="J114" s="1"/>
    </row>
    <row r="115" spans="2:10" x14ac:dyDescent="0.2">
      <c r="B115" s="67" t="s">
        <v>19</v>
      </c>
      <c r="C115" s="68"/>
      <c r="D115" s="69"/>
      <c r="E115" s="83"/>
      <c r="F115" s="84"/>
      <c r="G115" s="80"/>
      <c r="H115" s="71">
        <v>0</v>
      </c>
      <c r="I115" s="1"/>
      <c r="J115" s="1"/>
    </row>
    <row r="116" spans="2:10" x14ac:dyDescent="0.2">
      <c r="I116" s="1"/>
      <c r="J116" s="1"/>
    </row>
  </sheetData>
  <sheetProtection algorithmName="SHA-512" hashValue="BpbsYAfWR8c2XhE7nFnekUHAFm2c1bm9j3wLRfJ8J/RMkuKAF9rNff5mNdGM0Y0TRIvgu8sSh6rnALB+O0IjGw==" saltValue="7CnL80wMauyRFvw83629eQ==" spinCount="100000" sheet="1" objects="1" scenarios="1"/>
  <sortState ref="B831:K877">
    <sortCondition ref="B831"/>
  </sortState>
  <mergeCells count="6">
    <mergeCell ref="B55:I64"/>
    <mergeCell ref="I19:J19"/>
    <mergeCell ref="I20:J20"/>
    <mergeCell ref="I21:J21"/>
    <mergeCell ref="I22:J22"/>
    <mergeCell ref="I23:J23"/>
  </mergeCells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C000"/>
  </sheetPr>
  <dimension ref="A1:CB317"/>
  <sheetViews>
    <sheetView showGridLines="0" topLeftCell="A217" zoomScaleNormal="100" zoomScaleSheetLayoutView="100" workbookViewId="0">
      <selection activeCell="E229" sqref="E229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01.A2 Rek'!H1</f>
        <v>SO 01.A2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01.A2 Rek'!G2</f>
        <v>Horní stavba - fasáda, střecha, výplně otvorů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213</v>
      </c>
      <c r="C7" s="240" t="s">
        <v>214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216</v>
      </c>
      <c r="C8" s="251" t="s">
        <v>217</v>
      </c>
      <c r="D8" s="252" t="s">
        <v>158</v>
      </c>
      <c r="E8" s="253">
        <v>4.96</v>
      </c>
      <c r="F8" s="334">
        <v>0</v>
      </c>
      <c r="G8" s="254">
        <f>E8*F8</f>
        <v>0</v>
      </c>
      <c r="H8" s="255">
        <v>5.3699999999999998E-2</v>
      </c>
      <c r="I8" s="256">
        <f>E8*H8</f>
        <v>0.26635199999999998</v>
      </c>
      <c r="J8" s="255">
        <v>0</v>
      </c>
      <c r="K8" s="256">
        <f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1" t="s">
        <v>218</v>
      </c>
      <c r="D9" s="332"/>
      <c r="E9" s="261">
        <v>4.96</v>
      </c>
      <c r="F9" s="335"/>
      <c r="G9" s="262"/>
      <c r="H9" s="263"/>
      <c r="I9" s="258"/>
      <c r="J9" s="264"/>
      <c r="K9" s="258"/>
      <c r="M9" s="259" t="s">
        <v>218</v>
      </c>
      <c r="O9" s="248"/>
    </row>
    <row r="10" spans="1:80" x14ac:dyDescent="0.2">
      <c r="A10" s="249">
        <v>2</v>
      </c>
      <c r="B10" s="250" t="s">
        <v>219</v>
      </c>
      <c r="C10" s="251" t="s">
        <v>220</v>
      </c>
      <c r="D10" s="252" t="s">
        <v>158</v>
      </c>
      <c r="E10" s="253">
        <v>16.32</v>
      </c>
      <c r="F10" s="334">
        <v>0</v>
      </c>
      <c r="G10" s="254">
        <f>E10*F10</f>
        <v>0</v>
      </c>
      <c r="H10" s="255">
        <v>3.5E-4</v>
      </c>
      <c r="I10" s="256">
        <f>E10*H10</f>
        <v>5.7120000000000001E-3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1" t="s">
        <v>221</v>
      </c>
      <c r="D11" s="332"/>
      <c r="E11" s="261">
        <v>16.32</v>
      </c>
      <c r="F11" s="335"/>
      <c r="G11" s="262"/>
      <c r="H11" s="263"/>
      <c r="I11" s="258"/>
      <c r="J11" s="264"/>
      <c r="K11" s="258"/>
      <c r="M11" s="259" t="s">
        <v>221</v>
      </c>
      <c r="O11" s="248"/>
    </row>
    <row r="12" spans="1:80" ht="20.95" x14ac:dyDescent="0.2">
      <c r="A12" s="249">
        <v>3</v>
      </c>
      <c r="B12" s="250" t="s">
        <v>222</v>
      </c>
      <c r="C12" s="251" t="s">
        <v>223</v>
      </c>
      <c r="D12" s="252" t="s">
        <v>158</v>
      </c>
      <c r="E12" s="253">
        <v>16.32</v>
      </c>
      <c r="F12" s="334">
        <v>0</v>
      </c>
      <c r="G12" s="254">
        <f>E12*F12</f>
        <v>0</v>
      </c>
      <c r="H12" s="255">
        <v>1.5350000000000001E-2</v>
      </c>
      <c r="I12" s="256">
        <f>E12*H12</f>
        <v>0.25051200000000001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1" t="s">
        <v>221</v>
      </c>
      <c r="D13" s="332"/>
      <c r="E13" s="261">
        <v>16.32</v>
      </c>
      <c r="F13" s="335"/>
      <c r="G13" s="262"/>
      <c r="H13" s="263"/>
      <c r="I13" s="258"/>
      <c r="J13" s="264"/>
      <c r="K13" s="258"/>
      <c r="M13" s="259" t="s">
        <v>221</v>
      </c>
      <c r="O13" s="248"/>
    </row>
    <row r="14" spans="1:80" ht="20.95" x14ac:dyDescent="0.2">
      <c r="A14" s="249">
        <v>4</v>
      </c>
      <c r="B14" s="250" t="s">
        <v>224</v>
      </c>
      <c r="C14" s="251" t="s">
        <v>225</v>
      </c>
      <c r="D14" s="252" t="s">
        <v>158</v>
      </c>
      <c r="E14" s="253">
        <v>4.84</v>
      </c>
      <c r="F14" s="334">
        <v>0</v>
      </c>
      <c r="G14" s="254">
        <f>E14*F14</f>
        <v>0</v>
      </c>
      <c r="H14" s="255">
        <v>0</v>
      </c>
      <c r="I14" s="256">
        <f>E14*H14</f>
        <v>0</v>
      </c>
      <c r="J14" s="255">
        <v>0</v>
      </c>
      <c r="K14" s="256">
        <f>E14*J14</f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</v>
      </c>
      <c r="CB14" s="248">
        <v>1</v>
      </c>
    </row>
    <row r="15" spans="1:80" x14ac:dyDescent="0.2">
      <c r="A15" s="257"/>
      <c r="B15" s="260"/>
      <c r="C15" s="331" t="s">
        <v>226</v>
      </c>
      <c r="D15" s="332"/>
      <c r="E15" s="261">
        <v>3.72</v>
      </c>
      <c r="F15" s="335"/>
      <c r="G15" s="262"/>
      <c r="H15" s="263"/>
      <c r="I15" s="258"/>
      <c r="J15" s="264"/>
      <c r="K15" s="258"/>
      <c r="M15" s="259" t="s">
        <v>226</v>
      </c>
      <c r="O15" s="248"/>
    </row>
    <row r="16" spans="1:80" x14ac:dyDescent="0.2">
      <c r="A16" s="257"/>
      <c r="B16" s="260"/>
      <c r="C16" s="331" t="s">
        <v>227</v>
      </c>
      <c r="D16" s="332"/>
      <c r="E16" s="261">
        <v>1.1200000000000001</v>
      </c>
      <c r="F16" s="335"/>
      <c r="G16" s="262"/>
      <c r="H16" s="263"/>
      <c r="I16" s="258"/>
      <c r="J16" s="264"/>
      <c r="K16" s="258"/>
      <c r="M16" s="259" t="s">
        <v>227</v>
      </c>
      <c r="O16" s="248"/>
    </row>
    <row r="17" spans="1:80" x14ac:dyDescent="0.2">
      <c r="A17" s="249">
        <v>5</v>
      </c>
      <c r="B17" s="250" t="s">
        <v>228</v>
      </c>
      <c r="C17" s="251" t="s">
        <v>229</v>
      </c>
      <c r="D17" s="252" t="s">
        <v>230</v>
      </c>
      <c r="E17" s="253">
        <v>0.25409999999999999</v>
      </c>
      <c r="F17" s="334">
        <v>0</v>
      </c>
      <c r="G17" s="254">
        <f>E17*F17</f>
        <v>0</v>
      </c>
      <c r="H17" s="255">
        <v>0.03</v>
      </c>
      <c r="I17" s="256">
        <f>E17*H17</f>
        <v>7.6229999999999996E-3</v>
      </c>
      <c r="J17" s="255"/>
      <c r="K17" s="256">
        <f>E17*J17</f>
        <v>0</v>
      </c>
      <c r="O17" s="248">
        <v>2</v>
      </c>
      <c r="AA17" s="223">
        <v>3</v>
      </c>
      <c r="AB17" s="223">
        <v>1</v>
      </c>
      <c r="AC17" s="223">
        <v>28375460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3</v>
      </c>
      <c r="CB17" s="248">
        <v>1</v>
      </c>
    </row>
    <row r="18" spans="1:80" x14ac:dyDescent="0.2">
      <c r="A18" s="257"/>
      <c r="B18" s="260"/>
      <c r="C18" s="333" t="s">
        <v>231</v>
      </c>
      <c r="D18" s="332"/>
      <c r="E18" s="285">
        <v>0</v>
      </c>
      <c r="F18" s="335"/>
      <c r="G18" s="262"/>
      <c r="H18" s="263"/>
      <c r="I18" s="258"/>
      <c r="J18" s="264"/>
      <c r="K18" s="258"/>
      <c r="M18" s="259" t="s">
        <v>231</v>
      </c>
      <c r="O18" s="248"/>
    </row>
    <row r="19" spans="1:80" x14ac:dyDescent="0.2">
      <c r="A19" s="257"/>
      <c r="B19" s="260"/>
      <c r="C19" s="333" t="s">
        <v>226</v>
      </c>
      <c r="D19" s="332"/>
      <c r="E19" s="285">
        <v>3.72</v>
      </c>
      <c r="F19" s="335"/>
      <c r="G19" s="262"/>
      <c r="H19" s="263"/>
      <c r="I19" s="258"/>
      <c r="J19" s="264"/>
      <c r="K19" s="258"/>
      <c r="M19" s="259" t="s">
        <v>226</v>
      </c>
      <c r="O19" s="248"/>
    </row>
    <row r="20" spans="1:80" x14ac:dyDescent="0.2">
      <c r="A20" s="257"/>
      <c r="B20" s="260"/>
      <c r="C20" s="333" t="s">
        <v>227</v>
      </c>
      <c r="D20" s="332"/>
      <c r="E20" s="285">
        <v>1.1200000000000001</v>
      </c>
      <c r="F20" s="335"/>
      <c r="G20" s="262"/>
      <c r="H20" s="263"/>
      <c r="I20" s="258"/>
      <c r="J20" s="264"/>
      <c r="K20" s="258"/>
      <c r="M20" s="259" t="s">
        <v>227</v>
      </c>
      <c r="O20" s="248"/>
    </row>
    <row r="21" spans="1:80" x14ac:dyDescent="0.2">
      <c r="A21" s="257"/>
      <c r="B21" s="260"/>
      <c r="C21" s="333" t="s">
        <v>232</v>
      </c>
      <c r="D21" s="332"/>
      <c r="E21" s="285">
        <v>4.84</v>
      </c>
      <c r="F21" s="335"/>
      <c r="G21" s="262"/>
      <c r="H21" s="263"/>
      <c r="I21" s="258"/>
      <c r="J21" s="264"/>
      <c r="K21" s="258"/>
      <c r="M21" s="259" t="s">
        <v>232</v>
      </c>
      <c r="O21" s="248"/>
    </row>
    <row r="22" spans="1:80" x14ac:dyDescent="0.2">
      <c r="A22" s="257"/>
      <c r="B22" s="260"/>
      <c r="C22" s="331" t="s">
        <v>233</v>
      </c>
      <c r="D22" s="332"/>
      <c r="E22" s="261">
        <v>0.25409999999999999</v>
      </c>
      <c r="F22" s="335"/>
      <c r="G22" s="262"/>
      <c r="H22" s="263"/>
      <c r="I22" s="258"/>
      <c r="J22" s="264"/>
      <c r="K22" s="258"/>
      <c r="M22" s="259" t="s">
        <v>233</v>
      </c>
      <c r="O22" s="248"/>
    </row>
    <row r="23" spans="1:80" ht="13.1" x14ac:dyDescent="0.25">
      <c r="A23" s="265"/>
      <c r="B23" s="266" t="s">
        <v>99</v>
      </c>
      <c r="C23" s="267" t="s">
        <v>215</v>
      </c>
      <c r="D23" s="268"/>
      <c r="E23" s="269"/>
      <c r="F23" s="336"/>
      <c r="G23" s="271">
        <f>SUM(G7:G22)</f>
        <v>0</v>
      </c>
      <c r="H23" s="272"/>
      <c r="I23" s="273">
        <f>SUM(I7:I22)</f>
        <v>0.53019899999999998</v>
      </c>
      <c r="J23" s="272"/>
      <c r="K23" s="273">
        <f>SUM(K7:K22)</f>
        <v>0</v>
      </c>
      <c r="O23" s="248">
        <v>4</v>
      </c>
      <c r="BA23" s="274">
        <f>SUM(BA7:BA22)</f>
        <v>0</v>
      </c>
      <c r="BB23" s="274">
        <f>SUM(BB7:BB22)</f>
        <v>0</v>
      </c>
      <c r="BC23" s="274">
        <f>SUM(BC7:BC22)</f>
        <v>0</v>
      </c>
      <c r="BD23" s="274">
        <f>SUM(BD7:BD22)</f>
        <v>0</v>
      </c>
      <c r="BE23" s="274">
        <f>SUM(BE7:BE22)</f>
        <v>0</v>
      </c>
    </row>
    <row r="24" spans="1:80" ht="13.1" x14ac:dyDescent="0.25">
      <c r="A24" s="238" t="s">
        <v>95</v>
      </c>
      <c r="B24" s="239" t="s">
        <v>234</v>
      </c>
      <c r="C24" s="240" t="s">
        <v>235</v>
      </c>
      <c r="D24" s="241"/>
      <c r="E24" s="242"/>
      <c r="F24" s="337"/>
      <c r="G24" s="243"/>
      <c r="H24" s="244"/>
      <c r="I24" s="245"/>
      <c r="J24" s="246"/>
      <c r="K24" s="247"/>
      <c r="O24" s="248">
        <v>1</v>
      </c>
    </row>
    <row r="25" spans="1:80" ht="20.95" x14ac:dyDescent="0.2">
      <c r="A25" s="249">
        <v>6</v>
      </c>
      <c r="B25" s="250" t="s">
        <v>237</v>
      </c>
      <c r="C25" s="251" t="s">
        <v>238</v>
      </c>
      <c r="D25" s="252" t="s">
        <v>158</v>
      </c>
      <c r="E25" s="253">
        <v>152.96</v>
      </c>
      <c r="F25" s="334">
        <v>0</v>
      </c>
      <c r="G25" s="254">
        <f>E25*F25</f>
        <v>0</v>
      </c>
      <c r="H25" s="255">
        <v>3.6670000000000001E-2</v>
      </c>
      <c r="I25" s="256">
        <f>E25*H25</f>
        <v>5.6090432000000003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1" t="s">
        <v>239</v>
      </c>
      <c r="D26" s="332"/>
      <c r="E26" s="261">
        <v>41.44</v>
      </c>
      <c r="F26" s="335"/>
      <c r="G26" s="262"/>
      <c r="H26" s="263"/>
      <c r="I26" s="258"/>
      <c r="J26" s="264"/>
      <c r="K26" s="258"/>
      <c r="M26" s="259" t="s">
        <v>239</v>
      </c>
      <c r="O26" s="248"/>
    </row>
    <row r="27" spans="1:80" x14ac:dyDescent="0.2">
      <c r="A27" s="257"/>
      <c r="B27" s="260"/>
      <c r="C27" s="331" t="s">
        <v>240</v>
      </c>
      <c r="D27" s="332"/>
      <c r="E27" s="261">
        <v>31.8</v>
      </c>
      <c r="F27" s="335"/>
      <c r="G27" s="262"/>
      <c r="H27" s="263"/>
      <c r="I27" s="258"/>
      <c r="J27" s="264"/>
      <c r="K27" s="258"/>
      <c r="M27" s="259" t="s">
        <v>240</v>
      </c>
      <c r="O27" s="248"/>
    </row>
    <row r="28" spans="1:80" x14ac:dyDescent="0.2">
      <c r="A28" s="257"/>
      <c r="B28" s="260"/>
      <c r="C28" s="331" t="s">
        <v>241</v>
      </c>
      <c r="D28" s="332"/>
      <c r="E28" s="261">
        <v>43.48</v>
      </c>
      <c r="F28" s="335"/>
      <c r="G28" s="262"/>
      <c r="H28" s="263"/>
      <c r="I28" s="258"/>
      <c r="J28" s="264"/>
      <c r="K28" s="258"/>
      <c r="M28" s="259" t="s">
        <v>241</v>
      </c>
      <c r="O28" s="248"/>
    </row>
    <row r="29" spans="1:80" x14ac:dyDescent="0.2">
      <c r="A29" s="257"/>
      <c r="B29" s="260"/>
      <c r="C29" s="331" t="s">
        <v>242</v>
      </c>
      <c r="D29" s="332"/>
      <c r="E29" s="261">
        <v>36.24</v>
      </c>
      <c r="F29" s="335"/>
      <c r="G29" s="262"/>
      <c r="H29" s="263"/>
      <c r="I29" s="258"/>
      <c r="J29" s="264"/>
      <c r="K29" s="258"/>
      <c r="M29" s="259" t="s">
        <v>242</v>
      </c>
      <c r="O29" s="248"/>
    </row>
    <row r="30" spans="1:80" x14ac:dyDescent="0.2">
      <c r="A30" s="249">
        <v>7</v>
      </c>
      <c r="B30" s="250" t="s">
        <v>243</v>
      </c>
      <c r="C30" s="251" t="s">
        <v>244</v>
      </c>
      <c r="D30" s="252" t="s">
        <v>158</v>
      </c>
      <c r="E30" s="253">
        <v>9.6150000000000002</v>
      </c>
      <c r="F30" s="334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57"/>
      <c r="B31" s="260"/>
      <c r="C31" s="331" t="s">
        <v>245</v>
      </c>
      <c r="D31" s="332"/>
      <c r="E31" s="261">
        <v>2.0550000000000002</v>
      </c>
      <c r="F31" s="335"/>
      <c r="G31" s="262"/>
      <c r="H31" s="263"/>
      <c r="I31" s="258"/>
      <c r="J31" s="264"/>
      <c r="K31" s="258"/>
      <c r="M31" s="259" t="s">
        <v>245</v>
      </c>
      <c r="O31" s="248"/>
    </row>
    <row r="32" spans="1:80" x14ac:dyDescent="0.2">
      <c r="A32" s="257"/>
      <c r="B32" s="260"/>
      <c r="C32" s="331" t="s">
        <v>246</v>
      </c>
      <c r="D32" s="332"/>
      <c r="E32" s="261">
        <v>4.38</v>
      </c>
      <c r="F32" s="335"/>
      <c r="G32" s="262"/>
      <c r="H32" s="263"/>
      <c r="I32" s="258"/>
      <c r="J32" s="264"/>
      <c r="K32" s="258"/>
      <c r="M32" s="259" t="s">
        <v>246</v>
      </c>
      <c r="O32" s="248"/>
    </row>
    <row r="33" spans="1:80" x14ac:dyDescent="0.2">
      <c r="A33" s="257"/>
      <c r="B33" s="260"/>
      <c r="C33" s="331" t="s">
        <v>247</v>
      </c>
      <c r="D33" s="332"/>
      <c r="E33" s="261">
        <v>1.08</v>
      </c>
      <c r="F33" s="335"/>
      <c r="G33" s="262"/>
      <c r="H33" s="263"/>
      <c r="I33" s="258"/>
      <c r="J33" s="264"/>
      <c r="K33" s="258"/>
      <c r="M33" s="259" t="s">
        <v>247</v>
      </c>
      <c r="O33" s="248"/>
    </row>
    <row r="34" spans="1:80" x14ac:dyDescent="0.2">
      <c r="A34" s="257"/>
      <c r="B34" s="260"/>
      <c r="C34" s="331" t="s">
        <v>248</v>
      </c>
      <c r="D34" s="332"/>
      <c r="E34" s="261">
        <v>2.1</v>
      </c>
      <c r="F34" s="335"/>
      <c r="G34" s="262"/>
      <c r="H34" s="263"/>
      <c r="I34" s="258"/>
      <c r="J34" s="264"/>
      <c r="K34" s="258"/>
      <c r="M34" s="259" t="s">
        <v>248</v>
      </c>
      <c r="O34" s="248"/>
    </row>
    <row r="35" spans="1:80" ht="20.95" x14ac:dyDescent="0.2">
      <c r="A35" s="249">
        <v>8</v>
      </c>
      <c r="B35" s="250" t="s">
        <v>249</v>
      </c>
      <c r="C35" s="251" t="s">
        <v>250</v>
      </c>
      <c r="D35" s="252" t="s">
        <v>158</v>
      </c>
      <c r="E35" s="253">
        <v>152.96</v>
      </c>
      <c r="F35" s="334">
        <v>0</v>
      </c>
      <c r="G35" s="254">
        <f>E35*F35</f>
        <v>0</v>
      </c>
      <c r="H35" s="255">
        <v>1.2999999999999999E-4</v>
      </c>
      <c r="I35" s="256">
        <f>E35*H35</f>
        <v>1.9884799999999998E-2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7</v>
      </c>
      <c r="AC35" s="223">
        <v>7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7</v>
      </c>
    </row>
    <row r="36" spans="1:80" x14ac:dyDescent="0.2">
      <c r="A36" s="257"/>
      <c r="B36" s="260"/>
      <c r="C36" s="331" t="s">
        <v>239</v>
      </c>
      <c r="D36" s="332"/>
      <c r="E36" s="261">
        <v>41.44</v>
      </c>
      <c r="F36" s="335"/>
      <c r="G36" s="262"/>
      <c r="H36" s="263"/>
      <c r="I36" s="258"/>
      <c r="J36" s="264"/>
      <c r="K36" s="258"/>
      <c r="M36" s="259" t="s">
        <v>239</v>
      </c>
      <c r="O36" s="248"/>
    </row>
    <row r="37" spans="1:80" x14ac:dyDescent="0.2">
      <c r="A37" s="257"/>
      <c r="B37" s="260"/>
      <c r="C37" s="331" t="s">
        <v>240</v>
      </c>
      <c r="D37" s="332"/>
      <c r="E37" s="261">
        <v>31.8</v>
      </c>
      <c r="F37" s="335"/>
      <c r="G37" s="262"/>
      <c r="H37" s="263"/>
      <c r="I37" s="258"/>
      <c r="J37" s="264"/>
      <c r="K37" s="258"/>
      <c r="M37" s="259" t="s">
        <v>240</v>
      </c>
      <c r="O37" s="248"/>
    </row>
    <row r="38" spans="1:80" x14ac:dyDescent="0.2">
      <c r="A38" s="257"/>
      <c r="B38" s="260"/>
      <c r="C38" s="331" t="s">
        <v>241</v>
      </c>
      <c r="D38" s="332"/>
      <c r="E38" s="261">
        <v>43.48</v>
      </c>
      <c r="F38" s="335"/>
      <c r="G38" s="262"/>
      <c r="H38" s="263"/>
      <c r="I38" s="258"/>
      <c r="J38" s="264"/>
      <c r="K38" s="258"/>
      <c r="M38" s="259" t="s">
        <v>241</v>
      </c>
      <c r="O38" s="248"/>
    </row>
    <row r="39" spans="1:80" x14ac:dyDescent="0.2">
      <c r="A39" s="257"/>
      <c r="B39" s="260"/>
      <c r="C39" s="331" t="s">
        <v>242</v>
      </c>
      <c r="D39" s="332"/>
      <c r="E39" s="261">
        <v>36.24</v>
      </c>
      <c r="F39" s="335"/>
      <c r="G39" s="262"/>
      <c r="H39" s="263"/>
      <c r="I39" s="258"/>
      <c r="J39" s="264"/>
      <c r="K39" s="258"/>
      <c r="M39" s="259" t="s">
        <v>242</v>
      </c>
      <c r="O39" s="248"/>
    </row>
    <row r="40" spans="1:80" ht="20.95" x14ac:dyDescent="0.2">
      <c r="A40" s="249">
        <v>9</v>
      </c>
      <c r="B40" s="250" t="s">
        <v>251</v>
      </c>
      <c r="C40" s="251" t="s">
        <v>252</v>
      </c>
      <c r="D40" s="252" t="s">
        <v>158</v>
      </c>
      <c r="E40" s="253">
        <v>152.96</v>
      </c>
      <c r="F40" s="334">
        <v>0</v>
      </c>
      <c r="G40" s="254">
        <f>E40*F40</f>
        <v>0</v>
      </c>
      <c r="H40" s="255">
        <v>4.13E-3</v>
      </c>
      <c r="I40" s="256">
        <f>E40*H40</f>
        <v>0.63172480000000009</v>
      </c>
      <c r="J40" s="255">
        <v>0</v>
      </c>
      <c r="K40" s="256">
        <f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1</v>
      </c>
      <c r="BA40" s="223">
        <f>IF(AZ40=1,G40,0)</f>
        <v>0</v>
      </c>
      <c r="BB40" s="223">
        <f>IF(AZ40=2,G40,0)</f>
        <v>0</v>
      </c>
      <c r="BC40" s="223">
        <f>IF(AZ40=3,G40,0)</f>
        <v>0</v>
      </c>
      <c r="BD40" s="223">
        <f>IF(AZ40=4,G40,0)</f>
        <v>0</v>
      </c>
      <c r="BE40" s="223">
        <f>IF(AZ40=5,G40,0)</f>
        <v>0</v>
      </c>
      <c r="CA40" s="248">
        <v>1</v>
      </c>
      <c r="CB40" s="248">
        <v>7</v>
      </c>
    </row>
    <row r="41" spans="1:80" x14ac:dyDescent="0.2">
      <c r="A41" s="257"/>
      <c r="B41" s="260"/>
      <c r="C41" s="331" t="s">
        <v>253</v>
      </c>
      <c r="D41" s="332"/>
      <c r="E41" s="261">
        <v>152.96</v>
      </c>
      <c r="F41" s="335"/>
      <c r="G41" s="262"/>
      <c r="H41" s="263"/>
      <c r="I41" s="258"/>
      <c r="J41" s="264"/>
      <c r="K41" s="258"/>
      <c r="M41" s="259" t="s">
        <v>253</v>
      </c>
      <c r="O41" s="248"/>
    </row>
    <row r="42" spans="1:80" ht="20.95" x14ac:dyDescent="0.2">
      <c r="A42" s="249">
        <v>10</v>
      </c>
      <c r="B42" s="250" t="s">
        <v>254</v>
      </c>
      <c r="C42" s="251" t="s">
        <v>255</v>
      </c>
      <c r="D42" s="252" t="s">
        <v>230</v>
      </c>
      <c r="E42" s="253">
        <v>0.52900000000000003</v>
      </c>
      <c r="F42" s="334">
        <v>0</v>
      </c>
      <c r="G42" s="254">
        <f>E42*F42</f>
        <v>0</v>
      </c>
      <c r="H42" s="255">
        <v>0.55000000000000004</v>
      </c>
      <c r="I42" s="256">
        <f>E42*H42</f>
        <v>0.29095000000000004</v>
      </c>
      <c r="J42" s="255"/>
      <c r="K42" s="256">
        <f>E42*J42</f>
        <v>0</v>
      </c>
      <c r="O42" s="248">
        <v>2</v>
      </c>
      <c r="AA42" s="223">
        <v>3</v>
      </c>
      <c r="AB42" s="223">
        <v>1</v>
      </c>
      <c r="AC42" s="223">
        <v>60512540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3</v>
      </c>
      <c r="CB42" s="248">
        <v>1</v>
      </c>
    </row>
    <row r="43" spans="1:80" x14ac:dyDescent="0.2">
      <c r="A43" s="257"/>
      <c r="B43" s="260"/>
      <c r="C43" s="331" t="s">
        <v>256</v>
      </c>
      <c r="D43" s="332"/>
      <c r="E43" s="261">
        <v>0.47349999999999998</v>
      </c>
      <c r="F43" s="335"/>
      <c r="G43" s="262"/>
      <c r="H43" s="263"/>
      <c r="I43" s="258"/>
      <c r="J43" s="264"/>
      <c r="K43" s="258"/>
      <c r="M43" s="259" t="s">
        <v>256</v>
      </c>
      <c r="O43" s="248"/>
    </row>
    <row r="44" spans="1:80" x14ac:dyDescent="0.2">
      <c r="A44" s="257"/>
      <c r="B44" s="260"/>
      <c r="C44" s="331" t="s">
        <v>257</v>
      </c>
      <c r="D44" s="332"/>
      <c r="E44" s="261">
        <v>5.5500000000000001E-2</v>
      </c>
      <c r="F44" s="335"/>
      <c r="G44" s="262"/>
      <c r="H44" s="263"/>
      <c r="I44" s="258"/>
      <c r="J44" s="264"/>
      <c r="K44" s="258"/>
      <c r="M44" s="259" t="s">
        <v>257</v>
      </c>
      <c r="O44" s="248"/>
    </row>
    <row r="45" spans="1:80" x14ac:dyDescent="0.2">
      <c r="A45" s="249">
        <v>11</v>
      </c>
      <c r="B45" s="250" t="s">
        <v>258</v>
      </c>
      <c r="C45" s="251" t="s">
        <v>259</v>
      </c>
      <c r="D45" s="252" t="s">
        <v>230</v>
      </c>
      <c r="E45" s="253">
        <v>3.1800000000000002E-2</v>
      </c>
      <c r="F45" s="334">
        <v>0</v>
      </c>
      <c r="G45" s="254">
        <f>E45*F45</f>
        <v>0</v>
      </c>
      <c r="H45" s="255">
        <v>0.55000000000000004</v>
      </c>
      <c r="I45" s="256">
        <f>E45*H45</f>
        <v>1.7490000000000002E-2</v>
      </c>
      <c r="J45" s="255"/>
      <c r="K45" s="256">
        <f>E45*J45</f>
        <v>0</v>
      </c>
      <c r="O45" s="248">
        <v>2</v>
      </c>
      <c r="AA45" s="223">
        <v>3</v>
      </c>
      <c r="AB45" s="223">
        <v>1</v>
      </c>
      <c r="AC45" s="223">
        <v>60517102</v>
      </c>
      <c r="AZ45" s="223">
        <v>1</v>
      </c>
      <c r="BA45" s="223">
        <f>IF(AZ45=1,G45,0)</f>
        <v>0</v>
      </c>
      <c r="BB45" s="223">
        <f>IF(AZ45=2,G45,0)</f>
        <v>0</v>
      </c>
      <c r="BC45" s="223">
        <f>IF(AZ45=3,G45,0)</f>
        <v>0</v>
      </c>
      <c r="BD45" s="223">
        <f>IF(AZ45=4,G45,0)</f>
        <v>0</v>
      </c>
      <c r="BE45" s="223">
        <f>IF(AZ45=5,G45,0)</f>
        <v>0</v>
      </c>
      <c r="CA45" s="248">
        <v>3</v>
      </c>
      <c r="CB45" s="248">
        <v>1</v>
      </c>
    </row>
    <row r="46" spans="1:80" x14ac:dyDescent="0.2">
      <c r="A46" s="257"/>
      <c r="B46" s="260"/>
      <c r="C46" s="331" t="s">
        <v>260</v>
      </c>
      <c r="D46" s="332"/>
      <c r="E46" s="261">
        <v>3.1800000000000002E-2</v>
      </c>
      <c r="F46" s="335"/>
      <c r="G46" s="262"/>
      <c r="H46" s="263"/>
      <c r="I46" s="258"/>
      <c r="J46" s="264"/>
      <c r="K46" s="258"/>
      <c r="M46" s="259" t="s">
        <v>260</v>
      </c>
      <c r="O46" s="248"/>
    </row>
    <row r="47" spans="1:80" x14ac:dyDescent="0.2">
      <c r="A47" s="249">
        <v>12</v>
      </c>
      <c r="B47" s="250" t="s">
        <v>261</v>
      </c>
      <c r="C47" s="251" t="s">
        <v>262</v>
      </c>
      <c r="D47" s="252" t="s">
        <v>263</v>
      </c>
      <c r="E47" s="253">
        <v>224</v>
      </c>
      <c r="F47" s="334">
        <v>0</v>
      </c>
      <c r="G47" s="254">
        <f>E47*F47</f>
        <v>0</v>
      </c>
      <c r="H47" s="255">
        <v>1.8000000000000001E-4</v>
      </c>
      <c r="I47" s="256">
        <f>E47*H47</f>
        <v>4.0320000000000002E-2</v>
      </c>
      <c r="J47" s="255">
        <v>0</v>
      </c>
      <c r="K47" s="256">
        <f>E47*J47</f>
        <v>0</v>
      </c>
      <c r="O47" s="248">
        <v>2</v>
      </c>
      <c r="AA47" s="223">
        <v>1</v>
      </c>
      <c r="AB47" s="223">
        <v>7</v>
      </c>
      <c r="AC47" s="223">
        <v>7</v>
      </c>
      <c r="AZ47" s="223">
        <v>1</v>
      </c>
      <c r="BA47" s="223">
        <f>IF(AZ47=1,G47,0)</f>
        <v>0</v>
      </c>
      <c r="BB47" s="223">
        <f>IF(AZ47=2,G47,0)</f>
        <v>0</v>
      </c>
      <c r="BC47" s="223">
        <f>IF(AZ47=3,G47,0)</f>
        <v>0</v>
      </c>
      <c r="BD47" s="223">
        <f>IF(AZ47=4,G47,0)</f>
        <v>0</v>
      </c>
      <c r="BE47" s="223">
        <f>IF(AZ47=5,G47,0)</f>
        <v>0</v>
      </c>
      <c r="CA47" s="248">
        <v>1</v>
      </c>
      <c r="CB47" s="248">
        <v>7</v>
      </c>
    </row>
    <row r="48" spans="1:80" x14ac:dyDescent="0.2">
      <c r="A48" s="257"/>
      <c r="B48" s="260"/>
      <c r="C48" s="331" t="s">
        <v>264</v>
      </c>
      <c r="D48" s="332"/>
      <c r="E48" s="261">
        <v>224</v>
      </c>
      <c r="F48" s="335"/>
      <c r="G48" s="262"/>
      <c r="H48" s="263"/>
      <c r="I48" s="258"/>
      <c r="J48" s="264"/>
      <c r="K48" s="258"/>
      <c r="M48" s="259" t="s">
        <v>264</v>
      </c>
      <c r="O48" s="248"/>
    </row>
    <row r="49" spans="1:80" x14ac:dyDescent="0.2">
      <c r="A49" s="249">
        <v>13</v>
      </c>
      <c r="B49" s="250" t="s">
        <v>265</v>
      </c>
      <c r="C49" s="251" t="s">
        <v>266</v>
      </c>
      <c r="D49" s="252" t="s">
        <v>230</v>
      </c>
      <c r="E49" s="253">
        <v>0.59919999999999995</v>
      </c>
      <c r="F49" s="334">
        <v>0</v>
      </c>
      <c r="G49" s="254">
        <f>E49*F49</f>
        <v>0</v>
      </c>
      <c r="H49" s="255">
        <v>0.55000000000000004</v>
      </c>
      <c r="I49" s="256">
        <f>E49*H49</f>
        <v>0.32956000000000002</v>
      </c>
      <c r="J49" s="255"/>
      <c r="K49" s="256">
        <f>E49*J49</f>
        <v>0</v>
      </c>
      <c r="O49" s="248">
        <v>2</v>
      </c>
      <c r="AA49" s="223">
        <v>3</v>
      </c>
      <c r="AB49" s="223">
        <v>1</v>
      </c>
      <c r="AC49" s="223">
        <v>60515001</v>
      </c>
      <c r="AZ49" s="223">
        <v>1</v>
      </c>
      <c r="BA49" s="223">
        <f>IF(AZ49=1,G49,0)</f>
        <v>0</v>
      </c>
      <c r="BB49" s="223">
        <f>IF(AZ49=2,G49,0)</f>
        <v>0</v>
      </c>
      <c r="BC49" s="223">
        <f>IF(AZ49=3,G49,0)</f>
        <v>0</v>
      </c>
      <c r="BD49" s="223">
        <f>IF(AZ49=4,G49,0)</f>
        <v>0</v>
      </c>
      <c r="BE49" s="223">
        <f>IF(AZ49=5,G49,0)</f>
        <v>0</v>
      </c>
      <c r="CA49" s="248">
        <v>3</v>
      </c>
      <c r="CB49" s="248">
        <v>1</v>
      </c>
    </row>
    <row r="50" spans="1:80" x14ac:dyDescent="0.2">
      <c r="A50" s="257"/>
      <c r="B50" s="260"/>
      <c r="C50" s="331" t="s">
        <v>267</v>
      </c>
      <c r="D50" s="332"/>
      <c r="E50" s="261">
        <v>0.59919999999999995</v>
      </c>
      <c r="F50" s="335"/>
      <c r="G50" s="262"/>
      <c r="H50" s="263"/>
      <c r="I50" s="258"/>
      <c r="J50" s="264"/>
      <c r="K50" s="258"/>
      <c r="M50" s="259" t="s">
        <v>267</v>
      </c>
      <c r="O50" s="248"/>
    </row>
    <row r="51" spans="1:80" ht="20.95" x14ac:dyDescent="0.2">
      <c r="A51" s="249">
        <v>14</v>
      </c>
      <c r="B51" s="250" t="s">
        <v>268</v>
      </c>
      <c r="C51" s="251" t="s">
        <v>269</v>
      </c>
      <c r="D51" s="252" t="s">
        <v>158</v>
      </c>
      <c r="E51" s="253">
        <v>6.7</v>
      </c>
      <c r="F51" s="334">
        <v>0</v>
      </c>
      <c r="G51" s="254">
        <f>E51*F51</f>
        <v>0</v>
      </c>
      <c r="H51" s="255">
        <v>8.9099999999999995E-3</v>
      </c>
      <c r="I51" s="256">
        <f>E51*H51</f>
        <v>5.9697E-2</v>
      </c>
      <c r="J51" s="255">
        <v>0</v>
      </c>
      <c r="K51" s="256">
        <f>E51*J51</f>
        <v>0</v>
      </c>
      <c r="O51" s="248">
        <v>2</v>
      </c>
      <c r="AA51" s="223">
        <v>1</v>
      </c>
      <c r="AB51" s="223">
        <v>7</v>
      </c>
      <c r="AC51" s="223">
        <v>7</v>
      </c>
      <c r="AZ51" s="223">
        <v>1</v>
      </c>
      <c r="BA51" s="223">
        <f>IF(AZ51=1,G51,0)</f>
        <v>0</v>
      </c>
      <c r="BB51" s="223">
        <f>IF(AZ51=2,G51,0)</f>
        <v>0</v>
      </c>
      <c r="BC51" s="223">
        <f>IF(AZ51=3,G51,0)</f>
        <v>0</v>
      </c>
      <c r="BD51" s="223">
        <f>IF(AZ51=4,G51,0)</f>
        <v>0</v>
      </c>
      <c r="BE51" s="223">
        <f>IF(AZ51=5,G51,0)</f>
        <v>0</v>
      </c>
      <c r="CA51" s="248">
        <v>1</v>
      </c>
      <c r="CB51" s="248">
        <v>7</v>
      </c>
    </row>
    <row r="52" spans="1:80" x14ac:dyDescent="0.2">
      <c r="A52" s="257"/>
      <c r="B52" s="260"/>
      <c r="C52" s="331" t="s">
        <v>270</v>
      </c>
      <c r="D52" s="332"/>
      <c r="E52" s="261">
        <v>6.7</v>
      </c>
      <c r="F52" s="335"/>
      <c r="G52" s="262"/>
      <c r="H52" s="263"/>
      <c r="I52" s="258"/>
      <c r="J52" s="264"/>
      <c r="K52" s="258"/>
      <c r="M52" s="259" t="s">
        <v>270</v>
      </c>
      <c r="O52" s="248"/>
    </row>
    <row r="53" spans="1:80" x14ac:dyDescent="0.2">
      <c r="A53" s="249">
        <v>15</v>
      </c>
      <c r="B53" s="250" t="s">
        <v>271</v>
      </c>
      <c r="C53" s="251" t="s">
        <v>272</v>
      </c>
      <c r="D53" s="252" t="s">
        <v>158</v>
      </c>
      <c r="E53" s="253">
        <v>152.96</v>
      </c>
      <c r="F53" s="334">
        <v>0</v>
      </c>
      <c r="G53" s="254">
        <f>E53*F53</f>
        <v>0</v>
      </c>
      <c r="H53" s="255">
        <v>2.3000000000000001E-4</v>
      </c>
      <c r="I53" s="256">
        <f>E53*H53</f>
        <v>3.5180800000000005E-2</v>
      </c>
      <c r="J53" s="255">
        <v>0</v>
      </c>
      <c r="K53" s="256">
        <f>E53*J53</f>
        <v>0</v>
      </c>
      <c r="O53" s="248">
        <v>2</v>
      </c>
      <c r="AA53" s="223">
        <v>1</v>
      </c>
      <c r="AB53" s="223">
        <v>7</v>
      </c>
      <c r="AC53" s="223">
        <v>7</v>
      </c>
      <c r="AZ53" s="223">
        <v>1</v>
      </c>
      <c r="BA53" s="223">
        <f>IF(AZ53=1,G53,0)</f>
        <v>0</v>
      </c>
      <c r="BB53" s="223">
        <f>IF(AZ53=2,G53,0)</f>
        <v>0</v>
      </c>
      <c r="BC53" s="223">
        <f>IF(AZ53=3,G53,0)</f>
        <v>0</v>
      </c>
      <c r="BD53" s="223">
        <f>IF(AZ53=4,G53,0)</f>
        <v>0</v>
      </c>
      <c r="BE53" s="223">
        <f>IF(AZ53=5,G53,0)</f>
        <v>0</v>
      </c>
      <c r="CA53" s="248">
        <v>1</v>
      </c>
      <c r="CB53" s="248">
        <v>7</v>
      </c>
    </row>
    <row r="54" spans="1:80" x14ac:dyDescent="0.2">
      <c r="A54" s="249">
        <v>16</v>
      </c>
      <c r="B54" s="250" t="s">
        <v>273</v>
      </c>
      <c r="C54" s="251" t="s">
        <v>274</v>
      </c>
      <c r="D54" s="252" t="s">
        <v>158</v>
      </c>
      <c r="E54" s="253">
        <v>157.5488</v>
      </c>
      <c r="F54" s="334">
        <v>0</v>
      </c>
      <c r="G54" s="254">
        <f>E54*F54</f>
        <v>0</v>
      </c>
      <c r="H54" s="255">
        <v>1.5E-3</v>
      </c>
      <c r="I54" s="256">
        <f>E54*H54</f>
        <v>0.23632320000000001</v>
      </c>
      <c r="J54" s="255"/>
      <c r="K54" s="256">
        <f>E54*J54</f>
        <v>0</v>
      </c>
      <c r="O54" s="248">
        <v>2</v>
      </c>
      <c r="AA54" s="223">
        <v>3</v>
      </c>
      <c r="AB54" s="223">
        <v>7</v>
      </c>
      <c r="AC54" s="223">
        <v>6315083950</v>
      </c>
      <c r="AZ54" s="223">
        <v>1</v>
      </c>
      <c r="BA54" s="223">
        <f>IF(AZ54=1,G54,0)</f>
        <v>0</v>
      </c>
      <c r="BB54" s="223">
        <f>IF(AZ54=2,G54,0)</f>
        <v>0</v>
      </c>
      <c r="BC54" s="223">
        <f>IF(AZ54=3,G54,0)</f>
        <v>0</v>
      </c>
      <c r="BD54" s="223">
        <f>IF(AZ54=4,G54,0)</f>
        <v>0</v>
      </c>
      <c r="BE54" s="223">
        <f>IF(AZ54=5,G54,0)</f>
        <v>0</v>
      </c>
      <c r="CA54" s="248">
        <v>3</v>
      </c>
      <c r="CB54" s="248">
        <v>7</v>
      </c>
    </row>
    <row r="55" spans="1:80" x14ac:dyDescent="0.2">
      <c r="A55" s="257"/>
      <c r="B55" s="260"/>
      <c r="C55" s="331" t="s">
        <v>275</v>
      </c>
      <c r="D55" s="332"/>
      <c r="E55" s="261">
        <v>157.5488</v>
      </c>
      <c r="F55" s="335"/>
      <c r="G55" s="262"/>
      <c r="H55" s="263"/>
      <c r="I55" s="258"/>
      <c r="J55" s="264"/>
      <c r="K55" s="258"/>
      <c r="M55" s="259" t="s">
        <v>275</v>
      </c>
      <c r="O55" s="248"/>
    </row>
    <row r="56" spans="1:80" x14ac:dyDescent="0.2">
      <c r="A56" s="249">
        <v>17</v>
      </c>
      <c r="B56" s="250" t="s">
        <v>276</v>
      </c>
      <c r="C56" s="251" t="s">
        <v>277</v>
      </c>
      <c r="D56" s="252" t="s">
        <v>230</v>
      </c>
      <c r="E56" s="253">
        <v>1.3854</v>
      </c>
      <c r="F56" s="334">
        <v>0</v>
      </c>
      <c r="G56" s="254">
        <f>E56*F56</f>
        <v>0</v>
      </c>
      <c r="H56" s="255">
        <v>1.549E-2</v>
      </c>
      <c r="I56" s="256">
        <f>E56*H56</f>
        <v>2.1459846000000001E-2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7</v>
      </c>
      <c r="AC56" s="223">
        <v>7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7</v>
      </c>
    </row>
    <row r="57" spans="1:80" x14ac:dyDescent="0.2">
      <c r="A57" s="257"/>
      <c r="B57" s="260"/>
      <c r="C57" s="331" t="s">
        <v>278</v>
      </c>
      <c r="D57" s="332"/>
      <c r="E57" s="261">
        <v>1.3854</v>
      </c>
      <c r="F57" s="335"/>
      <c r="G57" s="262"/>
      <c r="H57" s="263"/>
      <c r="I57" s="258"/>
      <c r="J57" s="264"/>
      <c r="K57" s="258"/>
      <c r="M57" s="259" t="s">
        <v>278</v>
      </c>
      <c r="O57" s="248"/>
    </row>
    <row r="58" spans="1:80" x14ac:dyDescent="0.2">
      <c r="A58" s="249">
        <v>18</v>
      </c>
      <c r="B58" s="250" t="s">
        <v>279</v>
      </c>
      <c r="C58" s="251" t="s">
        <v>280</v>
      </c>
      <c r="D58" s="252" t="s">
        <v>158</v>
      </c>
      <c r="E58" s="253">
        <v>147.78</v>
      </c>
      <c r="F58" s="334">
        <v>0</v>
      </c>
      <c r="G58" s="254">
        <f>E58*F58</f>
        <v>0</v>
      </c>
      <c r="H58" s="255">
        <v>1.6000000000000001E-4</v>
      </c>
      <c r="I58" s="256">
        <f>E58*H58</f>
        <v>2.3644800000000001E-2</v>
      </c>
      <c r="J58" s="255">
        <v>0</v>
      </c>
      <c r="K58" s="256">
        <f>E58*J58</f>
        <v>0</v>
      </c>
      <c r="O58" s="248">
        <v>2</v>
      </c>
      <c r="AA58" s="223">
        <v>1</v>
      </c>
      <c r="AB58" s="223">
        <v>7</v>
      </c>
      <c r="AC58" s="223">
        <v>7</v>
      </c>
      <c r="AZ58" s="223">
        <v>1</v>
      </c>
      <c r="BA58" s="223">
        <f>IF(AZ58=1,G58,0)</f>
        <v>0</v>
      </c>
      <c r="BB58" s="223">
        <f>IF(AZ58=2,G58,0)</f>
        <v>0</v>
      </c>
      <c r="BC58" s="223">
        <f>IF(AZ58=3,G58,0)</f>
        <v>0</v>
      </c>
      <c r="BD58" s="223">
        <f>IF(AZ58=4,G58,0)</f>
        <v>0</v>
      </c>
      <c r="BE58" s="223">
        <f>IF(AZ58=5,G58,0)</f>
        <v>0</v>
      </c>
      <c r="CA58" s="248">
        <v>1</v>
      </c>
      <c r="CB58" s="248">
        <v>7</v>
      </c>
    </row>
    <row r="59" spans="1:80" x14ac:dyDescent="0.2">
      <c r="A59" s="257"/>
      <c r="B59" s="260"/>
      <c r="C59" s="331" t="s">
        <v>281</v>
      </c>
      <c r="D59" s="332"/>
      <c r="E59" s="261">
        <v>44.8</v>
      </c>
      <c r="F59" s="335"/>
      <c r="G59" s="262"/>
      <c r="H59" s="263"/>
      <c r="I59" s="258"/>
      <c r="J59" s="264"/>
      <c r="K59" s="258"/>
      <c r="M59" s="259" t="s">
        <v>281</v>
      </c>
      <c r="O59" s="248"/>
    </row>
    <row r="60" spans="1:80" x14ac:dyDescent="0.2">
      <c r="A60" s="257"/>
      <c r="B60" s="260"/>
      <c r="C60" s="331" t="s">
        <v>282</v>
      </c>
      <c r="D60" s="332"/>
      <c r="E60" s="261">
        <v>44.25</v>
      </c>
      <c r="F60" s="335"/>
      <c r="G60" s="262"/>
      <c r="H60" s="263"/>
      <c r="I60" s="258"/>
      <c r="J60" s="264"/>
      <c r="K60" s="258"/>
      <c r="M60" s="259" t="s">
        <v>282</v>
      </c>
      <c r="O60" s="248"/>
    </row>
    <row r="61" spans="1:80" x14ac:dyDescent="0.2">
      <c r="A61" s="257"/>
      <c r="B61" s="260"/>
      <c r="C61" s="331" t="s">
        <v>283</v>
      </c>
      <c r="D61" s="332"/>
      <c r="E61" s="261">
        <v>36.15</v>
      </c>
      <c r="F61" s="335"/>
      <c r="G61" s="262"/>
      <c r="H61" s="263"/>
      <c r="I61" s="258"/>
      <c r="J61" s="264"/>
      <c r="K61" s="258"/>
      <c r="M61" s="259" t="s">
        <v>283</v>
      </c>
      <c r="O61" s="248"/>
    </row>
    <row r="62" spans="1:80" x14ac:dyDescent="0.2">
      <c r="A62" s="257"/>
      <c r="B62" s="260"/>
      <c r="C62" s="331" t="s">
        <v>284</v>
      </c>
      <c r="D62" s="332"/>
      <c r="E62" s="261">
        <v>3.78</v>
      </c>
      <c r="F62" s="335"/>
      <c r="G62" s="262"/>
      <c r="H62" s="263"/>
      <c r="I62" s="258"/>
      <c r="J62" s="264"/>
      <c r="K62" s="258"/>
      <c r="M62" s="259" t="s">
        <v>284</v>
      </c>
      <c r="O62" s="248"/>
    </row>
    <row r="63" spans="1:80" x14ac:dyDescent="0.2">
      <c r="A63" s="257"/>
      <c r="B63" s="260"/>
      <c r="C63" s="331" t="s">
        <v>285</v>
      </c>
      <c r="D63" s="332"/>
      <c r="E63" s="261">
        <v>5.4</v>
      </c>
      <c r="F63" s="335"/>
      <c r="G63" s="262"/>
      <c r="H63" s="263"/>
      <c r="I63" s="258"/>
      <c r="J63" s="264"/>
      <c r="K63" s="258"/>
      <c r="M63" s="259" t="s">
        <v>285</v>
      </c>
      <c r="O63" s="248"/>
    </row>
    <row r="64" spans="1:80" x14ac:dyDescent="0.2">
      <c r="A64" s="257"/>
      <c r="B64" s="260"/>
      <c r="C64" s="331" t="s">
        <v>286</v>
      </c>
      <c r="D64" s="332"/>
      <c r="E64" s="261">
        <v>13.4</v>
      </c>
      <c r="F64" s="335"/>
      <c r="G64" s="262"/>
      <c r="H64" s="263"/>
      <c r="I64" s="258"/>
      <c r="J64" s="264"/>
      <c r="K64" s="258"/>
      <c r="M64" s="259" t="s">
        <v>286</v>
      </c>
      <c r="O64" s="248"/>
    </row>
    <row r="65" spans="1:80" ht="13.1" x14ac:dyDescent="0.25">
      <c r="A65" s="265"/>
      <c r="B65" s="266" t="s">
        <v>99</v>
      </c>
      <c r="C65" s="267" t="s">
        <v>236</v>
      </c>
      <c r="D65" s="268"/>
      <c r="E65" s="269"/>
      <c r="F65" s="336"/>
      <c r="G65" s="271">
        <f>SUM(G24:G64)</f>
        <v>0</v>
      </c>
      <c r="H65" s="272"/>
      <c r="I65" s="273">
        <f>SUM(I24:I64)</f>
        <v>7.3152784459999989</v>
      </c>
      <c r="J65" s="272"/>
      <c r="K65" s="273">
        <f>SUM(K24:K64)</f>
        <v>0</v>
      </c>
      <c r="O65" s="248">
        <v>4</v>
      </c>
      <c r="BA65" s="274">
        <f>SUM(BA24:BA64)</f>
        <v>0</v>
      </c>
      <c r="BB65" s="274">
        <f>SUM(BB24:BB64)</f>
        <v>0</v>
      </c>
      <c r="BC65" s="274">
        <f>SUM(BC24:BC64)</f>
        <v>0</v>
      </c>
      <c r="BD65" s="274">
        <f>SUM(BD24:BD64)</f>
        <v>0</v>
      </c>
      <c r="BE65" s="274">
        <f>SUM(BE24:BE64)</f>
        <v>0</v>
      </c>
    </row>
    <row r="66" spans="1:80" ht="13.1" x14ac:dyDescent="0.25">
      <c r="A66" s="238" t="s">
        <v>95</v>
      </c>
      <c r="B66" s="239" t="s">
        <v>287</v>
      </c>
      <c r="C66" s="240" t="s">
        <v>288</v>
      </c>
      <c r="D66" s="241"/>
      <c r="E66" s="242"/>
      <c r="F66" s="337"/>
      <c r="G66" s="243"/>
      <c r="H66" s="244"/>
      <c r="I66" s="245"/>
      <c r="J66" s="246"/>
      <c r="K66" s="247"/>
      <c r="O66" s="248">
        <v>1</v>
      </c>
    </row>
    <row r="67" spans="1:80" x14ac:dyDescent="0.2">
      <c r="A67" s="249">
        <v>19</v>
      </c>
      <c r="B67" s="250" t="s">
        <v>290</v>
      </c>
      <c r="C67" s="251" t="s">
        <v>291</v>
      </c>
      <c r="D67" s="252" t="s">
        <v>158</v>
      </c>
      <c r="E67" s="253">
        <v>215.28</v>
      </c>
      <c r="F67" s="334">
        <v>0</v>
      </c>
      <c r="G67" s="254">
        <f>E67*F67</f>
        <v>0</v>
      </c>
      <c r="H67" s="255">
        <v>3.338E-2</v>
      </c>
      <c r="I67" s="256">
        <f>E67*H67</f>
        <v>7.1860464000000004</v>
      </c>
      <c r="J67" s="255">
        <v>0</v>
      </c>
      <c r="K67" s="256">
        <f>E67*J67</f>
        <v>0</v>
      </c>
      <c r="O67" s="248">
        <v>2</v>
      </c>
      <c r="AA67" s="223">
        <v>1</v>
      </c>
      <c r="AB67" s="223">
        <v>1</v>
      </c>
      <c r="AC67" s="223">
        <v>1</v>
      </c>
      <c r="AZ67" s="223">
        <v>1</v>
      </c>
      <c r="BA67" s="223">
        <f>IF(AZ67=1,G67,0)</f>
        <v>0</v>
      </c>
      <c r="BB67" s="223">
        <f>IF(AZ67=2,G67,0)</f>
        <v>0</v>
      </c>
      <c r="BC67" s="223">
        <f>IF(AZ67=3,G67,0)</f>
        <v>0</v>
      </c>
      <c r="BD67" s="223">
        <f>IF(AZ67=4,G67,0)</f>
        <v>0</v>
      </c>
      <c r="BE67" s="223">
        <f>IF(AZ67=5,G67,0)</f>
        <v>0</v>
      </c>
      <c r="CA67" s="248">
        <v>1</v>
      </c>
      <c r="CB67" s="248">
        <v>1</v>
      </c>
    </row>
    <row r="68" spans="1:80" x14ac:dyDescent="0.2">
      <c r="A68" s="257"/>
      <c r="B68" s="260"/>
      <c r="C68" s="331" t="s">
        <v>292</v>
      </c>
      <c r="D68" s="332"/>
      <c r="E68" s="261">
        <v>215.28</v>
      </c>
      <c r="F68" s="335"/>
      <c r="G68" s="262"/>
      <c r="H68" s="263"/>
      <c r="I68" s="258"/>
      <c r="J68" s="264"/>
      <c r="K68" s="258"/>
      <c r="M68" s="259" t="s">
        <v>292</v>
      </c>
      <c r="O68" s="248"/>
    </row>
    <row r="69" spans="1:80" x14ac:dyDescent="0.2">
      <c r="A69" s="249">
        <v>20</v>
      </c>
      <c r="B69" s="250" t="s">
        <v>293</v>
      </c>
      <c r="C69" s="251" t="s">
        <v>294</v>
      </c>
      <c r="D69" s="252" t="s">
        <v>158</v>
      </c>
      <c r="E69" s="253">
        <v>215.28</v>
      </c>
      <c r="F69" s="334">
        <v>0</v>
      </c>
      <c r="G69" s="254">
        <f>E69*F69</f>
        <v>0</v>
      </c>
      <c r="H69" s="255">
        <v>8.4999999999999995E-4</v>
      </c>
      <c r="I69" s="256">
        <f>E69*H69</f>
        <v>0.18298799999999998</v>
      </c>
      <c r="J69" s="255">
        <v>0</v>
      </c>
      <c r="K69" s="256">
        <f>E69*J69</f>
        <v>0</v>
      </c>
      <c r="O69" s="248">
        <v>2</v>
      </c>
      <c r="AA69" s="223">
        <v>1</v>
      </c>
      <c r="AB69" s="223">
        <v>1</v>
      </c>
      <c r="AC69" s="223">
        <v>1</v>
      </c>
      <c r="AZ69" s="223">
        <v>1</v>
      </c>
      <c r="BA69" s="223">
        <f>IF(AZ69=1,G69,0)</f>
        <v>0</v>
      </c>
      <c r="BB69" s="223">
        <f>IF(AZ69=2,G69,0)</f>
        <v>0</v>
      </c>
      <c r="BC69" s="223">
        <f>IF(AZ69=3,G69,0)</f>
        <v>0</v>
      </c>
      <c r="BD69" s="223">
        <f>IF(AZ69=4,G69,0)</f>
        <v>0</v>
      </c>
      <c r="BE69" s="223">
        <f>IF(AZ69=5,G69,0)</f>
        <v>0</v>
      </c>
      <c r="CA69" s="248">
        <v>1</v>
      </c>
      <c r="CB69" s="248">
        <v>1</v>
      </c>
    </row>
    <row r="70" spans="1:80" x14ac:dyDescent="0.2">
      <c r="A70" s="249">
        <v>21</v>
      </c>
      <c r="B70" s="250" t="s">
        <v>295</v>
      </c>
      <c r="C70" s="251" t="s">
        <v>296</v>
      </c>
      <c r="D70" s="252" t="s">
        <v>158</v>
      </c>
      <c r="E70" s="253">
        <v>215.28</v>
      </c>
      <c r="F70" s="334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49">
        <v>22</v>
      </c>
      <c r="B71" s="250" t="s">
        <v>297</v>
      </c>
      <c r="C71" s="251" t="s">
        <v>298</v>
      </c>
      <c r="D71" s="252" t="s">
        <v>299</v>
      </c>
      <c r="E71" s="253">
        <v>16</v>
      </c>
      <c r="F71" s="334">
        <v>0</v>
      </c>
      <c r="G71" s="254">
        <f>E71*F71</f>
        <v>0</v>
      </c>
      <c r="H71" s="255">
        <v>0</v>
      </c>
      <c r="I71" s="256">
        <f>E71*H71</f>
        <v>0</v>
      </c>
      <c r="J71" s="255"/>
      <c r="K71" s="256">
        <f>E71*J71</f>
        <v>0</v>
      </c>
      <c r="O71" s="248">
        <v>2</v>
      </c>
      <c r="AA71" s="223">
        <v>10</v>
      </c>
      <c r="AB71" s="223">
        <v>0</v>
      </c>
      <c r="AC71" s="223">
        <v>8</v>
      </c>
      <c r="AZ71" s="223">
        <v>5</v>
      </c>
      <c r="BA71" s="223">
        <f>IF(AZ71=1,G71,0)</f>
        <v>0</v>
      </c>
      <c r="BB71" s="223">
        <f>IF(AZ71=2,G71,0)</f>
        <v>0</v>
      </c>
      <c r="BC71" s="223">
        <f>IF(AZ71=3,G71,0)</f>
        <v>0</v>
      </c>
      <c r="BD71" s="223">
        <f>IF(AZ71=4,G71,0)</f>
        <v>0</v>
      </c>
      <c r="BE71" s="223">
        <f>IF(AZ71=5,G71,0)</f>
        <v>0</v>
      </c>
      <c r="CA71" s="248">
        <v>10</v>
      </c>
      <c r="CB71" s="248">
        <v>0</v>
      </c>
    </row>
    <row r="72" spans="1:80" x14ac:dyDescent="0.2">
      <c r="A72" s="257"/>
      <c r="B72" s="260"/>
      <c r="C72" s="331" t="s">
        <v>300</v>
      </c>
      <c r="D72" s="332"/>
      <c r="E72" s="261">
        <v>16</v>
      </c>
      <c r="F72" s="335"/>
      <c r="G72" s="262"/>
      <c r="H72" s="263"/>
      <c r="I72" s="258"/>
      <c r="J72" s="264"/>
      <c r="K72" s="258"/>
      <c r="M72" s="259" t="s">
        <v>300</v>
      </c>
      <c r="O72" s="248"/>
    </row>
    <row r="73" spans="1:80" ht="13.1" x14ac:dyDescent="0.25">
      <c r="A73" s="265"/>
      <c r="B73" s="266" t="s">
        <v>99</v>
      </c>
      <c r="C73" s="267" t="s">
        <v>289</v>
      </c>
      <c r="D73" s="268"/>
      <c r="E73" s="269"/>
      <c r="F73" s="336"/>
      <c r="G73" s="271">
        <f>SUM(G66:G72)</f>
        <v>0</v>
      </c>
      <c r="H73" s="272"/>
      <c r="I73" s="273">
        <f>SUM(I66:I72)</f>
        <v>7.3690344000000003</v>
      </c>
      <c r="J73" s="272"/>
      <c r="K73" s="273">
        <f>SUM(K66:K72)</f>
        <v>0</v>
      </c>
      <c r="O73" s="248">
        <v>4</v>
      </c>
      <c r="BA73" s="274">
        <f>SUM(BA66:BA72)</f>
        <v>0</v>
      </c>
      <c r="BB73" s="274">
        <f>SUM(BB66:BB72)</f>
        <v>0</v>
      </c>
      <c r="BC73" s="274">
        <f>SUM(BC66:BC72)</f>
        <v>0</v>
      </c>
      <c r="BD73" s="274">
        <f>SUM(BD66:BD72)</f>
        <v>0</v>
      </c>
      <c r="BE73" s="274">
        <f>SUM(BE66:BE72)</f>
        <v>0</v>
      </c>
    </row>
    <row r="74" spans="1:80" ht="13.1" x14ac:dyDescent="0.25">
      <c r="A74" s="238" t="s">
        <v>95</v>
      </c>
      <c r="B74" s="239" t="s">
        <v>301</v>
      </c>
      <c r="C74" s="240" t="s">
        <v>302</v>
      </c>
      <c r="D74" s="241"/>
      <c r="E74" s="242"/>
      <c r="F74" s="337"/>
      <c r="G74" s="243"/>
      <c r="H74" s="244"/>
      <c r="I74" s="245"/>
      <c r="J74" s="246"/>
      <c r="K74" s="247"/>
      <c r="O74" s="248">
        <v>1</v>
      </c>
    </row>
    <row r="75" spans="1:80" x14ac:dyDescent="0.2">
      <c r="A75" s="249">
        <v>23</v>
      </c>
      <c r="B75" s="250" t="s">
        <v>304</v>
      </c>
      <c r="C75" s="251" t="s">
        <v>305</v>
      </c>
      <c r="D75" s="252" t="s">
        <v>306</v>
      </c>
      <c r="E75" s="253">
        <v>15.214511846000001</v>
      </c>
      <c r="F75" s="334">
        <v>0</v>
      </c>
      <c r="G75" s="254">
        <f>E75*F75</f>
        <v>0</v>
      </c>
      <c r="H75" s="255">
        <v>0</v>
      </c>
      <c r="I75" s="256">
        <f>E75*H75</f>
        <v>0</v>
      </c>
      <c r="J75" s="255"/>
      <c r="K75" s="256">
        <f>E75*J75</f>
        <v>0</v>
      </c>
      <c r="O75" s="248">
        <v>2</v>
      </c>
      <c r="AA75" s="223">
        <v>7</v>
      </c>
      <c r="AB75" s="223">
        <v>1</v>
      </c>
      <c r="AC75" s="223">
        <v>2</v>
      </c>
      <c r="AZ75" s="223">
        <v>1</v>
      </c>
      <c r="BA75" s="223">
        <f>IF(AZ75=1,G75,0)</f>
        <v>0</v>
      </c>
      <c r="BB75" s="223">
        <f>IF(AZ75=2,G75,0)</f>
        <v>0</v>
      </c>
      <c r="BC75" s="223">
        <f>IF(AZ75=3,G75,0)</f>
        <v>0</v>
      </c>
      <c r="BD75" s="223">
        <f>IF(AZ75=4,G75,0)</f>
        <v>0</v>
      </c>
      <c r="BE75" s="223">
        <f>IF(AZ75=5,G75,0)</f>
        <v>0</v>
      </c>
      <c r="CA75" s="248">
        <v>7</v>
      </c>
      <c r="CB75" s="248">
        <v>1</v>
      </c>
    </row>
    <row r="76" spans="1:80" ht="13.1" x14ac:dyDescent="0.25">
      <c r="A76" s="265"/>
      <c r="B76" s="266" t="s">
        <v>99</v>
      </c>
      <c r="C76" s="267" t="s">
        <v>303</v>
      </c>
      <c r="D76" s="268"/>
      <c r="E76" s="269"/>
      <c r="F76" s="336"/>
      <c r="G76" s="271">
        <f>SUM(G74:G75)</f>
        <v>0</v>
      </c>
      <c r="H76" s="272"/>
      <c r="I76" s="273">
        <f>SUM(I74:I75)</f>
        <v>0</v>
      </c>
      <c r="J76" s="272"/>
      <c r="K76" s="273">
        <f>SUM(K74:K75)</f>
        <v>0</v>
      </c>
      <c r="O76" s="248">
        <v>4</v>
      </c>
      <c r="BA76" s="274">
        <f>SUM(BA74:BA75)</f>
        <v>0</v>
      </c>
      <c r="BB76" s="274">
        <f>SUM(BB74:BB75)</f>
        <v>0</v>
      </c>
      <c r="BC76" s="274">
        <f>SUM(BC74:BC75)</f>
        <v>0</v>
      </c>
      <c r="BD76" s="274">
        <f>SUM(BD74:BD75)</f>
        <v>0</v>
      </c>
      <c r="BE76" s="274">
        <f>SUM(BE74:BE75)</f>
        <v>0</v>
      </c>
    </row>
    <row r="77" spans="1:80" ht="13.1" x14ac:dyDescent="0.25">
      <c r="A77" s="238" t="s">
        <v>95</v>
      </c>
      <c r="B77" s="239" t="s">
        <v>307</v>
      </c>
      <c r="C77" s="240" t="s">
        <v>308</v>
      </c>
      <c r="D77" s="241"/>
      <c r="E77" s="242"/>
      <c r="F77" s="337"/>
      <c r="G77" s="243"/>
      <c r="H77" s="244"/>
      <c r="I77" s="245"/>
      <c r="J77" s="246"/>
      <c r="K77" s="247"/>
      <c r="O77" s="248">
        <v>1</v>
      </c>
    </row>
    <row r="78" spans="1:80" ht="20.95" x14ac:dyDescent="0.2">
      <c r="A78" s="249">
        <v>24</v>
      </c>
      <c r="B78" s="250" t="s">
        <v>310</v>
      </c>
      <c r="C78" s="251" t="s">
        <v>311</v>
      </c>
      <c r="D78" s="252" t="s">
        <v>158</v>
      </c>
      <c r="E78" s="253">
        <v>16.32</v>
      </c>
      <c r="F78" s="334">
        <v>0</v>
      </c>
      <c r="G78" s="254">
        <f>E78*F78</f>
        <v>0</v>
      </c>
      <c r="H78" s="255">
        <v>0</v>
      </c>
      <c r="I78" s="256">
        <f>E78*H78</f>
        <v>0</v>
      </c>
      <c r="J78" s="255"/>
      <c r="K78" s="256">
        <f>E78*J78</f>
        <v>0</v>
      </c>
      <c r="O78" s="248">
        <v>2</v>
      </c>
      <c r="AA78" s="223">
        <v>12</v>
      </c>
      <c r="AB78" s="223">
        <v>0</v>
      </c>
      <c r="AC78" s="223">
        <v>61</v>
      </c>
      <c r="AZ78" s="223">
        <v>2</v>
      </c>
      <c r="BA78" s="223">
        <f>IF(AZ78=1,G78,0)</f>
        <v>0</v>
      </c>
      <c r="BB78" s="223">
        <f>IF(AZ78=2,G78,0)</f>
        <v>0</v>
      </c>
      <c r="BC78" s="223">
        <f>IF(AZ78=3,G78,0)</f>
        <v>0</v>
      </c>
      <c r="BD78" s="223">
        <f>IF(AZ78=4,G78,0)</f>
        <v>0</v>
      </c>
      <c r="BE78" s="223">
        <f>IF(AZ78=5,G78,0)</f>
        <v>0</v>
      </c>
      <c r="CA78" s="248">
        <v>12</v>
      </c>
      <c r="CB78" s="248">
        <v>0</v>
      </c>
    </row>
    <row r="79" spans="1:80" x14ac:dyDescent="0.2">
      <c r="A79" s="257"/>
      <c r="B79" s="260"/>
      <c r="C79" s="331" t="s">
        <v>221</v>
      </c>
      <c r="D79" s="332"/>
      <c r="E79" s="261">
        <v>16.32</v>
      </c>
      <c r="F79" s="335"/>
      <c r="G79" s="262"/>
      <c r="H79" s="263"/>
      <c r="I79" s="258"/>
      <c r="J79" s="264"/>
      <c r="K79" s="258"/>
      <c r="M79" s="259" t="s">
        <v>221</v>
      </c>
      <c r="O79" s="248"/>
    </row>
    <row r="80" spans="1:80" ht="13.1" x14ac:dyDescent="0.25">
      <c r="A80" s="265"/>
      <c r="B80" s="266" t="s">
        <v>99</v>
      </c>
      <c r="C80" s="267" t="s">
        <v>309</v>
      </c>
      <c r="D80" s="268"/>
      <c r="E80" s="269"/>
      <c r="F80" s="336"/>
      <c r="G80" s="271">
        <f>SUM(G77:G79)</f>
        <v>0</v>
      </c>
      <c r="H80" s="272"/>
      <c r="I80" s="273">
        <f>SUM(I77:I79)</f>
        <v>0</v>
      </c>
      <c r="J80" s="272"/>
      <c r="K80" s="273">
        <f>SUM(K77:K79)</f>
        <v>0</v>
      </c>
      <c r="O80" s="248">
        <v>4</v>
      </c>
      <c r="BA80" s="274">
        <f>SUM(BA77:BA79)</f>
        <v>0</v>
      </c>
      <c r="BB80" s="274">
        <f>SUM(BB77:BB79)</f>
        <v>0</v>
      </c>
      <c r="BC80" s="274">
        <f>SUM(BC77:BC79)</f>
        <v>0</v>
      </c>
      <c r="BD80" s="274">
        <f>SUM(BD77:BD79)</f>
        <v>0</v>
      </c>
      <c r="BE80" s="274">
        <f>SUM(BE77:BE79)</f>
        <v>0</v>
      </c>
    </row>
    <row r="81" spans="1:80" ht="13.1" x14ac:dyDescent="0.25">
      <c r="A81" s="238" t="s">
        <v>95</v>
      </c>
      <c r="B81" s="239" t="s">
        <v>312</v>
      </c>
      <c r="C81" s="240" t="s">
        <v>313</v>
      </c>
      <c r="D81" s="241"/>
      <c r="E81" s="242"/>
      <c r="F81" s="337"/>
      <c r="G81" s="243"/>
      <c r="H81" s="244"/>
      <c r="I81" s="245"/>
      <c r="J81" s="246"/>
      <c r="K81" s="247"/>
      <c r="O81" s="248">
        <v>1</v>
      </c>
    </row>
    <row r="82" spans="1:80" ht="20.95" x14ac:dyDescent="0.2">
      <c r="A82" s="249">
        <v>25</v>
      </c>
      <c r="B82" s="250" t="s">
        <v>315</v>
      </c>
      <c r="C82" s="251" t="s">
        <v>316</v>
      </c>
      <c r="D82" s="252" t="s">
        <v>158</v>
      </c>
      <c r="E82" s="253">
        <v>180.24</v>
      </c>
      <c r="F82" s="334"/>
      <c r="G82" s="254">
        <f>E82*F82</f>
        <v>0</v>
      </c>
      <c r="H82" s="255">
        <v>0</v>
      </c>
      <c r="I82" s="256">
        <f>E82*H82</f>
        <v>0</v>
      </c>
      <c r="J82" s="255">
        <v>0</v>
      </c>
      <c r="K82" s="256">
        <f>E82*J82</f>
        <v>0</v>
      </c>
      <c r="O82" s="248">
        <v>2</v>
      </c>
      <c r="AA82" s="223">
        <v>1</v>
      </c>
      <c r="AB82" s="223">
        <v>7</v>
      </c>
      <c r="AC82" s="223">
        <v>7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</v>
      </c>
      <c r="CB82" s="248">
        <v>7</v>
      </c>
    </row>
    <row r="83" spans="1:80" x14ac:dyDescent="0.2">
      <c r="A83" s="257"/>
      <c r="B83" s="260"/>
      <c r="C83" s="331" t="s">
        <v>317</v>
      </c>
      <c r="D83" s="332"/>
      <c r="E83" s="261">
        <v>180.24</v>
      </c>
      <c r="F83" s="335"/>
      <c r="G83" s="262"/>
      <c r="H83" s="263"/>
      <c r="I83" s="258"/>
      <c r="J83" s="264"/>
      <c r="K83" s="258"/>
      <c r="M83" s="259" t="s">
        <v>317</v>
      </c>
      <c r="O83" s="248"/>
    </row>
    <row r="84" spans="1:80" ht="20.95" x14ac:dyDescent="0.2">
      <c r="A84" s="249">
        <v>26</v>
      </c>
      <c r="B84" s="250" t="s">
        <v>318</v>
      </c>
      <c r="C84" s="251" t="s">
        <v>319</v>
      </c>
      <c r="D84" s="252" t="s">
        <v>158</v>
      </c>
      <c r="E84" s="253">
        <v>23.72</v>
      </c>
      <c r="F84" s="334"/>
      <c r="G84" s="254">
        <f>E84*F84</f>
        <v>0</v>
      </c>
      <c r="H84" s="255">
        <v>5.5000000000000003E-4</v>
      </c>
      <c r="I84" s="256">
        <f>E84*H84</f>
        <v>1.3046E-2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7</v>
      </c>
      <c r="AC84" s="223">
        <v>7</v>
      </c>
      <c r="AZ84" s="223">
        <v>2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7</v>
      </c>
    </row>
    <row r="85" spans="1:80" x14ac:dyDescent="0.2">
      <c r="A85" s="257"/>
      <c r="B85" s="260"/>
      <c r="C85" s="331" t="s">
        <v>320</v>
      </c>
      <c r="D85" s="332"/>
      <c r="E85" s="261">
        <v>16.28</v>
      </c>
      <c r="F85" s="335"/>
      <c r="G85" s="262"/>
      <c r="H85" s="263"/>
      <c r="I85" s="258"/>
      <c r="J85" s="264"/>
      <c r="K85" s="258"/>
      <c r="M85" s="259" t="s">
        <v>320</v>
      </c>
      <c r="O85" s="248"/>
    </row>
    <row r="86" spans="1:80" x14ac:dyDescent="0.2">
      <c r="A86" s="257"/>
      <c r="B86" s="260"/>
      <c r="C86" s="331" t="s">
        <v>321</v>
      </c>
      <c r="D86" s="332"/>
      <c r="E86" s="261">
        <v>7.44</v>
      </c>
      <c r="F86" s="335"/>
      <c r="G86" s="262"/>
      <c r="H86" s="263"/>
      <c r="I86" s="258"/>
      <c r="J86" s="264"/>
      <c r="K86" s="258"/>
      <c r="M86" s="259" t="s">
        <v>321</v>
      </c>
      <c r="O86" s="248"/>
    </row>
    <row r="87" spans="1:80" x14ac:dyDescent="0.2">
      <c r="A87" s="249">
        <v>27</v>
      </c>
      <c r="B87" s="250" t="s">
        <v>322</v>
      </c>
      <c r="C87" s="251" t="s">
        <v>323</v>
      </c>
      <c r="D87" s="252" t="s">
        <v>158</v>
      </c>
      <c r="E87" s="253">
        <v>244.75200000000001</v>
      </c>
      <c r="F87" s="334"/>
      <c r="G87" s="254">
        <f>E87*F87</f>
        <v>0</v>
      </c>
      <c r="H87" s="255">
        <v>1.9599999999999999E-3</v>
      </c>
      <c r="I87" s="256">
        <f>E87*H87</f>
        <v>0.47971392000000002</v>
      </c>
      <c r="J87" s="255"/>
      <c r="K87" s="256">
        <f>E87*J87</f>
        <v>0</v>
      </c>
      <c r="O87" s="248">
        <v>2</v>
      </c>
      <c r="AA87" s="223">
        <v>3</v>
      </c>
      <c r="AB87" s="223">
        <v>7</v>
      </c>
      <c r="AC87" s="223">
        <v>28322010</v>
      </c>
      <c r="AZ87" s="223">
        <v>2</v>
      </c>
      <c r="BA87" s="223">
        <f>IF(AZ87=1,G87,0)</f>
        <v>0</v>
      </c>
      <c r="BB87" s="223">
        <f>IF(AZ87=2,G87,0)</f>
        <v>0</v>
      </c>
      <c r="BC87" s="223">
        <f>IF(AZ87=3,G87,0)</f>
        <v>0</v>
      </c>
      <c r="BD87" s="223">
        <f>IF(AZ87=4,G87,0)</f>
        <v>0</v>
      </c>
      <c r="BE87" s="223">
        <f>IF(AZ87=5,G87,0)</f>
        <v>0</v>
      </c>
      <c r="CA87" s="248">
        <v>3</v>
      </c>
      <c r="CB87" s="248">
        <v>7</v>
      </c>
    </row>
    <row r="88" spans="1:80" x14ac:dyDescent="0.2">
      <c r="A88" s="257"/>
      <c r="B88" s="260"/>
      <c r="C88" s="333" t="s">
        <v>231</v>
      </c>
      <c r="D88" s="332"/>
      <c r="E88" s="285">
        <v>0</v>
      </c>
      <c r="F88" s="335"/>
      <c r="G88" s="262"/>
      <c r="H88" s="263"/>
      <c r="I88" s="258"/>
      <c r="J88" s="264"/>
      <c r="K88" s="258"/>
      <c r="M88" s="259" t="s">
        <v>231</v>
      </c>
      <c r="O88" s="248"/>
    </row>
    <row r="89" spans="1:80" x14ac:dyDescent="0.2">
      <c r="A89" s="257"/>
      <c r="B89" s="260"/>
      <c r="C89" s="333" t="s">
        <v>317</v>
      </c>
      <c r="D89" s="332"/>
      <c r="E89" s="285">
        <v>180.24</v>
      </c>
      <c r="F89" s="335"/>
      <c r="G89" s="262"/>
      <c r="H89" s="263"/>
      <c r="I89" s="258"/>
      <c r="J89" s="264"/>
      <c r="K89" s="258"/>
      <c r="M89" s="259" t="s">
        <v>317</v>
      </c>
      <c r="O89" s="248"/>
    </row>
    <row r="90" spans="1:80" x14ac:dyDescent="0.2">
      <c r="A90" s="257"/>
      <c r="B90" s="260"/>
      <c r="C90" s="333" t="s">
        <v>320</v>
      </c>
      <c r="D90" s="332"/>
      <c r="E90" s="285">
        <v>16.28</v>
      </c>
      <c r="F90" s="335"/>
      <c r="G90" s="262"/>
      <c r="H90" s="263"/>
      <c r="I90" s="258"/>
      <c r="J90" s="264"/>
      <c r="K90" s="258"/>
      <c r="M90" s="259" t="s">
        <v>320</v>
      </c>
      <c r="O90" s="248"/>
    </row>
    <row r="91" spans="1:80" x14ac:dyDescent="0.2">
      <c r="A91" s="257"/>
      <c r="B91" s="260"/>
      <c r="C91" s="333" t="s">
        <v>321</v>
      </c>
      <c r="D91" s="332"/>
      <c r="E91" s="285">
        <v>7.44</v>
      </c>
      <c r="F91" s="335"/>
      <c r="G91" s="262"/>
      <c r="H91" s="263"/>
      <c r="I91" s="258"/>
      <c r="J91" s="264"/>
      <c r="K91" s="258"/>
      <c r="M91" s="259" t="s">
        <v>321</v>
      </c>
      <c r="O91" s="248"/>
    </row>
    <row r="92" spans="1:80" x14ac:dyDescent="0.2">
      <c r="A92" s="257"/>
      <c r="B92" s="260"/>
      <c r="C92" s="333" t="s">
        <v>232</v>
      </c>
      <c r="D92" s="332"/>
      <c r="E92" s="285">
        <v>203.96</v>
      </c>
      <c r="F92" s="335"/>
      <c r="G92" s="262"/>
      <c r="H92" s="263"/>
      <c r="I92" s="258"/>
      <c r="J92" s="264"/>
      <c r="K92" s="258"/>
      <c r="M92" s="259" t="s">
        <v>232</v>
      </c>
      <c r="O92" s="248"/>
    </row>
    <row r="93" spans="1:80" x14ac:dyDescent="0.2">
      <c r="A93" s="257"/>
      <c r="B93" s="260"/>
      <c r="C93" s="331" t="s">
        <v>324</v>
      </c>
      <c r="D93" s="332"/>
      <c r="E93" s="261">
        <v>244.75200000000001</v>
      </c>
      <c r="F93" s="335"/>
      <c r="G93" s="262"/>
      <c r="H93" s="263"/>
      <c r="I93" s="258"/>
      <c r="J93" s="264"/>
      <c r="K93" s="258"/>
      <c r="M93" s="259" t="s">
        <v>324</v>
      </c>
      <c r="O93" s="248"/>
    </row>
    <row r="94" spans="1:80" ht="20.95" x14ac:dyDescent="0.2">
      <c r="A94" s="249">
        <v>28</v>
      </c>
      <c r="B94" s="250" t="s">
        <v>325</v>
      </c>
      <c r="C94" s="251" t="s">
        <v>326</v>
      </c>
      <c r="D94" s="252" t="s">
        <v>158</v>
      </c>
      <c r="E94" s="253">
        <v>203.96</v>
      </c>
      <c r="F94" s="334"/>
      <c r="G94" s="254">
        <f>E94*F94</f>
        <v>0</v>
      </c>
      <c r="H94" s="255">
        <v>3.2000000000000003E-4</v>
      </c>
      <c r="I94" s="256">
        <f>E94*H94</f>
        <v>6.5267200000000011E-2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7</v>
      </c>
      <c r="AC94" s="223">
        <v>7</v>
      </c>
      <c r="AZ94" s="223">
        <v>2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7</v>
      </c>
    </row>
    <row r="95" spans="1:80" x14ac:dyDescent="0.2">
      <c r="A95" s="257"/>
      <c r="B95" s="260"/>
      <c r="C95" s="331" t="s">
        <v>317</v>
      </c>
      <c r="D95" s="332"/>
      <c r="E95" s="261">
        <v>180.24</v>
      </c>
      <c r="F95" s="335"/>
      <c r="G95" s="262"/>
      <c r="H95" s="263"/>
      <c r="I95" s="258"/>
      <c r="J95" s="264"/>
      <c r="K95" s="258"/>
      <c r="M95" s="259" t="s">
        <v>317</v>
      </c>
      <c r="O95" s="248"/>
    </row>
    <row r="96" spans="1:80" x14ac:dyDescent="0.2">
      <c r="A96" s="257"/>
      <c r="B96" s="260"/>
      <c r="C96" s="331" t="s">
        <v>320</v>
      </c>
      <c r="D96" s="332"/>
      <c r="E96" s="261">
        <v>16.28</v>
      </c>
      <c r="F96" s="335"/>
      <c r="G96" s="262"/>
      <c r="H96" s="263"/>
      <c r="I96" s="258"/>
      <c r="J96" s="264"/>
      <c r="K96" s="258"/>
      <c r="M96" s="259" t="s">
        <v>320</v>
      </c>
      <c r="O96" s="248"/>
    </row>
    <row r="97" spans="1:80" x14ac:dyDescent="0.2">
      <c r="A97" s="257"/>
      <c r="B97" s="260"/>
      <c r="C97" s="331" t="s">
        <v>321</v>
      </c>
      <c r="D97" s="332"/>
      <c r="E97" s="261">
        <v>7.44</v>
      </c>
      <c r="F97" s="335"/>
      <c r="G97" s="262"/>
      <c r="H97" s="263"/>
      <c r="I97" s="258"/>
      <c r="J97" s="264"/>
      <c r="K97" s="258"/>
      <c r="M97" s="259" t="s">
        <v>321</v>
      </c>
      <c r="O97" s="248"/>
    </row>
    <row r="98" spans="1:80" x14ac:dyDescent="0.2">
      <c r="A98" s="249">
        <v>29</v>
      </c>
      <c r="B98" s="250" t="s">
        <v>327</v>
      </c>
      <c r="C98" s="251" t="s">
        <v>328</v>
      </c>
      <c r="D98" s="252" t="s">
        <v>12</v>
      </c>
      <c r="E98" s="253">
        <f>SUM(G82:G94)/100</f>
        <v>0</v>
      </c>
      <c r="F98" s="334">
        <v>0</v>
      </c>
      <c r="G98" s="254">
        <f>E98*F98</f>
        <v>0</v>
      </c>
      <c r="H98" s="255">
        <v>0</v>
      </c>
      <c r="I98" s="256">
        <f>E98*H98</f>
        <v>0</v>
      </c>
      <c r="J98" s="255"/>
      <c r="K98" s="256">
        <f>E98*J98</f>
        <v>0</v>
      </c>
      <c r="O98" s="248">
        <v>2</v>
      </c>
      <c r="AA98" s="223">
        <v>7</v>
      </c>
      <c r="AB98" s="223">
        <v>1002</v>
      </c>
      <c r="AC98" s="223">
        <v>5</v>
      </c>
      <c r="AZ98" s="223">
        <v>2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7</v>
      </c>
      <c r="CB98" s="248">
        <v>1002</v>
      </c>
    </row>
    <row r="99" spans="1:80" ht="13.1" x14ac:dyDescent="0.25">
      <c r="A99" s="265"/>
      <c r="B99" s="266" t="s">
        <v>99</v>
      </c>
      <c r="C99" s="267" t="s">
        <v>314</v>
      </c>
      <c r="D99" s="268"/>
      <c r="E99" s="269"/>
      <c r="F99" s="336"/>
      <c r="G99" s="271">
        <f>SUM(G81:G98)</f>
        <v>0</v>
      </c>
      <c r="H99" s="272"/>
      <c r="I99" s="273">
        <f>SUM(I81:I98)</f>
        <v>0.55802711999999999</v>
      </c>
      <c r="J99" s="272"/>
      <c r="K99" s="273">
        <f>SUM(K81:K98)</f>
        <v>0</v>
      </c>
      <c r="O99" s="248">
        <v>4</v>
      </c>
      <c r="BA99" s="274">
        <f>SUM(BA81:BA98)</f>
        <v>0</v>
      </c>
      <c r="BB99" s="274">
        <f>SUM(BB81:BB98)</f>
        <v>0</v>
      </c>
      <c r="BC99" s="274">
        <f>SUM(BC81:BC98)</f>
        <v>0</v>
      </c>
      <c r="BD99" s="274">
        <f>SUM(BD81:BD98)</f>
        <v>0</v>
      </c>
      <c r="BE99" s="274">
        <f>SUM(BE81:BE98)</f>
        <v>0</v>
      </c>
    </row>
    <row r="100" spans="1:80" ht="13.1" x14ac:dyDescent="0.25">
      <c r="A100" s="238" t="s">
        <v>95</v>
      </c>
      <c r="B100" s="239" t="s">
        <v>329</v>
      </c>
      <c r="C100" s="240" t="s">
        <v>330</v>
      </c>
      <c r="D100" s="241"/>
      <c r="E100" s="242"/>
      <c r="F100" s="337"/>
      <c r="G100" s="243"/>
      <c r="H100" s="244"/>
      <c r="I100" s="245"/>
      <c r="J100" s="246"/>
      <c r="K100" s="247"/>
      <c r="O100" s="248">
        <v>1</v>
      </c>
    </row>
    <row r="101" spans="1:80" x14ac:dyDescent="0.2">
      <c r="A101" s="249">
        <v>30</v>
      </c>
      <c r="B101" s="250" t="s">
        <v>332</v>
      </c>
      <c r="C101" s="251" t="s">
        <v>333</v>
      </c>
      <c r="D101" s="252" t="s">
        <v>158</v>
      </c>
      <c r="E101" s="253">
        <v>2.6225999999999998</v>
      </c>
      <c r="F101" s="334">
        <v>0</v>
      </c>
      <c r="G101" s="254">
        <f>E101*F101</f>
        <v>0</v>
      </c>
      <c r="H101" s="255">
        <v>3.0000000000000001E-3</v>
      </c>
      <c r="I101" s="256">
        <f>E101*H101</f>
        <v>7.8677999999999994E-3</v>
      </c>
      <c r="J101" s="255">
        <v>0</v>
      </c>
      <c r="K101" s="256">
        <f>E101*J101</f>
        <v>0</v>
      </c>
      <c r="O101" s="248">
        <v>2</v>
      </c>
      <c r="AA101" s="223">
        <v>1</v>
      </c>
      <c r="AB101" s="223">
        <v>7</v>
      </c>
      <c r="AC101" s="223">
        <v>7</v>
      </c>
      <c r="AZ101" s="223">
        <v>2</v>
      </c>
      <c r="BA101" s="223">
        <f>IF(AZ101=1,G101,0)</f>
        <v>0</v>
      </c>
      <c r="BB101" s="223">
        <f>IF(AZ101=2,G101,0)</f>
        <v>0</v>
      </c>
      <c r="BC101" s="223">
        <f>IF(AZ101=3,G101,0)</f>
        <v>0</v>
      </c>
      <c r="BD101" s="223">
        <f>IF(AZ101=4,G101,0)</f>
        <v>0</v>
      </c>
      <c r="BE101" s="223">
        <f>IF(AZ101=5,G101,0)</f>
        <v>0</v>
      </c>
      <c r="CA101" s="248">
        <v>1</v>
      </c>
      <c r="CB101" s="248">
        <v>7</v>
      </c>
    </row>
    <row r="102" spans="1:80" x14ac:dyDescent="0.2">
      <c r="A102" s="257"/>
      <c r="B102" s="260"/>
      <c r="C102" s="331" t="s">
        <v>334</v>
      </c>
      <c r="D102" s="332"/>
      <c r="E102" s="261">
        <v>2.6225999999999998</v>
      </c>
      <c r="F102" s="335"/>
      <c r="G102" s="262"/>
      <c r="H102" s="263"/>
      <c r="I102" s="258"/>
      <c r="J102" s="264"/>
      <c r="K102" s="258"/>
      <c r="M102" s="259" t="s">
        <v>334</v>
      </c>
      <c r="O102" s="248"/>
    </row>
    <row r="103" spans="1:80" x14ac:dyDescent="0.2">
      <c r="A103" s="249">
        <v>31</v>
      </c>
      <c r="B103" s="250" t="s">
        <v>228</v>
      </c>
      <c r="C103" s="251" t="s">
        <v>229</v>
      </c>
      <c r="D103" s="252" t="s">
        <v>230</v>
      </c>
      <c r="E103" s="253">
        <v>4.1300000000000003E-2</v>
      </c>
      <c r="F103" s="334">
        <v>0</v>
      </c>
      <c r="G103" s="254">
        <f>E103*F103</f>
        <v>0</v>
      </c>
      <c r="H103" s="255">
        <v>0.03</v>
      </c>
      <c r="I103" s="256">
        <f>E103*H103</f>
        <v>1.2390000000000001E-3</v>
      </c>
      <c r="J103" s="255"/>
      <c r="K103" s="256">
        <f>E103*J103</f>
        <v>0</v>
      </c>
      <c r="O103" s="248">
        <v>2</v>
      </c>
      <c r="AA103" s="223">
        <v>3</v>
      </c>
      <c r="AB103" s="223">
        <v>7</v>
      </c>
      <c r="AC103" s="223">
        <v>28375460</v>
      </c>
      <c r="AZ103" s="223">
        <v>2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3</v>
      </c>
      <c r="CB103" s="248">
        <v>7</v>
      </c>
    </row>
    <row r="104" spans="1:80" x14ac:dyDescent="0.2">
      <c r="A104" s="257"/>
      <c r="B104" s="260"/>
      <c r="C104" s="331" t="s">
        <v>335</v>
      </c>
      <c r="D104" s="332"/>
      <c r="E104" s="261">
        <v>4.1300000000000003E-2</v>
      </c>
      <c r="F104" s="335"/>
      <c r="G104" s="262"/>
      <c r="H104" s="263"/>
      <c r="I104" s="258"/>
      <c r="J104" s="264"/>
      <c r="K104" s="258"/>
      <c r="M104" s="259" t="s">
        <v>335</v>
      </c>
      <c r="O104" s="248"/>
    </row>
    <row r="105" spans="1:80" x14ac:dyDescent="0.2">
      <c r="A105" s="249">
        <v>32</v>
      </c>
      <c r="B105" s="250" t="s">
        <v>336</v>
      </c>
      <c r="C105" s="251" t="s">
        <v>337</v>
      </c>
      <c r="D105" s="252" t="s">
        <v>158</v>
      </c>
      <c r="E105" s="253">
        <v>180.24</v>
      </c>
      <c r="F105" s="334">
        <v>0</v>
      </c>
      <c r="G105" s="254">
        <f>E105*F105</f>
        <v>0</v>
      </c>
      <c r="H105" s="255">
        <v>0</v>
      </c>
      <c r="I105" s="256">
        <f>E105*H105</f>
        <v>0</v>
      </c>
      <c r="J105" s="255">
        <v>0</v>
      </c>
      <c r="K105" s="256">
        <f>E105*J105</f>
        <v>0</v>
      </c>
      <c r="O105" s="248">
        <v>2</v>
      </c>
      <c r="AA105" s="223">
        <v>1</v>
      </c>
      <c r="AB105" s="223">
        <v>7</v>
      </c>
      <c r="AC105" s="223">
        <v>7</v>
      </c>
      <c r="AZ105" s="223">
        <v>2</v>
      </c>
      <c r="BA105" s="223">
        <f>IF(AZ105=1,G105,0)</f>
        <v>0</v>
      </c>
      <c r="BB105" s="223">
        <f>IF(AZ105=2,G105,0)</f>
        <v>0</v>
      </c>
      <c r="BC105" s="223">
        <f>IF(AZ105=3,G105,0)</f>
        <v>0</v>
      </c>
      <c r="BD105" s="223">
        <f>IF(AZ105=4,G105,0)</f>
        <v>0</v>
      </c>
      <c r="BE105" s="223">
        <f>IF(AZ105=5,G105,0)</f>
        <v>0</v>
      </c>
      <c r="CA105" s="248">
        <v>1</v>
      </c>
      <c r="CB105" s="248">
        <v>7</v>
      </c>
    </row>
    <row r="106" spans="1:80" x14ac:dyDescent="0.2">
      <c r="A106" s="257"/>
      <c r="B106" s="260"/>
      <c r="C106" s="331" t="s">
        <v>338</v>
      </c>
      <c r="D106" s="332"/>
      <c r="E106" s="261">
        <v>180.24</v>
      </c>
      <c r="F106" s="335"/>
      <c r="G106" s="262"/>
      <c r="H106" s="263"/>
      <c r="I106" s="258"/>
      <c r="J106" s="264"/>
      <c r="K106" s="258"/>
      <c r="M106" s="259" t="s">
        <v>338</v>
      </c>
      <c r="O106" s="248"/>
    </row>
    <row r="107" spans="1:80" x14ac:dyDescent="0.2">
      <c r="A107" s="249">
        <v>33</v>
      </c>
      <c r="B107" s="250" t="s">
        <v>339</v>
      </c>
      <c r="C107" s="251" t="s">
        <v>340</v>
      </c>
      <c r="D107" s="252" t="s">
        <v>230</v>
      </c>
      <c r="E107" s="253">
        <v>20.421199999999999</v>
      </c>
      <c r="F107" s="334">
        <v>0</v>
      </c>
      <c r="G107" s="254">
        <f>E107*F107</f>
        <v>0</v>
      </c>
      <c r="H107" s="255">
        <v>2.5000000000000001E-2</v>
      </c>
      <c r="I107" s="256">
        <f>E107*H107</f>
        <v>0.51053000000000004</v>
      </c>
      <c r="J107" s="255"/>
      <c r="K107" s="256">
        <f>E107*J107</f>
        <v>0</v>
      </c>
      <c r="O107" s="248">
        <v>2</v>
      </c>
      <c r="AA107" s="223">
        <v>3</v>
      </c>
      <c r="AB107" s="223">
        <v>7</v>
      </c>
      <c r="AC107" s="223">
        <v>28375972</v>
      </c>
      <c r="AZ107" s="223">
        <v>2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3</v>
      </c>
      <c r="CB107" s="248">
        <v>7</v>
      </c>
    </row>
    <row r="108" spans="1:80" x14ac:dyDescent="0.2">
      <c r="A108" s="257"/>
      <c r="B108" s="260"/>
      <c r="C108" s="331" t="s">
        <v>341</v>
      </c>
      <c r="D108" s="332"/>
      <c r="E108" s="261">
        <v>20.421199999999999</v>
      </c>
      <c r="F108" s="335"/>
      <c r="G108" s="262"/>
      <c r="H108" s="263"/>
      <c r="I108" s="258"/>
      <c r="J108" s="264"/>
      <c r="K108" s="258"/>
      <c r="M108" s="259" t="s">
        <v>341</v>
      </c>
      <c r="O108" s="248"/>
    </row>
    <row r="109" spans="1:80" x14ac:dyDescent="0.2">
      <c r="A109" s="249">
        <v>34</v>
      </c>
      <c r="B109" s="250" t="s">
        <v>342</v>
      </c>
      <c r="C109" s="251" t="s">
        <v>343</v>
      </c>
      <c r="D109" s="252" t="s">
        <v>12</v>
      </c>
      <c r="E109" s="253">
        <f>SUM(G101:G107)/100</f>
        <v>0</v>
      </c>
      <c r="F109" s="334">
        <v>0</v>
      </c>
      <c r="G109" s="254">
        <f>E109*F109</f>
        <v>0</v>
      </c>
      <c r="H109" s="255">
        <v>0</v>
      </c>
      <c r="I109" s="256">
        <f>E109*H109</f>
        <v>0</v>
      </c>
      <c r="J109" s="255"/>
      <c r="K109" s="256">
        <f>E109*J109</f>
        <v>0</v>
      </c>
      <c r="O109" s="248">
        <v>2</v>
      </c>
      <c r="AA109" s="223">
        <v>7</v>
      </c>
      <c r="AB109" s="223">
        <v>1002</v>
      </c>
      <c r="AC109" s="223">
        <v>5</v>
      </c>
      <c r="AZ109" s="223">
        <v>2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7</v>
      </c>
      <c r="CB109" s="248">
        <v>1002</v>
      </c>
    </row>
    <row r="110" spans="1:80" ht="13.1" x14ac:dyDescent="0.25">
      <c r="A110" s="265"/>
      <c r="B110" s="266" t="s">
        <v>99</v>
      </c>
      <c r="C110" s="267" t="s">
        <v>331</v>
      </c>
      <c r="D110" s="268"/>
      <c r="E110" s="269"/>
      <c r="F110" s="336"/>
      <c r="G110" s="271">
        <f>SUM(G100:G109)</f>
        <v>0</v>
      </c>
      <c r="H110" s="272"/>
      <c r="I110" s="273">
        <f>SUM(I100:I109)</f>
        <v>0.51963680000000001</v>
      </c>
      <c r="J110" s="272"/>
      <c r="K110" s="273">
        <f>SUM(K100:K109)</f>
        <v>0</v>
      </c>
      <c r="O110" s="248">
        <v>4</v>
      </c>
      <c r="BA110" s="274">
        <f>SUM(BA100:BA109)</f>
        <v>0</v>
      </c>
      <c r="BB110" s="274">
        <f>SUM(BB100:BB109)</f>
        <v>0</v>
      </c>
      <c r="BC110" s="274">
        <f>SUM(BC100:BC109)</f>
        <v>0</v>
      </c>
      <c r="BD110" s="274">
        <f>SUM(BD100:BD109)</f>
        <v>0</v>
      </c>
      <c r="BE110" s="274">
        <f>SUM(BE100:BE109)</f>
        <v>0</v>
      </c>
    </row>
    <row r="111" spans="1:80" ht="13.1" x14ac:dyDescent="0.25">
      <c r="A111" s="238" t="s">
        <v>95</v>
      </c>
      <c r="B111" s="239" t="s">
        <v>344</v>
      </c>
      <c r="C111" s="240" t="s">
        <v>345</v>
      </c>
      <c r="D111" s="241"/>
      <c r="E111" s="242"/>
      <c r="F111" s="337"/>
      <c r="G111" s="243"/>
      <c r="H111" s="244"/>
      <c r="I111" s="245"/>
      <c r="J111" s="246"/>
      <c r="K111" s="247"/>
      <c r="O111" s="248">
        <v>1</v>
      </c>
    </row>
    <row r="112" spans="1:80" x14ac:dyDescent="0.2">
      <c r="A112" s="249">
        <v>35</v>
      </c>
      <c r="B112" s="250" t="s">
        <v>347</v>
      </c>
      <c r="C112" s="251" t="s">
        <v>348</v>
      </c>
      <c r="D112" s="252" t="s">
        <v>263</v>
      </c>
      <c r="E112" s="253">
        <v>221</v>
      </c>
      <c r="F112" s="334">
        <v>0</v>
      </c>
      <c r="G112" s="254">
        <f>E112*F112</f>
        <v>0</v>
      </c>
      <c r="H112" s="255">
        <v>9.8999999999999999E-4</v>
      </c>
      <c r="I112" s="256">
        <f>E112*H112</f>
        <v>0.21879000000000001</v>
      </c>
      <c r="J112" s="255">
        <v>0</v>
      </c>
      <c r="K112" s="256">
        <f>E112*J112</f>
        <v>0</v>
      </c>
      <c r="O112" s="248">
        <v>2</v>
      </c>
      <c r="AA112" s="223">
        <v>1</v>
      </c>
      <c r="AB112" s="223">
        <v>7</v>
      </c>
      <c r="AC112" s="223">
        <v>7</v>
      </c>
      <c r="AZ112" s="223">
        <v>2</v>
      </c>
      <c r="BA112" s="223">
        <f>IF(AZ112=1,G112,0)</f>
        <v>0</v>
      </c>
      <c r="BB112" s="223">
        <f>IF(AZ112=2,G112,0)</f>
        <v>0</v>
      </c>
      <c r="BC112" s="223">
        <f>IF(AZ112=3,G112,0)</f>
        <v>0</v>
      </c>
      <c r="BD112" s="223">
        <f>IF(AZ112=4,G112,0)</f>
        <v>0</v>
      </c>
      <c r="BE112" s="223">
        <f>IF(AZ112=5,G112,0)</f>
        <v>0</v>
      </c>
      <c r="CA112" s="248">
        <v>1</v>
      </c>
      <c r="CB112" s="248">
        <v>7</v>
      </c>
    </row>
    <row r="113" spans="1:80" x14ac:dyDescent="0.2">
      <c r="A113" s="257"/>
      <c r="B113" s="260"/>
      <c r="C113" s="331" t="s">
        <v>349</v>
      </c>
      <c r="D113" s="332"/>
      <c r="E113" s="261">
        <v>0</v>
      </c>
      <c r="F113" s="335"/>
      <c r="G113" s="262"/>
      <c r="H113" s="263"/>
      <c r="I113" s="258"/>
      <c r="J113" s="264"/>
      <c r="K113" s="258"/>
      <c r="M113" s="259" t="s">
        <v>349</v>
      </c>
      <c r="O113" s="248"/>
    </row>
    <row r="114" spans="1:80" x14ac:dyDescent="0.2">
      <c r="A114" s="257"/>
      <c r="B114" s="260"/>
      <c r="C114" s="331" t="s">
        <v>350</v>
      </c>
      <c r="D114" s="332"/>
      <c r="E114" s="261">
        <v>191.5</v>
      </c>
      <c r="F114" s="335"/>
      <c r="G114" s="262"/>
      <c r="H114" s="263"/>
      <c r="I114" s="258"/>
      <c r="J114" s="264"/>
      <c r="K114" s="258"/>
      <c r="M114" s="259" t="s">
        <v>350</v>
      </c>
      <c r="O114" s="248"/>
    </row>
    <row r="115" spans="1:80" x14ac:dyDescent="0.2">
      <c r="A115" s="257"/>
      <c r="B115" s="260"/>
      <c r="C115" s="331" t="s">
        <v>351</v>
      </c>
      <c r="D115" s="332"/>
      <c r="E115" s="261">
        <v>29.5</v>
      </c>
      <c r="F115" s="335"/>
      <c r="G115" s="262"/>
      <c r="H115" s="263"/>
      <c r="I115" s="258"/>
      <c r="J115" s="264"/>
      <c r="K115" s="258"/>
      <c r="M115" s="259" t="s">
        <v>351</v>
      </c>
      <c r="O115" s="248"/>
    </row>
    <row r="116" spans="1:80" x14ac:dyDescent="0.2">
      <c r="A116" s="249">
        <v>36</v>
      </c>
      <c r="B116" s="250" t="s">
        <v>352</v>
      </c>
      <c r="C116" s="251" t="s">
        <v>353</v>
      </c>
      <c r="D116" s="252" t="s">
        <v>230</v>
      </c>
      <c r="E116" s="253">
        <v>0.81340000000000001</v>
      </c>
      <c r="F116" s="334">
        <v>0</v>
      </c>
      <c r="G116" s="254">
        <f>E116*F116</f>
        <v>0</v>
      </c>
      <c r="H116" s="255">
        <v>0.55000000000000004</v>
      </c>
      <c r="I116" s="256">
        <f>E116*H116</f>
        <v>0.44737000000000005</v>
      </c>
      <c r="J116" s="255"/>
      <c r="K116" s="256">
        <f>E116*J116</f>
        <v>0</v>
      </c>
      <c r="O116" s="248">
        <v>2</v>
      </c>
      <c r="AA116" s="223">
        <v>3</v>
      </c>
      <c r="AB116" s="223">
        <v>7</v>
      </c>
      <c r="AC116" s="223">
        <v>60596002</v>
      </c>
      <c r="AZ116" s="223">
        <v>2</v>
      </c>
      <c r="BA116" s="223">
        <f>IF(AZ116=1,G116,0)</f>
        <v>0</v>
      </c>
      <c r="BB116" s="223">
        <f>IF(AZ116=2,G116,0)</f>
        <v>0</v>
      </c>
      <c r="BC116" s="223">
        <f>IF(AZ116=3,G116,0)</f>
        <v>0</v>
      </c>
      <c r="BD116" s="223">
        <f>IF(AZ116=4,G116,0)</f>
        <v>0</v>
      </c>
      <c r="BE116" s="223">
        <f>IF(AZ116=5,G116,0)</f>
        <v>0</v>
      </c>
      <c r="CA116" s="248">
        <v>3</v>
      </c>
      <c r="CB116" s="248">
        <v>7</v>
      </c>
    </row>
    <row r="117" spans="1:80" x14ac:dyDescent="0.2">
      <c r="A117" s="257"/>
      <c r="B117" s="260"/>
      <c r="C117" s="331" t="s">
        <v>349</v>
      </c>
      <c r="D117" s="332"/>
      <c r="E117" s="261">
        <v>0</v>
      </c>
      <c r="F117" s="335"/>
      <c r="G117" s="262"/>
      <c r="H117" s="263"/>
      <c r="I117" s="258"/>
      <c r="J117" s="264"/>
      <c r="K117" s="258"/>
      <c r="M117" s="259" t="s">
        <v>349</v>
      </c>
      <c r="O117" s="248"/>
    </row>
    <row r="118" spans="1:80" x14ac:dyDescent="0.2">
      <c r="A118" s="257"/>
      <c r="B118" s="260"/>
      <c r="C118" s="331" t="s">
        <v>354</v>
      </c>
      <c r="D118" s="332"/>
      <c r="E118" s="261">
        <v>0.73770000000000002</v>
      </c>
      <c r="F118" s="335"/>
      <c r="G118" s="262"/>
      <c r="H118" s="263"/>
      <c r="I118" s="258"/>
      <c r="J118" s="264"/>
      <c r="K118" s="258"/>
      <c r="M118" s="259" t="s">
        <v>354</v>
      </c>
      <c r="O118" s="248"/>
    </row>
    <row r="119" spans="1:80" x14ac:dyDescent="0.2">
      <c r="A119" s="257"/>
      <c r="B119" s="260"/>
      <c r="C119" s="331" t="s">
        <v>355</v>
      </c>
      <c r="D119" s="332"/>
      <c r="E119" s="261">
        <v>7.5800000000000006E-2</v>
      </c>
      <c r="F119" s="335"/>
      <c r="G119" s="262"/>
      <c r="H119" s="263"/>
      <c r="I119" s="258"/>
      <c r="J119" s="264"/>
      <c r="K119" s="258"/>
      <c r="M119" s="259" t="s">
        <v>355</v>
      </c>
      <c r="O119" s="248"/>
    </row>
    <row r="120" spans="1:80" x14ac:dyDescent="0.2">
      <c r="A120" s="249">
        <v>37</v>
      </c>
      <c r="B120" s="250" t="s">
        <v>356</v>
      </c>
      <c r="C120" s="251" t="s">
        <v>357</v>
      </c>
      <c r="D120" s="252" t="s">
        <v>158</v>
      </c>
      <c r="E120" s="253">
        <v>180.24</v>
      </c>
      <c r="F120" s="334">
        <v>0</v>
      </c>
      <c r="G120" s="254">
        <f>E120*F120</f>
        <v>0</v>
      </c>
      <c r="H120" s="255">
        <v>1.421E-2</v>
      </c>
      <c r="I120" s="256">
        <f>E120*H120</f>
        <v>2.5612104000000002</v>
      </c>
      <c r="J120" s="255">
        <v>0</v>
      </c>
      <c r="K120" s="256">
        <f>E120*J120</f>
        <v>0</v>
      </c>
      <c r="O120" s="248">
        <v>2</v>
      </c>
      <c r="AA120" s="223">
        <v>1</v>
      </c>
      <c r="AB120" s="223">
        <v>7</v>
      </c>
      <c r="AC120" s="223">
        <v>7</v>
      </c>
      <c r="AZ120" s="223">
        <v>2</v>
      </c>
      <c r="BA120" s="223">
        <f>IF(AZ120=1,G120,0)</f>
        <v>0</v>
      </c>
      <c r="BB120" s="223">
        <f>IF(AZ120=2,G120,0)</f>
        <v>0</v>
      </c>
      <c r="BC120" s="223">
        <f>IF(AZ120=3,G120,0)</f>
        <v>0</v>
      </c>
      <c r="BD120" s="223">
        <f>IF(AZ120=4,G120,0)</f>
        <v>0</v>
      </c>
      <c r="BE120" s="223">
        <f>IF(AZ120=5,G120,0)</f>
        <v>0</v>
      </c>
      <c r="CA120" s="248">
        <v>1</v>
      </c>
      <c r="CB120" s="248">
        <v>7</v>
      </c>
    </row>
    <row r="121" spans="1:80" x14ac:dyDescent="0.2">
      <c r="A121" s="257"/>
      <c r="B121" s="260"/>
      <c r="C121" s="331" t="s">
        <v>358</v>
      </c>
      <c r="D121" s="332"/>
      <c r="E121" s="261">
        <v>180.24</v>
      </c>
      <c r="F121" s="335"/>
      <c r="G121" s="262"/>
      <c r="H121" s="263"/>
      <c r="I121" s="258"/>
      <c r="J121" s="264"/>
      <c r="K121" s="258"/>
      <c r="M121" s="259" t="s">
        <v>358</v>
      </c>
      <c r="O121" s="248"/>
    </row>
    <row r="122" spans="1:80" x14ac:dyDescent="0.2">
      <c r="A122" s="249">
        <v>38</v>
      </c>
      <c r="B122" s="250" t="s">
        <v>359</v>
      </c>
      <c r="C122" s="251" t="s">
        <v>360</v>
      </c>
      <c r="D122" s="252" t="s">
        <v>230</v>
      </c>
      <c r="E122" s="253">
        <v>1</v>
      </c>
      <c r="F122" s="334">
        <v>0</v>
      </c>
      <c r="G122" s="254">
        <f>E122*F122</f>
        <v>0</v>
      </c>
      <c r="H122" s="255">
        <v>2.3570000000000001E-2</v>
      </c>
      <c r="I122" s="256">
        <f>E122*H122</f>
        <v>2.3570000000000001E-2</v>
      </c>
      <c r="J122" s="255">
        <v>0</v>
      </c>
      <c r="K122" s="256">
        <f>E122*J122</f>
        <v>0</v>
      </c>
      <c r="O122" s="248">
        <v>2</v>
      </c>
      <c r="AA122" s="223">
        <v>1</v>
      </c>
      <c r="AB122" s="223">
        <v>7</v>
      </c>
      <c r="AC122" s="223">
        <v>7</v>
      </c>
      <c r="AZ122" s="223">
        <v>2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</v>
      </c>
      <c r="CB122" s="248">
        <v>7</v>
      </c>
    </row>
    <row r="123" spans="1:80" x14ac:dyDescent="0.2">
      <c r="A123" s="249">
        <v>39</v>
      </c>
      <c r="B123" s="250" t="s">
        <v>361</v>
      </c>
      <c r="C123" s="251" t="s">
        <v>362</v>
      </c>
      <c r="D123" s="252" t="s">
        <v>158</v>
      </c>
      <c r="E123" s="253">
        <v>51.86</v>
      </c>
      <c r="F123" s="334">
        <v>0</v>
      </c>
      <c r="G123" s="254">
        <f>E123*F123</f>
        <v>0</v>
      </c>
      <c r="H123" s="255">
        <v>1.6000000000000001E-4</v>
      </c>
      <c r="I123" s="256">
        <f>E123*H123</f>
        <v>8.2976000000000005E-3</v>
      </c>
      <c r="J123" s="255">
        <v>0</v>
      </c>
      <c r="K123" s="256">
        <f>E123*J123</f>
        <v>0</v>
      </c>
      <c r="O123" s="248">
        <v>2</v>
      </c>
      <c r="AA123" s="223">
        <v>1</v>
      </c>
      <c r="AB123" s="223">
        <v>7</v>
      </c>
      <c r="AC123" s="223">
        <v>7</v>
      </c>
      <c r="AZ123" s="223">
        <v>2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</v>
      </c>
      <c r="CB123" s="248">
        <v>7</v>
      </c>
    </row>
    <row r="124" spans="1:80" x14ac:dyDescent="0.2">
      <c r="A124" s="257"/>
      <c r="B124" s="260"/>
      <c r="C124" s="331" t="s">
        <v>349</v>
      </c>
      <c r="D124" s="332"/>
      <c r="E124" s="261">
        <v>0</v>
      </c>
      <c r="F124" s="335"/>
      <c r="G124" s="262"/>
      <c r="H124" s="263"/>
      <c r="I124" s="258"/>
      <c r="J124" s="264"/>
      <c r="K124" s="258"/>
      <c r="M124" s="259" t="s">
        <v>349</v>
      </c>
      <c r="O124" s="248"/>
    </row>
    <row r="125" spans="1:80" x14ac:dyDescent="0.2">
      <c r="A125" s="257"/>
      <c r="B125" s="260"/>
      <c r="C125" s="331" t="s">
        <v>363</v>
      </c>
      <c r="D125" s="332"/>
      <c r="E125" s="261">
        <v>45.96</v>
      </c>
      <c r="F125" s="335"/>
      <c r="G125" s="262"/>
      <c r="H125" s="263"/>
      <c r="I125" s="258"/>
      <c r="J125" s="264"/>
      <c r="K125" s="258"/>
      <c r="M125" s="259" t="s">
        <v>363</v>
      </c>
      <c r="O125" s="248"/>
    </row>
    <row r="126" spans="1:80" x14ac:dyDescent="0.2">
      <c r="A126" s="257"/>
      <c r="B126" s="260"/>
      <c r="C126" s="331" t="s">
        <v>364</v>
      </c>
      <c r="D126" s="332"/>
      <c r="E126" s="261">
        <v>5.9</v>
      </c>
      <c r="F126" s="335"/>
      <c r="G126" s="262"/>
      <c r="H126" s="263"/>
      <c r="I126" s="258"/>
      <c r="J126" s="264"/>
      <c r="K126" s="258"/>
      <c r="M126" s="259" t="s">
        <v>364</v>
      </c>
      <c r="O126" s="248"/>
    </row>
    <row r="127" spans="1:80" x14ac:dyDescent="0.2">
      <c r="A127" s="249">
        <v>40</v>
      </c>
      <c r="B127" s="250" t="s">
        <v>365</v>
      </c>
      <c r="C127" s="251" t="s">
        <v>366</v>
      </c>
      <c r="D127" s="252" t="s">
        <v>12</v>
      </c>
      <c r="E127" s="253">
        <f>SUM(G112:G123)/100</f>
        <v>0</v>
      </c>
      <c r="F127" s="334">
        <v>0</v>
      </c>
      <c r="G127" s="254">
        <f>E127*F127</f>
        <v>0</v>
      </c>
      <c r="H127" s="255">
        <v>0</v>
      </c>
      <c r="I127" s="256">
        <f>E127*H127</f>
        <v>0</v>
      </c>
      <c r="J127" s="255"/>
      <c r="K127" s="256">
        <f>E127*J127</f>
        <v>0</v>
      </c>
      <c r="O127" s="248">
        <v>2</v>
      </c>
      <c r="AA127" s="223">
        <v>7</v>
      </c>
      <c r="AB127" s="223">
        <v>1002</v>
      </c>
      <c r="AC127" s="223">
        <v>5</v>
      </c>
      <c r="AZ127" s="223">
        <v>2</v>
      </c>
      <c r="BA127" s="223">
        <f>IF(AZ127=1,G127,0)</f>
        <v>0</v>
      </c>
      <c r="BB127" s="223">
        <f>IF(AZ127=2,G127,0)</f>
        <v>0</v>
      </c>
      <c r="BC127" s="223">
        <f>IF(AZ127=3,G127,0)</f>
        <v>0</v>
      </c>
      <c r="BD127" s="223">
        <f>IF(AZ127=4,G127,0)</f>
        <v>0</v>
      </c>
      <c r="BE127" s="223">
        <f>IF(AZ127=5,G127,0)</f>
        <v>0</v>
      </c>
      <c r="CA127" s="248">
        <v>7</v>
      </c>
      <c r="CB127" s="248">
        <v>1002</v>
      </c>
    </row>
    <row r="128" spans="1:80" ht="13.1" x14ac:dyDescent="0.25">
      <c r="A128" s="265"/>
      <c r="B128" s="266" t="s">
        <v>99</v>
      </c>
      <c r="C128" s="267" t="s">
        <v>346</v>
      </c>
      <c r="D128" s="268"/>
      <c r="E128" s="269"/>
      <c r="F128" s="336"/>
      <c r="G128" s="271">
        <f>SUM(G111:G127)</f>
        <v>0</v>
      </c>
      <c r="H128" s="272"/>
      <c r="I128" s="273">
        <f>SUM(I111:I127)</f>
        <v>3.2592380000000003</v>
      </c>
      <c r="J128" s="272"/>
      <c r="K128" s="273">
        <f>SUM(K111:K127)</f>
        <v>0</v>
      </c>
      <c r="O128" s="248">
        <v>4</v>
      </c>
      <c r="BA128" s="274">
        <f>SUM(BA111:BA127)</f>
        <v>0</v>
      </c>
      <c r="BB128" s="274">
        <f>SUM(BB111:BB127)</f>
        <v>0</v>
      </c>
      <c r="BC128" s="274">
        <f>SUM(BC111:BC127)</f>
        <v>0</v>
      </c>
      <c r="BD128" s="274">
        <f>SUM(BD111:BD127)</f>
        <v>0</v>
      </c>
      <c r="BE128" s="274">
        <f>SUM(BE111:BE127)</f>
        <v>0</v>
      </c>
    </row>
    <row r="129" spans="1:80" ht="13.1" x14ac:dyDescent="0.25">
      <c r="A129" s="238" t="s">
        <v>95</v>
      </c>
      <c r="B129" s="239" t="s">
        <v>367</v>
      </c>
      <c r="C129" s="240" t="s">
        <v>368</v>
      </c>
      <c r="D129" s="241"/>
      <c r="E129" s="242"/>
      <c r="F129" s="337"/>
      <c r="G129" s="243"/>
      <c r="H129" s="244"/>
      <c r="I129" s="245"/>
      <c r="J129" s="246"/>
      <c r="K129" s="247"/>
      <c r="O129" s="248">
        <v>1</v>
      </c>
    </row>
    <row r="130" spans="1:80" ht="20.95" x14ac:dyDescent="0.2">
      <c r="A130" s="249">
        <v>41</v>
      </c>
      <c r="B130" s="250" t="s">
        <v>370</v>
      </c>
      <c r="C130" s="251" t="s">
        <v>371</v>
      </c>
      <c r="D130" s="252" t="s">
        <v>263</v>
      </c>
      <c r="E130" s="253">
        <v>8.6</v>
      </c>
      <c r="F130" s="334">
        <v>0</v>
      </c>
      <c r="G130" s="254">
        <f t="shared" ref="G130:G140" si="0">E130*F130</f>
        <v>0</v>
      </c>
      <c r="H130" s="255">
        <v>0</v>
      </c>
      <c r="I130" s="256">
        <f t="shared" ref="I130:I140" si="1">E130*H130</f>
        <v>0</v>
      </c>
      <c r="J130" s="255"/>
      <c r="K130" s="256">
        <f t="shared" ref="K130:K140" si="2">E130*J130</f>
        <v>0</v>
      </c>
      <c r="O130" s="248">
        <v>2</v>
      </c>
      <c r="AA130" s="223">
        <v>12</v>
      </c>
      <c r="AB130" s="223">
        <v>0</v>
      </c>
      <c r="AC130" s="223">
        <v>35</v>
      </c>
      <c r="AZ130" s="223">
        <v>2</v>
      </c>
      <c r="BA130" s="223">
        <f t="shared" ref="BA130:BA140" si="3">IF(AZ130=1,G130,0)</f>
        <v>0</v>
      </c>
      <c r="BB130" s="223">
        <f t="shared" ref="BB130:BB140" si="4">IF(AZ130=2,G130,0)</f>
        <v>0</v>
      </c>
      <c r="BC130" s="223">
        <f t="shared" ref="BC130:BC140" si="5">IF(AZ130=3,G130,0)</f>
        <v>0</v>
      </c>
      <c r="BD130" s="223">
        <f t="shared" ref="BD130:BD140" si="6">IF(AZ130=4,G130,0)</f>
        <v>0</v>
      </c>
      <c r="BE130" s="223">
        <f t="shared" ref="BE130:BE140" si="7">IF(AZ130=5,G130,0)</f>
        <v>0</v>
      </c>
      <c r="CA130" s="248">
        <v>12</v>
      </c>
      <c r="CB130" s="248">
        <v>0</v>
      </c>
    </row>
    <row r="131" spans="1:80" ht="20.95" x14ac:dyDescent="0.2">
      <c r="A131" s="249">
        <v>42</v>
      </c>
      <c r="B131" s="250" t="s">
        <v>372</v>
      </c>
      <c r="C131" s="251" t="s">
        <v>373</v>
      </c>
      <c r="D131" s="252" t="s">
        <v>263</v>
      </c>
      <c r="E131" s="253">
        <v>2</v>
      </c>
      <c r="F131" s="334">
        <v>0</v>
      </c>
      <c r="G131" s="254">
        <f t="shared" si="0"/>
        <v>0</v>
      </c>
      <c r="H131" s="255">
        <v>0</v>
      </c>
      <c r="I131" s="256">
        <f t="shared" si="1"/>
        <v>0</v>
      </c>
      <c r="J131" s="255"/>
      <c r="K131" s="256">
        <f t="shared" si="2"/>
        <v>0</v>
      </c>
      <c r="O131" s="248">
        <v>2</v>
      </c>
      <c r="AA131" s="223">
        <v>12</v>
      </c>
      <c r="AB131" s="223">
        <v>0</v>
      </c>
      <c r="AC131" s="223">
        <v>36</v>
      </c>
      <c r="AZ131" s="223">
        <v>2</v>
      </c>
      <c r="BA131" s="223">
        <f t="shared" si="3"/>
        <v>0</v>
      </c>
      <c r="BB131" s="223">
        <f t="shared" si="4"/>
        <v>0</v>
      </c>
      <c r="BC131" s="223">
        <f t="shared" si="5"/>
        <v>0</v>
      </c>
      <c r="BD131" s="223">
        <f t="shared" si="6"/>
        <v>0</v>
      </c>
      <c r="BE131" s="223">
        <f t="shared" si="7"/>
        <v>0</v>
      </c>
      <c r="CA131" s="248">
        <v>12</v>
      </c>
      <c r="CB131" s="248">
        <v>0</v>
      </c>
    </row>
    <row r="132" spans="1:80" ht="20.95" x14ac:dyDescent="0.2">
      <c r="A132" s="249">
        <v>43</v>
      </c>
      <c r="B132" s="250" t="s">
        <v>374</v>
      </c>
      <c r="C132" s="251" t="s">
        <v>375</v>
      </c>
      <c r="D132" s="252" t="s">
        <v>263</v>
      </c>
      <c r="E132" s="253">
        <v>5</v>
      </c>
      <c r="F132" s="334">
        <v>0</v>
      </c>
      <c r="G132" s="254">
        <f t="shared" si="0"/>
        <v>0</v>
      </c>
      <c r="H132" s="255">
        <v>0</v>
      </c>
      <c r="I132" s="256">
        <f t="shared" si="1"/>
        <v>0</v>
      </c>
      <c r="J132" s="255"/>
      <c r="K132" s="256">
        <f t="shared" si="2"/>
        <v>0</v>
      </c>
      <c r="O132" s="248">
        <v>2</v>
      </c>
      <c r="AA132" s="223">
        <v>12</v>
      </c>
      <c r="AB132" s="223">
        <v>0</v>
      </c>
      <c r="AC132" s="223">
        <v>37</v>
      </c>
      <c r="AZ132" s="223">
        <v>2</v>
      </c>
      <c r="BA132" s="223">
        <f t="shared" si="3"/>
        <v>0</v>
      </c>
      <c r="BB132" s="223">
        <f t="shared" si="4"/>
        <v>0</v>
      </c>
      <c r="BC132" s="223">
        <f t="shared" si="5"/>
        <v>0</v>
      </c>
      <c r="BD132" s="223">
        <f t="shared" si="6"/>
        <v>0</v>
      </c>
      <c r="BE132" s="223">
        <f t="shared" si="7"/>
        <v>0</v>
      </c>
      <c r="CA132" s="248">
        <v>12</v>
      </c>
      <c r="CB132" s="248">
        <v>0</v>
      </c>
    </row>
    <row r="133" spans="1:80" ht="20.95" x14ac:dyDescent="0.2">
      <c r="A133" s="249">
        <v>44</v>
      </c>
      <c r="B133" s="250" t="s">
        <v>376</v>
      </c>
      <c r="C133" s="251" t="s">
        <v>377</v>
      </c>
      <c r="D133" s="252" t="s">
        <v>263</v>
      </c>
      <c r="E133" s="253">
        <v>3.05</v>
      </c>
      <c r="F133" s="334">
        <v>0</v>
      </c>
      <c r="G133" s="254">
        <f t="shared" si="0"/>
        <v>0</v>
      </c>
      <c r="H133" s="255">
        <v>0</v>
      </c>
      <c r="I133" s="256">
        <f t="shared" si="1"/>
        <v>0</v>
      </c>
      <c r="J133" s="255"/>
      <c r="K133" s="256">
        <f t="shared" si="2"/>
        <v>0</v>
      </c>
      <c r="O133" s="248">
        <v>2</v>
      </c>
      <c r="AA133" s="223">
        <v>12</v>
      </c>
      <c r="AB133" s="223">
        <v>0</v>
      </c>
      <c r="AC133" s="223">
        <v>38</v>
      </c>
      <c r="AZ133" s="223">
        <v>2</v>
      </c>
      <c r="BA133" s="223">
        <f t="shared" si="3"/>
        <v>0</v>
      </c>
      <c r="BB133" s="223">
        <f t="shared" si="4"/>
        <v>0</v>
      </c>
      <c r="BC133" s="223">
        <f t="shared" si="5"/>
        <v>0</v>
      </c>
      <c r="BD133" s="223">
        <f t="shared" si="6"/>
        <v>0</v>
      </c>
      <c r="BE133" s="223">
        <f t="shared" si="7"/>
        <v>0</v>
      </c>
      <c r="CA133" s="248">
        <v>12</v>
      </c>
      <c r="CB133" s="248">
        <v>0</v>
      </c>
    </row>
    <row r="134" spans="1:80" ht="20.95" x14ac:dyDescent="0.2">
      <c r="A134" s="249">
        <v>45</v>
      </c>
      <c r="B134" s="250" t="s">
        <v>378</v>
      </c>
      <c r="C134" s="251" t="s">
        <v>379</v>
      </c>
      <c r="D134" s="252" t="s">
        <v>263</v>
      </c>
      <c r="E134" s="253">
        <v>1.0900000000000001</v>
      </c>
      <c r="F134" s="334">
        <v>0</v>
      </c>
      <c r="G134" s="254">
        <f t="shared" si="0"/>
        <v>0</v>
      </c>
      <c r="H134" s="255">
        <v>0</v>
      </c>
      <c r="I134" s="256">
        <f t="shared" si="1"/>
        <v>0</v>
      </c>
      <c r="J134" s="255"/>
      <c r="K134" s="256">
        <f t="shared" si="2"/>
        <v>0</v>
      </c>
      <c r="O134" s="248">
        <v>2</v>
      </c>
      <c r="AA134" s="223">
        <v>12</v>
      </c>
      <c r="AB134" s="223">
        <v>0</v>
      </c>
      <c r="AC134" s="223">
        <v>39</v>
      </c>
      <c r="AZ134" s="223">
        <v>2</v>
      </c>
      <c r="BA134" s="223">
        <f t="shared" si="3"/>
        <v>0</v>
      </c>
      <c r="BB134" s="223">
        <f t="shared" si="4"/>
        <v>0</v>
      </c>
      <c r="BC134" s="223">
        <f t="shared" si="5"/>
        <v>0</v>
      </c>
      <c r="BD134" s="223">
        <f t="shared" si="6"/>
        <v>0</v>
      </c>
      <c r="BE134" s="223">
        <f t="shared" si="7"/>
        <v>0</v>
      </c>
      <c r="CA134" s="248">
        <v>12</v>
      </c>
      <c r="CB134" s="248">
        <v>0</v>
      </c>
    </row>
    <row r="135" spans="1:80" ht="20.95" x14ac:dyDescent="0.2">
      <c r="A135" s="249">
        <v>46</v>
      </c>
      <c r="B135" s="250" t="s">
        <v>380</v>
      </c>
      <c r="C135" s="251" t="s">
        <v>381</v>
      </c>
      <c r="D135" s="252" t="s">
        <v>98</v>
      </c>
      <c r="E135" s="253">
        <v>1</v>
      </c>
      <c r="F135" s="334">
        <v>0</v>
      </c>
      <c r="G135" s="254">
        <f t="shared" si="0"/>
        <v>0</v>
      </c>
      <c r="H135" s="255">
        <v>0</v>
      </c>
      <c r="I135" s="256">
        <f t="shared" si="1"/>
        <v>0</v>
      </c>
      <c r="J135" s="255"/>
      <c r="K135" s="256">
        <f t="shared" si="2"/>
        <v>0</v>
      </c>
      <c r="O135" s="248">
        <v>2</v>
      </c>
      <c r="AA135" s="223">
        <v>12</v>
      </c>
      <c r="AB135" s="223">
        <v>0</v>
      </c>
      <c r="AC135" s="223">
        <v>40</v>
      </c>
      <c r="AZ135" s="223">
        <v>2</v>
      </c>
      <c r="BA135" s="223">
        <f t="shared" si="3"/>
        <v>0</v>
      </c>
      <c r="BB135" s="223">
        <f t="shared" si="4"/>
        <v>0</v>
      </c>
      <c r="BC135" s="223">
        <f t="shared" si="5"/>
        <v>0</v>
      </c>
      <c r="BD135" s="223">
        <f t="shared" si="6"/>
        <v>0</v>
      </c>
      <c r="BE135" s="223">
        <f t="shared" si="7"/>
        <v>0</v>
      </c>
      <c r="CA135" s="248">
        <v>12</v>
      </c>
      <c r="CB135" s="248">
        <v>0</v>
      </c>
    </row>
    <row r="136" spans="1:80" ht="20.95" x14ac:dyDescent="0.2">
      <c r="A136" s="249">
        <v>47</v>
      </c>
      <c r="B136" s="250" t="s">
        <v>382</v>
      </c>
      <c r="C136" s="251" t="s">
        <v>383</v>
      </c>
      <c r="D136" s="252" t="s">
        <v>98</v>
      </c>
      <c r="E136" s="253">
        <v>56</v>
      </c>
      <c r="F136" s="334">
        <v>0</v>
      </c>
      <c r="G136" s="254">
        <f t="shared" si="0"/>
        <v>0</v>
      </c>
      <c r="H136" s="255">
        <v>0</v>
      </c>
      <c r="I136" s="256">
        <f t="shared" si="1"/>
        <v>0</v>
      </c>
      <c r="J136" s="255"/>
      <c r="K136" s="256">
        <f t="shared" si="2"/>
        <v>0</v>
      </c>
      <c r="O136" s="248">
        <v>2</v>
      </c>
      <c r="AA136" s="223">
        <v>12</v>
      </c>
      <c r="AB136" s="223">
        <v>0</v>
      </c>
      <c r="AC136" s="223">
        <v>41</v>
      </c>
      <c r="AZ136" s="223">
        <v>2</v>
      </c>
      <c r="BA136" s="223">
        <f t="shared" si="3"/>
        <v>0</v>
      </c>
      <c r="BB136" s="223">
        <f t="shared" si="4"/>
        <v>0</v>
      </c>
      <c r="BC136" s="223">
        <f t="shared" si="5"/>
        <v>0</v>
      </c>
      <c r="BD136" s="223">
        <f t="shared" si="6"/>
        <v>0</v>
      </c>
      <c r="BE136" s="223">
        <f t="shared" si="7"/>
        <v>0</v>
      </c>
      <c r="CA136" s="248">
        <v>12</v>
      </c>
      <c r="CB136" s="248">
        <v>0</v>
      </c>
    </row>
    <row r="137" spans="1:80" ht="20.95" x14ac:dyDescent="0.2">
      <c r="A137" s="249">
        <v>48</v>
      </c>
      <c r="B137" s="250" t="s">
        <v>384</v>
      </c>
      <c r="C137" s="251" t="s">
        <v>385</v>
      </c>
      <c r="D137" s="252" t="s">
        <v>98</v>
      </c>
      <c r="E137" s="253">
        <v>4</v>
      </c>
      <c r="F137" s="334">
        <v>0</v>
      </c>
      <c r="G137" s="254">
        <f t="shared" si="0"/>
        <v>0</v>
      </c>
      <c r="H137" s="255">
        <v>0</v>
      </c>
      <c r="I137" s="256">
        <f t="shared" si="1"/>
        <v>0</v>
      </c>
      <c r="J137" s="255"/>
      <c r="K137" s="256">
        <f t="shared" si="2"/>
        <v>0</v>
      </c>
      <c r="O137" s="248">
        <v>2</v>
      </c>
      <c r="AA137" s="223">
        <v>12</v>
      </c>
      <c r="AB137" s="223">
        <v>0</v>
      </c>
      <c r="AC137" s="223">
        <v>42</v>
      </c>
      <c r="AZ137" s="223">
        <v>2</v>
      </c>
      <c r="BA137" s="223">
        <f t="shared" si="3"/>
        <v>0</v>
      </c>
      <c r="BB137" s="223">
        <f t="shared" si="4"/>
        <v>0</v>
      </c>
      <c r="BC137" s="223">
        <f t="shared" si="5"/>
        <v>0</v>
      </c>
      <c r="BD137" s="223">
        <f t="shared" si="6"/>
        <v>0</v>
      </c>
      <c r="BE137" s="223">
        <f t="shared" si="7"/>
        <v>0</v>
      </c>
      <c r="CA137" s="248">
        <v>12</v>
      </c>
      <c r="CB137" s="248">
        <v>0</v>
      </c>
    </row>
    <row r="138" spans="1:80" ht="20.95" x14ac:dyDescent="0.2">
      <c r="A138" s="249">
        <v>49</v>
      </c>
      <c r="B138" s="250" t="s">
        <v>386</v>
      </c>
      <c r="C138" s="251" t="s">
        <v>387</v>
      </c>
      <c r="D138" s="252" t="s">
        <v>263</v>
      </c>
      <c r="E138" s="253">
        <v>28.8</v>
      </c>
      <c r="F138" s="334">
        <v>0</v>
      </c>
      <c r="G138" s="254">
        <f t="shared" si="0"/>
        <v>0</v>
      </c>
      <c r="H138" s="255">
        <v>0</v>
      </c>
      <c r="I138" s="256">
        <f t="shared" si="1"/>
        <v>0</v>
      </c>
      <c r="J138" s="255"/>
      <c r="K138" s="256">
        <f t="shared" si="2"/>
        <v>0</v>
      </c>
      <c r="O138" s="248">
        <v>2</v>
      </c>
      <c r="AA138" s="223">
        <v>12</v>
      </c>
      <c r="AB138" s="223">
        <v>0</v>
      </c>
      <c r="AC138" s="223">
        <v>43</v>
      </c>
      <c r="AZ138" s="223">
        <v>2</v>
      </c>
      <c r="BA138" s="223">
        <f t="shared" si="3"/>
        <v>0</v>
      </c>
      <c r="BB138" s="223">
        <f t="shared" si="4"/>
        <v>0</v>
      </c>
      <c r="BC138" s="223">
        <f t="shared" si="5"/>
        <v>0</v>
      </c>
      <c r="BD138" s="223">
        <f t="shared" si="6"/>
        <v>0</v>
      </c>
      <c r="BE138" s="223">
        <f t="shared" si="7"/>
        <v>0</v>
      </c>
      <c r="CA138" s="248">
        <v>12</v>
      </c>
      <c r="CB138" s="248">
        <v>0</v>
      </c>
    </row>
    <row r="139" spans="1:80" ht="20.95" x14ac:dyDescent="0.2">
      <c r="A139" s="249">
        <v>50</v>
      </c>
      <c r="B139" s="250" t="s">
        <v>388</v>
      </c>
      <c r="C139" s="251" t="s">
        <v>389</v>
      </c>
      <c r="D139" s="252" t="s">
        <v>263</v>
      </c>
      <c r="E139" s="253">
        <v>25.1</v>
      </c>
      <c r="F139" s="334">
        <v>0</v>
      </c>
      <c r="G139" s="254">
        <f t="shared" si="0"/>
        <v>0</v>
      </c>
      <c r="H139" s="255">
        <v>0</v>
      </c>
      <c r="I139" s="256">
        <f t="shared" si="1"/>
        <v>0</v>
      </c>
      <c r="J139" s="255"/>
      <c r="K139" s="256">
        <f t="shared" si="2"/>
        <v>0</v>
      </c>
      <c r="O139" s="248">
        <v>2</v>
      </c>
      <c r="AA139" s="223">
        <v>12</v>
      </c>
      <c r="AB139" s="223">
        <v>0</v>
      </c>
      <c r="AC139" s="223">
        <v>44</v>
      </c>
      <c r="AZ139" s="223">
        <v>2</v>
      </c>
      <c r="BA139" s="223">
        <f t="shared" si="3"/>
        <v>0</v>
      </c>
      <c r="BB139" s="223">
        <f t="shared" si="4"/>
        <v>0</v>
      </c>
      <c r="BC139" s="223">
        <f t="shared" si="5"/>
        <v>0</v>
      </c>
      <c r="BD139" s="223">
        <f t="shared" si="6"/>
        <v>0</v>
      </c>
      <c r="BE139" s="223">
        <f t="shared" si="7"/>
        <v>0</v>
      </c>
      <c r="CA139" s="248">
        <v>12</v>
      </c>
      <c r="CB139" s="248">
        <v>0</v>
      </c>
    </row>
    <row r="140" spans="1:80" x14ac:dyDescent="0.2">
      <c r="A140" s="249">
        <v>51</v>
      </c>
      <c r="B140" s="250" t="s">
        <v>390</v>
      </c>
      <c r="C140" s="251" t="s">
        <v>391</v>
      </c>
      <c r="D140" s="252" t="s">
        <v>12</v>
      </c>
      <c r="E140" s="253">
        <f>SUM(G130:G139)/100</f>
        <v>0</v>
      </c>
      <c r="F140" s="334">
        <v>0</v>
      </c>
      <c r="G140" s="254">
        <f t="shared" si="0"/>
        <v>0</v>
      </c>
      <c r="H140" s="255">
        <v>0</v>
      </c>
      <c r="I140" s="256">
        <f t="shared" si="1"/>
        <v>0</v>
      </c>
      <c r="J140" s="255"/>
      <c r="K140" s="256">
        <f t="shared" si="2"/>
        <v>0</v>
      </c>
      <c r="O140" s="248">
        <v>2</v>
      </c>
      <c r="AA140" s="223">
        <v>7</v>
      </c>
      <c r="AB140" s="223">
        <v>1002</v>
      </c>
      <c r="AC140" s="223">
        <v>5</v>
      </c>
      <c r="AZ140" s="223">
        <v>2</v>
      </c>
      <c r="BA140" s="223">
        <f t="shared" si="3"/>
        <v>0</v>
      </c>
      <c r="BB140" s="223">
        <f t="shared" si="4"/>
        <v>0</v>
      </c>
      <c r="BC140" s="223">
        <f t="shared" si="5"/>
        <v>0</v>
      </c>
      <c r="BD140" s="223">
        <f t="shared" si="6"/>
        <v>0</v>
      </c>
      <c r="BE140" s="223">
        <f t="shared" si="7"/>
        <v>0</v>
      </c>
      <c r="CA140" s="248">
        <v>7</v>
      </c>
      <c r="CB140" s="248">
        <v>1002</v>
      </c>
    </row>
    <row r="141" spans="1:80" ht="13.1" x14ac:dyDescent="0.25">
      <c r="A141" s="265"/>
      <c r="B141" s="266" t="s">
        <v>99</v>
      </c>
      <c r="C141" s="267" t="s">
        <v>369</v>
      </c>
      <c r="D141" s="268"/>
      <c r="E141" s="269"/>
      <c r="F141" s="336"/>
      <c r="G141" s="271">
        <f>SUM(G129:G140)</f>
        <v>0</v>
      </c>
      <c r="H141" s="272"/>
      <c r="I141" s="273">
        <f>SUM(I129:I140)</f>
        <v>0</v>
      </c>
      <c r="J141" s="272"/>
      <c r="K141" s="273">
        <f>SUM(K129:K140)</f>
        <v>0</v>
      </c>
      <c r="O141" s="248">
        <v>4</v>
      </c>
      <c r="BA141" s="274">
        <f>SUM(BA129:BA140)</f>
        <v>0</v>
      </c>
      <c r="BB141" s="274">
        <f>SUM(BB129:BB140)</f>
        <v>0</v>
      </c>
      <c r="BC141" s="274">
        <f>SUM(BC129:BC140)</f>
        <v>0</v>
      </c>
      <c r="BD141" s="274">
        <f>SUM(BD129:BD140)</f>
        <v>0</v>
      </c>
      <c r="BE141" s="274">
        <f>SUM(BE129:BE140)</f>
        <v>0</v>
      </c>
    </row>
    <row r="142" spans="1:80" ht="13.1" x14ac:dyDescent="0.25">
      <c r="A142" s="238" t="s">
        <v>95</v>
      </c>
      <c r="B142" s="239" t="s">
        <v>392</v>
      </c>
      <c r="C142" s="240" t="s">
        <v>393</v>
      </c>
      <c r="D142" s="241"/>
      <c r="E142" s="242"/>
      <c r="F142" s="337"/>
      <c r="G142" s="243"/>
      <c r="H142" s="244"/>
      <c r="I142" s="245"/>
      <c r="J142" s="246"/>
      <c r="K142" s="247"/>
      <c r="O142" s="248">
        <v>1</v>
      </c>
    </row>
    <row r="143" spans="1:80" x14ac:dyDescent="0.2">
      <c r="A143" s="249">
        <v>52</v>
      </c>
      <c r="B143" s="250" t="s">
        <v>395</v>
      </c>
      <c r="C143" s="251" t="s">
        <v>396</v>
      </c>
      <c r="D143" s="252" t="s">
        <v>397</v>
      </c>
      <c r="E143" s="253">
        <v>12</v>
      </c>
      <c r="F143" s="334">
        <v>0</v>
      </c>
      <c r="G143" s="254">
        <f t="shared" ref="G143:G162" si="8">E143*F143</f>
        <v>0</v>
      </c>
      <c r="H143" s="255">
        <v>0</v>
      </c>
      <c r="I143" s="256">
        <f t="shared" ref="I143:I162" si="9">E143*H143</f>
        <v>0</v>
      </c>
      <c r="J143" s="255">
        <v>0</v>
      </c>
      <c r="K143" s="256">
        <f t="shared" ref="K143:K162" si="10">E143*J143</f>
        <v>0</v>
      </c>
      <c r="O143" s="248">
        <v>2</v>
      </c>
      <c r="AA143" s="223">
        <v>1</v>
      </c>
      <c r="AB143" s="223">
        <v>7</v>
      </c>
      <c r="AC143" s="223">
        <v>7</v>
      </c>
      <c r="AZ143" s="223">
        <v>2</v>
      </c>
      <c r="BA143" s="223">
        <f t="shared" ref="BA143:BA162" si="11">IF(AZ143=1,G143,0)</f>
        <v>0</v>
      </c>
      <c r="BB143" s="223">
        <f t="shared" ref="BB143:BB162" si="12">IF(AZ143=2,G143,0)</f>
        <v>0</v>
      </c>
      <c r="BC143" s="223">
        <f t="shared" ref="BC143:BC162" si="13">IF(AZ143=3,G143,0)</f>
        <v>0</v>
      </c>
      <c r="BD143" s="223">
        <f t="shared" ref="BD143:BD162" si="14">IF(AZ143=4,G143,0)</f>
        <v>0</v>
      </c>
      <c r="BE143" s="223">
        <f t="shared" ref="BE143:BE162" si="15">IF(AZ143=5,G143,0)</f>
        <v>0</v>
      </c>
      <c r="CA143" s="248">
        <v>1</v>
      </c>
      <c r="CB143" s="248">
        <v>7</v>
      </c>
    </row>
    <row r="144" spans="1:80" x14ac:dyDescent="0.2">
      <c r="A144" s="249">
        <v>53</v>
      </c>
      <c r="B144" s="250" t="s">
        <v>398</v>
      </c>
      <c r="C144" s="251" t="s">
        <v>399</v>
      </c>
      <c r="D144" s="252" t="s">
        <v>397</v>
      </c>
      <c r="E144" s="253">
        <v>12</v>
      </c>
      <c r="F144" s="334">
        <v>0</v>
      </c>
      <c r="G144" s="254">
        <f t="shared" si="8"/>
        <v>0</v>
      </c>
      <c r="H144" s="255">
        <v>0</v>
      </c>
      <c r="I144" s="256">
        <f t="shared" si="9"/>
        <v>0</v>
      </c>
      <c r="J144" s="255">
        <v>0</v>
      </c>
      <c r="K144" s="256">
        <f t="shared" si="10"/>
        <v>0</v>
      </c>
      <c r="O144" s="248">
        <v>2</v>
      </c>
      <c r="AA144" s="223">
        <v>1</v>
      </c>
      <c r="AB144" s="223">
        <v>7</v>
      </c>
      <c r="AC144" s="223">
        <v>7</v>
      </c>
      <c r="AZ144" s="223">
        <v>2</v>
      </c>
      <c r="BA144" s="223">
        <f t="shared" si="11"/>
        <v>0</v>
      </c>
      <c r="BB144" s="223">
        <f t="shared" si="12"/>
        <v>0</v>
      </c>
      <c r="BC144" s="223">
        <f t="shared" si="13"/>
        <v>0</v>
      </c>
      <c r="BD144" s="223">
        <f t="shared" si="14"/>
        <v>0</v>
      </c>
      <c r="BE144" s="223">
        <f t="shared" si="15"/>
        <v>0</v>
      </c>
      <c r="CA144" s="248">
        <v>1</v>
      </c>
      <c r="CB144" s="248">
        <v>7</v>
      </c>
    </row>
    <row r="145" spans="1:80" ht="20.95" x14ac:dyDescent="0.2">
      <c r="A145" s="249">
        <v>54</v>
      </c>
      <c r="B145" s="250" t="s">
        <v>400</v>
      </c>
      <c r="C145" s="251" t="s">
        <v>401</v>
      </c>
      <c r="D145" s="252" t="s">
        <v>98</v>
      </c>
      <c r="E145" s="253">
        <v>3</v>
      </c>
      <c r="F145" s="334">
        <v>0</v>
      </c>
      <c r="G145" s="254">
        <f t="shared" si="8"/>
        <v>0</v>
      </c>
      <c r="H145" s="255">
        <v>0</v>
      </c>
      <c r="I145" s="256">
        <f t="shared" si="9"/>
        <v>0</v>
      </c>
      <c r="J145" s="255"/>
      <c r="K145" s="256">
        <f t="shared" si="10"/>
        <v>0</v>
      </c>
      <c r="O145" s="248">
        <v>2</v>
      </c>
      <c r="AA145" s="223">
        <v>12</v>
      </c>
      <c r="AB145" s="223">
        <v>0</v>
      </c>
      <c r="AC145" s="223">
        <v>1</v>
      </c>
      <c r="AZ145" s="223">
        <v>2</v>
      </c>
      <c r="BA145" s="223">
        <f t="shared" si="11"/>
        <v>0</v>
      </c>
      <c r="BB145" s="223">
        <f t="shared" si="12"/>
        <v>0</v>
      </c>
      <c r="BC145" s="223">
        <f t="shared" si="13"/>
        <v>0</v>
      </c>
      <c r="BD145" s="223">
        <f t="shared" si="14"/>
        <v>0</v>
      </c>
      <c r="BE145" s="223">
        <f t="shared" si="15"/>
        <v>0</v>
      </c>
      <c r="CA145" s="248">
        <v>12</v>
      </c>
      <c r="CB145" s="248">
        <v>0</v>
      </c>
    </row>
    <row r="146" spans="1:80" ht="20.95" x14ac:dyDescent="0.2">
      <c r="A146" s="249">
        <v>55</v>
      </c>
      <c r="B146" s="250" t="s">
        <v>402</v>
      </c>
      <c r="C146" s="251" t="s">
        <v>403</v>
      </c>
      <c r="D146" s="252" t="s">
        <v>98</v>
      </c>
      <c r="E146" s="253">
        <v>1</v>
      </c>
      <c r="F146" s="334">
        <v>0</v>
      </c>
      <c r="G146" s="254">
        <f t="shared" si="8"/>
        <v>0</v>
      </c>
      <c r="H146" s="255">
        <v>0</v>
      </c>
      <c r="I146" s="256">
        <f t="shared" si="9"/>
        <v>0</v>
      </c>
      <c r="J146" s="255"/>
      <c r="K146" s="256">
        <f t="shared" si="10"/>
        <v>0</v>
      </c>
      <c r="O146" s="248">
        <v>2</v>
      </c>
      <c r="AA146" s="223">
        <v>12</v>
      </c>
      <c r="AB146" s="223">
        <v>0</v>
      </c>
      <c r="AC146" s="223">
        <v>6</v>
      </c>
      <c r="AZ146" s="223">
        <v>2</v>
      </c>
      <c r="BA146" s="223">
        <f t="shared" si="11"/>
        <v>0</v>
      </c>
      <c r="BB146" s="223">
        <f t="shared" si="12"/>
        <v>0</v>
      </c>
      <c r="BC146" s="223">
        <f t="shared" si="13"/>
        <v>0</v>
      </c>
      <c r="BD146" s="223">
        <f t="shared" si="14"/>
        <v>0</v>
      </c>
      <c r="BE146" s="223">
        <f t="shared" si="15"/>
        <v>0</v>
      </c>
      <c r="CA146" s="248">
        <v>12</v>
      </c>
      <c r="CB146" s="248">
        <v>0</v>
      </c>
    </row>
    <row r="147" spans="1:80" ht="20.95" x14ac:dyDescent="0.2">
      <c r="A147" s="249">
        <v>56</v>
      </c>
      <c r="B147" s="250" t="s">
        <v>404</v>
      </c>
      <c r="C147" s="251" t="s">
        <v>405</v>
      </c>
      <c r="D147" s="252" t="s">
        <v>98</v>
      </c>
      <c r="E147" s="253">
        <v>2</v>
      </c>
      <c r="F147" s="334">
        <v>0</v>
      </c>
      <c r="G147" s="254">
        <f t="shared" si="8"/>
        <v>0</v>
      </c>
      <c r="H147" s="255">
        <v>0</v>
      </c>
      <c r="I147" s="256">
        <f t="shared" si="9"/>
        <v>0</v>
      </c>
      <c r="J147" s="255"/>
      <c r="K147" s="256">
        <f t="shared" si="10"/>
        <v>0</v>
      </c>
      <c r="O147" s="248">
        <v>2</v>
      </c>
      <c r="AA147" s="223">
        <v>12</v>
      </c>
      <c r="AB147" s="223">
        <v>0</v>
      </c>
      <c r="AC147" s="223">
        <v>7</v>
      </c>
      <c r="AZ147" s="223">
        <v>2</v>
      </c>
      <c r="BA147" s="223">
        <f t="shared" si="11"/>
        <v>0</v>
      </c>
      <c r="BB147" s="223">
        <f t="shared" si="12"/>
        <v>0</v>
      </c>
      <c r="BC147" s="223">
        <f t="shared" si="13"/>
        <v>0</v>
      </c>
      <c r="BD147" s="223">
        <f t="shared" si="14"/>
        <v>0</v>
      </c>
      <c r="BE147" s="223">
        <f t="shared" si="15"/>
        <v>0</v>
      </c>
      <c r="CA147" s="248">
        <v>12</v>
      </c>
      <c r="CB147" s="248">
        <v>0</v>
      </c>
    </row>
    <row r="148" spans="1:80" ht="20.95" x14ac:dyDescent="0.2">
      <c r="A148" s="249">
        <v>57</v>
      </c>
      <c r="B148" s="250" t="s">
        <v>406</v>
      </c>
      <c r="C148" s="251" t="s">
        <v>407</v>
      </c>
      <c r="D148" s="252" t="s">
        <v>98</v>
      </c>
      <c r="E148" s="253">
        <v>1</v>
      </c>
      <c r="F148" s="334">
        <v>0</v>
      </c>
      <c r="G148" s="254">
        <f t="shared" si="8"/>
        <v>0</v>
      </c>
      <c r="H148" s="255">
        <v>0</v>
      </c>
      <c r="I148" s="256">
        <f t="shared" si="9"/>
        <v>0</v>
      </c>
      <c r="J148" s="255"/>
      <c r="K148" s="256">
        <f t="shared" si="10"/>
        <v>0</v>
      </c>
      <c r="O148" s="248">
        <v>2</v>
      </c>
      <c r="AA148" s="223">
        <v>12</v>
      </c>
      <c r="AB148" s="223">
        <v>0</v>
      </c>
      <c r="AC148" s="223">
        <v>8</v>
      </c>
      <c r="AZ148" s="223">
        <v>2</v>
      </c>
      <c r="BA148" s="223">
        <f t="shared" si="11"/>
        <v>0</v>
      </c>
      <c r="BB148" s="223">
        <f t="shared" si="12"/>
        <v>0</v>
      </c>
      <c r="BC148" s="223">
        <f t="shared" si="13"/>
        <v>0</v>
      </c>
      <c r="BD148" s="223">
        <f t="shared" si="14"/>
        <v>0</v>
      </c>
      <c r="BE148" s="223">
        <f t="shared" si="15"/>
        <v>0</v>
      </c>
      <c r="CA148" s="248">
        <v>12</v>
      </c>
      <c r="CB148" s="248">
        <v>0</v>
      </c>
    </row>
    <row r="149" spans="1:80" ht="20.95" x14ac:dyDescent="0.2">
      <c r="A149" s="249">
        <v>58</v>
      </c>
      <c r="B149" s="250" t="s">
        <v>408</v>
      </c>
      <c r="C149" s="251" t="s">
        <v>409</v>
      </c>
      <c r="D149" s="252" t="s">
        <v>98</v>
      </c>
      <c r="E149" s="253">
        <v>3</v>
      </c>
      <c r="F149" s="334">
        <v>0</v>
      </c>
      <c r="G149" s="254">
        <f t="shared" si="8"/>
        <v>0</v>
      </c>
      <c r="H149" s="255">
        <v>0</v>
      </c>
      <c r="I149" s="256">
        <f t="shared" si="9"/>
        <v>0</v>
      </c>
      <c r="J149" s="255"/>
      <c r="K149" s="256">
        <f t="shared" si="10"/>
        <v>0</v>
      </c>
      <c r="O149" s="248">
        <v>2</v>
      </c>
      <c r="AA149" s="223">
        <v>12</v>
      </c>
      <c r="AB149" s="223">
        <v>0</v>
      </c>
      <c r="AC149" s="223">
        <v>9</v>
      </c>
      <c r="AZ149" s="223">
        <v>2</v>
      </c>
      <c r="BA149" s="223">
        <f t="shared" si="11"/>
        <v>0</v>
      </c>
      <c r="BB149" s="223">
        <f t="shared" si="12"/>
        <v>0</v>
      </c>
      <c r="BC149" s="223">
        <f t="shared" si="13"/>
        <v>0</v>
      </c>
      <c r="BD149" s="223">
        <f t="shared" si="14"/>
        <v>0</v>
      </c>
      <c r="BE149" s="223">
        <f t="shared" si="15"/>
        <v>0</v>
      </c>
      <c r="CA149" s="248">
        <v>12</v>
      </c>
      <c r="CB149" s="248">
        <v>0</v>
      </c>
    </row>
    <row r="150" spans="1:80" ht="20.95" x14ac:dyDescent="0.2">
      <c r="A150" s="249">
        <v>59</v>
      </c>
      <c r="B150" s="250" t="s">
        <v>410</v>
      </c>
      <c r="C150" s="251" t="s">
        <v>411</v>
      </c>
      <c r="D150" s="252" t="s">
        <v>98</v>
      </c>
      <c r="E150" s="253">
        <v>1</v>
      </c>
      <c r="F150" s="334">
        <v>0</v>
      </c>
      <c r="G150" s="254">
        <f t="shared" si="8"/>
        <v>0</v>
      </c>
      <c r="H150" s="255">
        <v>0</v>
      </c>
      <c r="I150" s="256">
        <f t="shared" si="9"/>
        <v>0</v>
      </c>
      <c r="J150" s="255"/>
      <c r="K150" s="256">
        <f t="shared" si="10"/>
        <v>0</v>
      </c>
      <c r="O150" s="248">
        <v>2</v>
      </c>
      <c r="AA150" s="223">
        <v>12</v>
      </c>
      <c r="AB150" s="223">
        <v>0</v>
      </c>
      <c r="AC150" s="223">
        <v>10</v>
      </c>
      <c r="AZ150" s="223">
        <v>2</v>
      </c>
      <c r="BA150" s="223">
        <f t="shared" si="11"/>
        <v>0</v>
      </c>
      <c r="BB150" s="223">
        <f t="shared" si="12"/>
        <v>0</v>
      </c>
      <c r="BC150" s="223">
        <f t="shared" si="13"/>
        <v>0</v>
      </c>
      <c r="BD150" s="223">
        <f t="shared" si="14"/>
        <v>0</v>
      </c>
      <c r="BE150" s="223">
        <f t="shared" si="15"/>
        <v>0</v>
      </c>
      <c r="CA150" s="248">
        <v>12</v>
      </c>
      <c r="CB150" s="248">
        <v>0</v>
      </c>
    </row>
    <row r="151" spans="1:80" ht="20.95" x14ac:dyDescent="0.2">
      <c r="A151" s="249">
        <v>60</v>
      </c>
      <c r="B151" s="250" t="s">
        <v>412</v>
      </c>
      <c r="C151" s="251" t="s">
        <v>413</v>
      </c>
      <c r="D151" s="252" t="s">
        <v>98</v>
      </c>
      <c r="E151" s="253">
        <v>1</v>
      </c>
      <c r="F151" s="334">
        <v>0</v>
      </c>
      <c r="G151" s="254">
        <f t="shared" si="8"/>
        <v>0</v>
      </c>
      <c r="H151" s="255">
        <v>0</v>
      </c>
      <c r="I151" s="256">
        <f t="shared" si="9"/>
        <v>0</v>
      </c>
      <c r="J151" s="255"/>
      <c r="K151" s="256">
        <f t="shared" si="10"/>
        <v>0</v>
      </c>
      <c r="O151" s="248">
        <v>2</v>
      </c>
      <c r="AA151" s="223">
        <v>12</v>
      </c>
      <c r="AB151" s="223">
        <v>0</v>
      </c>
      <c r="AC151" s="223">
        <v>11</v>
      </c>
      <c r="AZ151" s="223">
        <v>2</v>
      </c>
      <c r="BA151" s="223">
        <f t="shared" si="11"/>
        <v>0</v>
      </c>
      <c r="BB151" s="223">
        <f t="shared" si="12"/>
        <v>0</v>
      </c>
      <c r="BC151" s="223">
        <f t="shared" si="13"/>
        <v>0</v>
      </c>
      <c r="BD151" s="223">
        <f t="shared" si="14"/>
        <v>0</v>
      </c>
      <c r="BE151" s="223">
        <f t="shared" si="15"/>
        <v>0</v>
      </c>
      <c r="CA151" s="248">
        <v>12</v>
      </c>
      <c r="CB151" s="248">
        <v>0</v>
      </c>
    </row>
    <row r="152" spans="1:80" ht="20.95" x14ac:dyDescent="0.2">
      <c r="A152" s="249">
        <v>61</v>
      </c>
      <c r="B152" s="250" t="s">
        <v>414</v>
      </c>
      <c r="C152" s="251" t="s">
        <v>415</v>
      </c>
      <c r="D152" s="252" t="s">
        <v>98</v>
      </c>
      <c r="E152" s="253">
        <v>1</v>
      </c>
      <c r="F152" s="334">
        <v>0</v>
      </c>
      <c r="G152" s="254">
        <f t="shared" si="8"/>
        <v>0</v>
      </c>
      <c r="H152" s="255">
        <v>0</v>
      </c>
      <c r="I152" s="256">
        <f t="shared" si="9"/>
        <v>0</v>
      </c>
      <c r="J152" s="255"/>
      <c r="K152" s="256">
        <f t="shared" si="10"/>
        <v>0</v>
      </c>
      <c r="O152" s="248">
        <v>2</v>
      </c>
      <c r="AA152" s="223">
        <v>12</v>
      </c>
      <c r="AB152" s="223">
        <v>0</v>
      </c>
      <c r="AC152" s="223">
        <v>17</v>
      </c>
      <c r="AZ152" s="223">
        <v>2</v>
      </c>
      <c r="BA152" s="223">
        <f t="shared" si="11"/>
        <v>0</v>
      </c>
      <c r="BB152" s="223">
        <f t="shared" si="12"/>
        <v>0</v>
      </c>
      <c r="BC152" s="223">
        <f t="shared" si="13"/>
        <v>0</v>
      </c>
      <c r="BD152" s="223">
        <f t="shared" si="14"/>
        <v>0</v>
      </c>
      <c r="BE152" s="223">
        <f t="shared" si="15"/>
        <v>0</v>
      </c>
      <c r="CA152" s="248">
        <v>12</v>
      </c>
      <c r="CB152" s="248">
        <v>0</v>
      </c>
    </row>
    <row r="153" spans="1:80" ht="20.95" x14ac:dyDescent="0.2">
      <c r="A153" s="249">
        <v>62</v>
      </c>
      <c r="B153" s="250" t="s">
        <v>416</v>
      </c>
      <c r="C153" s="251" t="s">
        <v>417</v>
      </c>
      <c r="D153" s="252" t="s">
        <v>98</v>
      </c>
      <c r="E153" s="253">
        <v>1</v>
      </c>
      <c r="F153" s="334">
        <v>0</v>
      </c>
      <c r="G153" s="254">
        <f t="shared" si="8"/>
        <v>0</v>
      </c>
      <c r="H153" s="255">
        <v>0</v>
      </c>
      <c r="I153" s="256">
        <f t="shared" si="9"/>
        <v>0</v>
      </c>
      <c r="J153" s="255"/>
      <c r="K153" s="256">
        <f t="shared" si="10"/>
        <v>0</v>
      </c>
      <c r="O153" s="248">
        <v>2</v>
      </c>
      <c r="AA153" s="223">
        <v>12</v>
      </c>
      <c r="AB153" s="223">
        <v>0</v>
      </c>
      <c r="AC153" s="223">
        <v>18</v>
      </c>
      <c r="AZ153" s="223">
        <v>2</v>
      </c>
      <c r="BA153" s="223">
        <f t="shared" si="11"/>
        <v>0</v>
      </c>
      <c r="BB153" s="223">
        <f t="shared" si="12"/>
        <v>0</v>
      </c>
      <c r="BC153" s="223">
        <f t="shared" si="13"/>
        <v>0</v>
      </c>
      <c r="BD153" s="223">
        <f t="shared" si="14"/>
        <v>0</v>
      </c>
      <c r="BE153" s="223">
        <f t="shared" si="15"/>
        <v>0</v>
      </c>
      <c r="CA153" s="248">
        <v>12</v>
      </c>
      <c r="CB153" s="248">
        <v>0</v>
      </c>
    </row>
    <row r="154" spans="1:80" ht="20.95" x14ac:dyDescent="0.2">
      <c r="A154" s="249">
        <v>63</v>
      </c>
      <c r="B154" s="250" t="s">
        <v>418</v>
      </c>
      <c r="C154" s="251" t="s">
        <v>419</v>
      </c>
      <c r="D154" s="252" t="s">
        <v>98</v>
      </c>
      <c r="E154" s="253">
        <v>2</v>
      </c>
      <c r="F154" s="334">
        <v>0</v>
      </c>
      <c r="G154" s="254">
        <f t="shared" si="8"/>
        <v>0</v>
      </c>
      <c r="H154" s="255">
        <v>0</v>
      </c>
      <c r="I154" s="256">
        <f t="shared" si="9"/>
        <v>0</v>
      </c>
      <c r="J154" s="255"/>
      <c r="K154" s="256">
        <f t="shared" si="10"/>
        <v>0</v>
      </c>
      <c r="O154" s="248">
        <v>2</v>
      </c>
      <c r="AA154" s="223">
        <v>12</v>
      </c>
      <c r="AB154" s="223">
        <v>0</v>
      </c>
      <c r="AC154" s="223">
        <v>19</v>
      </c>
      <c r="AZ154" s="223">
        <v>2</v>
      </c>
      <c r="BA154" s="223">
        <f t="shared" si="11"/>
        <v>0</v>
      </c>
      <c r="BB154" s="223">
        <f t="shared" si="12"/>
        <v>0</v>
      </c>
      <c r="BC154" s="223">
        <f t="shared" si="13"/>
        <v>0</v>
      </c>
      <c r="BD154" s="223">
        <f t="shared" si="14"/>
        <v>0</v>
      </c>
      <c r="BE154" s="223">
        <f t="shared" si="15"/>
        <v>0</v>
      </c>
      <c r="CA154" s="248">
        <v>12</v>
      </c>
      <c r="CB154" s="248">
        <v>0</v>
      </c>
    </row>
    <row r="155" spans="1:80" ht="20.95" x14ac:dyDescent="0.2">
      <c r="A155" s="249">
        <v>64</v>
      </c>
      <c r="B155" s="250" t="s">
        <v>420</v>
      </c>
      <c r="C155" s="251" t="s">
        <v>421</v>
      </c>
      <c r="D155" s="252" t="s">
        <v>98</v>
      </c>
      <c r="E155" s="253">
        <v>2</v>
      </c>
      <c r="F155" s="334">
        <v>0</v>
      </c>
      <c r="G155" s="254">
        <f t="shared" si="8"/>
        <v>0</v>
      </c>
      <c r="H155" s="255">
        <v>0</v>
      </c>
      <c r="I155" s="256">
        <f t="shared" si="9"/>
        <v>0</v>
      </c>
      <c r="J155" s="255"/>
      <c r="K155" s="256">
        <f t="shared" si="10"/>
        <v>0</v>
      </c>
      <c r="O155" s="248">
        <v>2</v>
      </c>
      <c r="AA155" s="223">
        <v>12</v>
      </c>
      <c r="AB155" s="223">
        <v>0</v>
      </c>
      <c r="AC155" s="223">
        <v>20</v>
      </c>
      <c r="AZ155" s="223">
        <v>2</v>
      </c>
      <c r="BA155" s="223">
        <f t="shared" si="11"/>
        <v>0</v>
      </c>
      <c r="BB155" s="223">
        <f t="shared" si="12"/>
        <v>0</v>
      </c>
      <c r="BC155" s="223">
        <f t="shared" si="13"/>
        <v>0</v>
      </c>
      <c r="BD155" s="223">
        <f t="shared" si="14"/>
        <v>0</v>
      </c>
      <c r="BE155" s="223">
        <f t="shared" si="15"/>
        <v>0</v>
      </c>
      <c r="CA155" s="248">
        <v>12</v>
      </c>
      <c r="CB155" s="248">
        <v>0</v>
      </c>
    </row>
    <row r="156" spans="1:80" ht="20.95" x14ac:dyDescent="0.2">
      <c r="A156" s="249">
        <v>65</v>
      </c>
      <c r="B156" s="250" t="s">
        <v>422</v>
      </c>
      <c r="C156" s="251" t="s">
        <v>423</v>
      </c>
      <c r="D156" s="252" t="s">
        <v>98</v>
      </c>
      <c r="E156" s="253">
        <v>1</v>
      </c>
      <c r="F156" s="334">
        <v>0</v>
      </c>
      <c r="G156" s="254">
        <f t="shared" si="8"/>
        <v>0</v>
      </c>
      <c r="H156" s="255">
        <v>0</v>
      </c>
      <c r="I156" s="256">
        <f t="shared" si="9"/>
        <v>0</v>
      </c>
      <c r="J156" s="255"/>
      <c r="K156" s="256">
        <f t="shared" si="10"/>
        <v>0</v>
      </c>
      <c r="O156" s="248">
        <v>2</v>
      </c>
      <c r="AA156" s="223">
        <v>12</v>
      </c>
      <c r="AB156" s="223">
        <v>0</v>
      </c>
      <c r="AC156" s="223">
        <v>22</v>
      </c>
      <c r="AZ156" s="223">
        <v>2</v>
      </c>
      <c r="BA156" s="223">
        <f t="shared" si="11"/>
        <v>0</v>
      </c>
      <c r="BB156" s="223">
        <f t="shared" si="12"/>
        <v>0</v>
      </c>
      <c r="BC156" s="223">
        <f t="shared" si="13"/>
        <v>0</v>
      </c>
      <c r="BD156" s="223">
        <f t="shared" si="14"/>
        <v>0</v>
      </c>
      <c r="BE156" s="223">
        <f t="shared" si="15"/>
        <v>0</v>
      </c>
      <c r="CA156" s="248">
        <v>12</v>
      </c>
      <c r="CB156" s="248">
        <v>0</v>
      </c>
    </row>
    <row r="157" spans="1:80" ht="20.95" x14ac:dyDescent="0.2">
      <c r="A157" s="249">
        <v>66</v>
      </c>
      <c r="B157" s="250" t="s">
        <v>424</v>
      </c>
      <c r="C157" s="251" t="s">
        <v>425</v>
      </c>
      <c r="D157" s="252" t="s">
        <v>98</v>
      </c>
      <c r="E157" s="253">
        <v>1</v>
      </c>
      <c r="F157" s="334">
        <v>0</v>
      </c>
      <c r="G157" s="254">
        <f t="shared" si="8"/>
        <v>0</v>
      </c>
      <c r="H157" s="255">
        <v>0</v>
      </c>
      <c r="I157" s="256">
        <f t="shared" si="9"/>
        <v>0</v>
      </c>
      <c r="J157" s="255"/>
      <c r="K157" s="256">
        <f t="shared" si="10"/>
        <v>0</v>
      </c>
      <c r="O157" s="248">
        <v>2</v>
      </c>
      <c r="AA157" s="223">
        <v>12</v>
      </c>
      <c r="AB157" s="223">
        <v>0</v>
      </c>
      <c r="AC157" s="223">
        <v>21</v>
      </c>
      <c r="AZ157" s="223">
        <v>2</v>
      </c>
      <c r="BA157" s="223">
        <f t="shared" si="11"/>
        <v>0</v>
      </c>
      <c r="BB157" s="223">
        <f t="shared" si="12"/>
        <v>0</v>
      </c>
      <c r="BC157" s="223">
        <f t="shared" si="13"/>
        <v>0</v>
      </c>
      <c r="BD157" s="223">
        <f t="shared" si="14"/>
        <v>0</v>
      </c>
      <c r="BE157" s="223">
        <f t="shared" si="15"/>
        <v>0</v>
      </c>
      <c r="CA157" s="248">
        <v>12</v>
      </c>
      <c r="CB157" s="248">
        <v>0</v>
      </c>
    </row>
    <row r="158" spans="1:80" ht="20.95" x14ac:dyDescent="0.2">
      <c r="A158" s="249">
        <v>67</v>
      </c>
      <c r="B158" s="250" t="s">
        <v>426</v>
      </c>
      <c r="C158" s="251" t="s">
        <v>427</v>
      </c>
      <c r="D158" s="252" t="s">
        <v>98</v>
      </c>
      <c r="E158" s="253">
        <v>1</v>
      </c>
      <c r="F158" s="334">
        <v>0</v>
      </c>
      <c r="G158" s="254">
        <f t="shared" si="8"/>
        <v>0</v>
      </c>
      <c r="H158" s="255">
        <v>0</v>
      </c>
      <c r="I158" s="256">
        <f t="shared" si="9"/>
        <v>0</v>
      </c>
      <c r="J158" s="255"/>
      <c r="K158" s="256">
        <f t="shared" si="10"/>
        <v>0</v>
      </c>
      <c r="O158" s="248">
        <v>2</v>
      </c>
      <c r="AA158" s="223">
        <v>12</v>
      </c>
      <c r="AB158" s="223">
        <v>0</v>
      </c>
      <c r="AC158" s="223">
        <v>23</v>
      </c>
      <c r="AZ158" s="223">
        <v>2</v>
      </c>
      <c r="BA158" s="223">
        <f t="shared" si="11"/>
        <v>0</v>
      </c>
      <c r="BB158" s="223">
        <f t="shared" si="12"/>
        <v>0</v>
      </c>
      <c r="BC158" s="223">
        <f t="shared" si="13"/>
        <v>0</v>
      </c>
      <c r="BD158" s="223">
        <f t="shared" si="14"/>
        <v>0</v>
      </c>
      <c r="BE158" s="223">
        <f t="shared" si="15"/>
        <v>0</v>
      </c>
      <c r="CA158" s="248">
        <v>12</v>
      </c>
      <c r="CB158" s="248">
        <v>0</v>
      </c>
    </row>
    <row r="159" spans="1:80" ht="20.95" x14ac:dyDescent="0.2">
      <c r="A159" s="249">
        <v>68</v>
      </c>
      <c r="B159" s="250" t="s">
        <v>428</v>
      </c>
      <c r="C159" s="251" t="s">
        <v>429</v>
      </c>
      <c r="D159" s="252" t="s">
        <v>98</v>
      </c>
      <c r="E159" s="253">
        <v>2</v>
      </c>
      <c r="F159" s="334">
        <v>0</v>
      </c>
      <c r="G159" s="254">
        <f t="shared" si="8"/>
        <v>0</v>
      </c>
      <c r="H159" s="255">
        <v>0</v>
      </c>
      <c r="I159" s="256">
        <f t="shared" si="9"/>
        <v>0</v>
      </c>
      <c r="J159" s="255"/>
      <c r="K159" s="256">
        <f t="shared" si="10"/>
        <v>0</v>
      </c>
      <c r="O159" s="248">
        <v>2</v>
      </c>
      <c r="AA159" s="223">
        <v>12</v>
      </c>
      <c r="AB159" s="223">
        <v>0</v>
      </c>
      <c r="AC159" s="223">
        <v>24</v>
      </c>
      <c r="AZ159" s="223">
        <v>2</v>
      </c>
      <c r="BA159" s="223">
        <f t="shared" si="11"/>
        <v>0</v>
      </c>
      <c r="BB159" s="223">
        <f t="shared" si="12"/>
        <v>0</v>
      </c>
      <c r="BC159" s="223">
        <f t="shared" si="13"/>
        <v>0</v>
      </c>
      <c r="BD159" s="223">
        <f t="shared" si="14"/>
        <v>0</v>
      </c>
      <c r="BE159" s="223">
        <f t="shared" si="15"/>
        <v>0</v>
      </c>
      <c r="CA159" s="248">
        <v>12</v>
      </c>
      <c r="CB159" s="248">
        <v>0</v>
      </c>
    </row>
    <row r="160" spans="1:80" ht="20.95" x14ac:dyDescent="0.2">
      <c r="A160" s="249">
        <v>69</v>
      </c>
      <c r="B160" s="250" t="s">
        <v>430</v>
      </c>
      <c r="C160" s="251" t="s">
        <v>431</v>
      </c>
      <c r="D160" s="252" t="s">
        <v>432</v>
      </c>
      <c r="E160" s="253">
        <v>1</v>
      </c>
      <c r="F160" s="334">
        <v>0</v>
      </c>
      <c r="G160" s="254">
        <f t="shared" si="8"/>
        <v>0</v>
      </c>
      <c r="H160" s="255">
        <v>0</v>
      </c>
      <c r="I160" s="256">
        <f t="shared" si="9"/>
        <v>0</v>
      </c>
      <c r="J160" s="255"/>
      <c r="K160" s="256">
        <f t="shared" si="10"/>
        <v>0</v>
      </c>
      <c r="O160" s="248">
        <v>2</v>
      </c>
      <c r="AA160" s="223">
        <v>12</v>
      </c>
      <c r="AB160" s="223">
        <v>0</v>
      </c>
      <c r="AC160" s="223">
        <v>25</v>
      </c>
      <c r="AZ160" s="223">
        <v>2</v>
      </c>
      <c r="BA160" s="223">
        <f t="shared" si="11"/>
        <v>0</v>
      </c>
      <c r="BB160" s="223">
        <f t="shared" si="12"/>
        <v>0</v>
      </c>
      <c r="BC160" s="223">
        <f t="shared" si="13"/>
        <v>0</v>
      </c>
      <c r="BD160" s="223">
        <f t="shared" si="14"/>
        <v>0</v>
      </c>
      <c r="BE160" s="223">
        <f t="shared" si="15"/>
        <v>0</v>
      </c>
      <c r="CA160" s="248">
        <v>12</v>
      </c>
      <c r="CB160" s="248">
        <v>0</v>
      </c>
    </row>
    <row r="161" spans="1:80" ht="20.95" x14ac:dyDescent="0.2">
      <c r="A161" s="249">
        <v>70</v>
      </c>
      <c r="B161" s="250" t="s">
        <v>433</v>
      </c>
      <c r="C161" s="251" t="s">
        <v>434</v>
      </c>
      <c r="D161" s="252" t="s">
        <v>432</v>
      </c>
      <c r="E161" s="253">
        <v>1</v>
      </c>
      <c r="F161" s="334">
        <v>0</v>
      </c>
      <c r="G161" s="254">
        <f t="shared" si="8"/>
        <v>0</v>
      </c>
      <c r="H161" s="255">
        <v>0</v>
      </c>
      <c r="I161" s="256">
        <f t="shared" si="9"/>
        <v>0</v>
      </c>
      <c r="J161" s="255"/>
      <c r="K161" s="256">
        <f t="shared" si="10"/>
        <v>0</v>
      </c>
      <c r="O161" s="248">
        <v>2</v>
      </c>
      <c r="AA161" s="223">
        <v>12</v>
      </c>
      <c r="AB161" s="223">
        <v>0</v>
      </c>
      <c r="AC161" s="223">
        <v>119</v>
      </c>
      <c r="AZ161" s="223">
        <v>2</v>
      </c>
      <c r="BA161" s="223">
        <f t="shared" si="11"/>
        <v>0</v>
      </c>
      <c r="BB161" s="223">
        <f t="shared" si="12"/>
        <v>0</v>
      </c>
      <c r="BC161" s="223">
        <f t="shared" si="13"/>
        <v>0</v>
      </c>
      <c r="BD161" s="223">
        <f t="shared" si="14"/>
        <v>0</v>
      </c>
      <c r="BE161" s="223">
        <f t="shared" si="15"/>
        <v>0</v>
      </c>
      <c r="CA161" s="248">
        <v>12</v>
      </c>
      <c r="CB161" s="248">
        <v>0</v>
      </c>
    </row>
    <row r="162" spans="1:80" x14ac:dyDescent="0.2">
      <c r="A162" s="249">
        <v>71</v>
      </c>
      <c r="B162" s="250" t="s">
        <v>435</v>
      </c>
      <c r="C162" s="251" t="s">
        <v>436</v>
      </c>
      <c r="D162" s="252" t="s">
        <v>397</v>
      </c>
      <c r="E162" s="253">
        <v>6</v>
      </c>
      <c r="F162" s="334">
        <v>0</v>
      </c>
      <c r="G162" s="254">
        <f t="shared" si="8"/>
        <v>0</v>
      </c>
      <c r="H162" s="255">
        <v>0.02</v>
      </c>
      <c r="I162" s="256">
        <f t="shared" si="9"/>
        <v>0.12</v>
      </c>
      <c r="J162" s="255"/>
      <c r="K162" s="256">
        <f t="shared" si="10"/>
        <v>0</v>
      </c>
      <c r="O162" s="248">
        <v>2</v>
      </c>
      <c r="AA162" s="223">
        <v>3</v>
      </c>
      <c r="AB162" s="223">
        <v>0</v>
      </c>
      <c r="AC162" s="223" t="s">
        <v>435</v>
      </c>
      <c r="AZ162" s="223">
        <v>2</v>
      </c>
      <c r="BA162" s="223">
        <f t="shared" si="11"/>
        <v>0</v>
      </c>
      <c r="BB162" s="223">
        <f t="shared" si="12"/>
        <v>0</v>
      </c>
      <c r="BC162" s="223">
        <f t="shared" si="13"/>
        <v>0</v>
      </c>
      <c r="BD162" s="223">
        <f t="shared" si="14"/>
        <v>0</v>
      </c>
      <c r="BE162" s="223">
        <f t="shared" si="15"/>
        <v>0</v>
      </c>
      <c r="CA162" s="248">
        <v>3</v>
      </c>
      <c r="CB162" s="248">
        <v>0</v>
      </c>
    </row>
    <row r="163" spans="1:80" x14ac:dyDescent="0.2">
      <c r="A163" s="257"/>
      <c r="B163" s="260"/>
      <c r="C163" s="331" t="s">
        <v>437</v>
      </c>
      <c r="D163" s="332"/>
      <c r="E163" s="261">
        <v>3</v>
      </c>
      <c r="F163" s="335"/>
      <c r="G163" s="262"/>
      <c r="H163" s="263"/>
      <c r="I163" s="258"/>
      <c r="J163" s="264"/>
      <c r="K163" s="258"/>
      <c r="M163" s="259" t="s">
        <v>437</v>
      </c>
      <c r="O163" s="248"/>
    </row>
    <row r="164" spans="1:80" x14ac:dyDescent="0.2">
      <c r="A164" s="257"/>
      <c r="B164" s="260"/>
      <c r="C164" s="331" t="s">
        <v>438</v>
      </c>
      <c r="D164" s="332"/>
      <c r="E164" s="261">
        <v>1</v>
      </c>
      <c r="F164" s="335"/>
      <c r="G164" s="262"/>
      <c r="H164" s="263"/>
      <c r="I164" s="258"/>
      <c r="J164" s="264"/>
      <c r="K164" s="258"/>
      <c r="M164" s="259" t="s">
        <v>438</v>
      </c>
      <c r="O164" s="248"/>
    </row>
    <row r="165" spans="1:80" x14ac:dyDescent="0.2">
      <c r="A165" s="257"/>
      <c r="B165" s="260"/>
      <c r="C165" s="331" t="s">
        <v>439</v>
      </c>
      <c r="D165" s="332"/>
      <c r="E165" s="261">
        <v>2</v>
      </c>
      <c r="F165" s="335"/>
      <c r="G165" s="262"/>
      <c r="H165" s="263"/>
      <c r="I165" s="258"/>
      <c r="J165" s="264"/>
      <c r="K165" s="258"/>
      <c r="M165" s="259" t="s">
        <v>439</v>
      </c>
      <c r="O165" s="248"/>
    </row>
    <row r="166" spans="1:80" x14ac:dyDescent="0.2">
      <c r="A166" s="249">
        <v>72</v>
      </c>
      <c r="B166" s="250" t="s">
        <v>440</v>
      </c>
      <c r="C166" s="251" t="s">
        <v>441</v>
      </c>
      <c r="D166" s="252" t="s">
        <v>397</v>
      </c>
      <c r="E166" s="253">
        <v>3</v>
      </c>
      <c r="F166" s="334">
        <v>0</v>
      </c>
      <c r="G166" s="254">
        <f>E166*F166</f>
        <v>0</v>
      </c>
      <c r="H166" s="255">
        <v>0.02</v>
      </c>
      <c r="I166" s="256">
        <f>E166*H166</f>
        <v>0.06</v>
      </c>
      <c r="J166" s="255"/>
      <c r="K166" s="256">
        <f>E166*J166</f>
        <v>0</v>
      </c>
      <c r="O166" s="248">
        <v>2</v>
      </c>
      <c r="AA166" s="223">
        <v>3</v>
      </c>
      <c r="AB166" s="223">
        <v>0</v>
      </c>
      <c r="AC166" s="223" t="s">
        <v>440</v>
      </c>
      <c r="AZ166" s="223">
        <v>2</v>
      </c>
      <c r="BA166" s="223">
        <f>IF(AZ166=1,G166,0)</f>
        <v>0</v>
      </c>
      <c r="BB166" s="223">
        <f>IF(AZ166=2,G166,0)</f>
        <v>0</v>
      </c>
      <c r="BC166" s="223">
        <f>IF(AZ166=3,G166,0)</f>
        <v>0</v>
      </c>
      <c r="BD166" s="223">
        <f>IF(AZ166=4,G166,0)</f>
        <v>0</v>
      </c>
      <c r="BE166" s="223">
        <f>IF(AZ166=5,G166,0)</f>
        <v>0</v>
      </c>
      <c r="CA166" s="248">
        <v>3</v>
      </c>
      <c r="CB166" s="248">
        <v>0</v>
      </c>
    </row>
    <row r="167" spans="1:80" x14ac:dyDescent="0.2">
      <c r="A167" s="257"/>
      <c r="B167" s="260"/>
      <c r="C167" s="331" t="s">
        <v>442</v>
      </c>
      <c r="D167" s="332"/>
      <c r="E167" s="261">
        <v>2</v>
      </c>
      <c r="F167" s="335"/>
      <c r="G167" s="262"/>
      <c r="H167" s="263"/>
      <c r="I167" s="258"/>
      <c r="J167" s="264"/>
      <c r="K167" s="258"/>
      <c r="M167" s="259" t="s">
        <v>442</v>
      </c>
      <c r="O167" s="248"/>
    </row>
    <row r="168" spans="1:80" x14ac:dyDescent="0.2">
      <c r="A168" s="257"/>
      <c r="B168" s="260"/>
      <c r="C168" s="331" t="s">
        <v>443</v>
      </c>
      <c r="D168" s="332"/>
      <c r="E168" s="261">
        <v>1</v>
      </c>
      <c r="F168" s="335"/>
      <c r="G168" s="262"/>
      <c r="H168" s="263"/>
      <c r="I168" s="258"/>
      <c r="J168" s="264"/>
      <c r="K168" s="258"/>
      <c r="M168" s="259" t="s">
        <v>443</v>
      </c>
      <c r="O168" s="248"/>
    </row>
    <row r="169" spans="1:80" x14ac:dyDescent="0.2">
      <c r="A169" s="249">
        <v>73</v>
      </c>
      <c r="B169" s="250" t="s">
        <v>444</v>
      </c>
      <c r="C169" s="251" t="s">
        <v>445</v>
      </c>
      <c r="D169" s="252" t="s">
        <v>397</v>
      </c>
      <c r="E169" s="253">
        <v>2</v>
      </c>
      <c r="F169" s="334">
        <v>0</v>
      </c>
      <c r="G169" s="254">
        <f>E169*F169</f>
        <v>0</v>
      </c>
      <c r="H169" s="255">
        <v>0.03</v>
      </c>
      <c r="I169" s="256">
        <f>E169*H169</f>
        <v>0.06</v>
      </c>
      <c r="J169" s="255"/>
      <c r="K169" s="256">
        <f>E169*J169</f>
        <v>0</v>
      </c>
      <c r="O169" s="248">
        <v>2</v>
      </c>
      <c r="AA169" s="223">
        <v>3</v>
      </c>
      <c r="AB169" s="223">
        <v>0</v>
      </c>
      <c r="AC169" s="223" t="s">
        <v>444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0</v>
      </c>
    </row>
    <row r="170" spans="1:80" x14ac:dyDescent="0.2">
      <c r="A170" s="257"/>
      <c r="B170" s="260"/>
      <c r="C170" s="331" t="s">
        <v>446</v>
      </c>
      <c r="D170" s="332"/>
      <c r="E170" s="261">
        <v>1</v>
      </c>
      <c r="F170" s="335"/>
      <c r="G170" s="262"/>
      <c r="H170" s="263"/>
      <c r="I170" s="258"/>
      <c r="J170" s="264"/>
      <c r="K170" s="258"/>
      <c r="M170" s="259" t="s">
        <v>446</v>
      </c>
      <c r="O170" s="248"/>
    </row>
    <row r="171" spans="1:80" x14ac:dyDescent="0.2">
      <c r="A171" s="257"/>
      <c r="B171" s="260"/>
      <c r="C171" s="331" t="s">
        <v>447</v>
      </c>
      <c r="D171" s="332"/>
      <c r="E171" s="261">
        <v>1</v>
      </c>
      <c r="F171" s="335"/>
      <c r="G171" s="262"/>
      <c r="H171" s="263"/>
      <c r="I171" s="258"/>
      <c r="J171" s="264"/>
      <c r="K171" s="258"/>
      <c r="M171" s="259" t="s">
        <v>447</v>
      </c>
      <c r="O171" s="248"/>
    </row>
    <row r="172" spans="1:80" ht="20.95" x14ac:dyDescent="0.2">
      <c r="A172" s="249">
        <v>74</v>
      </c>
      <c r="B172" s="250" t="s">
        <v>448</v>
      </c>
      <c r="C172" s="251" t="s">
        <v>449</v>
      </c>
      <c r="D172" s="252" t="s">
        <v>397</v>
      </c>
      <c r="E172" s="253">
        <v>1</v>
      </c>
      <c r="F172" s="334">
        <v>0</v>
      </c>
      <c r="G172" s="254">
        <f>E172*F172</f>
        <v>0</v>
      </c>
      <c r="H172" s="255">
        <v>0.03</v>
      </c>
      <c r="I172" s="256">
        <f>E172*H172</f>
        <v>0.03</v>
      </c>
      <c r="J172" s="255"/>
      <c r="K172" s="256">
        <f>E172*J172</f>
        <v>0</v>
      </c>
      <c r="O172" s="248">
        <v>2</v>
      </c>
      <c r="AA172" s="223">
        <v>3</v>
      </c>
      <c r="AB172" s="223">
        <v>0</v>
      </c>
      <c r="AC172" s="223" t="s">
        <v>448</v>
      </c>
      <c r="AZ172" s="223">
        <v>2</v>
      </c>
      <c r="BA172" s="223">
        <f>IF(AZ172=1,G172,0)</f>
        <v>0</v>
      </c>
      <c r="BB172" s="223">
        <f>IF(AZ172=2,G172,0)</f>
        <v>0</v>
      </c>
      <c r="BC172" s="223">
        <f>IF(AZ172=3,G172,0)</f>
        <v>0</v>
      </c>
      <c r="BD172" s="223">
        <f>IF(AZ172=4,G172,0)</f>
        <v>0</v>
      </c>
      <c r="BE172" s="223">
        <f>IF(AZ172=5,G172,0)</f>
        <v>0</v>
      </c>
      <c r="CA172" s="248">
        <v>3</v>
      </c>
      <c r="CB172" s="248">
        <v>0</v>
      </c>
    </row>
    <row r="173" spans="1:80" x14ac:dyDescent="0.2">
      <c r="A173" s="257"/>
      <c r="B173" s="260"/>
      <c r="C173" s="331" t="s">
        <v>450</v>
      </c>
      <c r="D173" s="332"/>
      <c r="E173" s="261">
        <v>1</v>
      </c>
      <c r="F173" s="335"/>
      <c r="G173" s="262"/>
      <c r="H173" s="263"/>
      <c r="I173" s="258"/>
      <c r="J173" s="264"/>
      <c r="K173" s="258"/>
      <c r="M173" s="259" t="s">
        <v>450</v>
      </c>
      <c r="O173" s="248"/>
    </row>
    <row r="174" spans="1:80" x14ac:dyDescent="0.2">
      <c r="A174" s="249">
        <v>75</v>
      </c>
      <c r="B174" s="250" t="s">
        <v>451</v>
      </c>
      <c r="C174" s="251" t="s">
        <v>452</v>
      </c>
      <c r="D174" s="252" t="s">
        <v>12</v>
      </c>
      <c r="E174" s="253">
        <f>SUM(G143:G172)/100</f>
        <v>0</v>
      </c>
      <c r="F174" s="334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7</v>
      </c>
      <c r="AB174" s="223">
        <v>1002</v>
      </c>
      <c r="AC174" s="223">
        <v>5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7</v>
      </c>
      <c r="CB174" s="248">
        <v>1002</v>
      </c>
    </row>
    <row r="175" spans="1:80" ht="13.1" x14ac:dyDescent="0.25">
      <c r="A175" s="265"/>
      <c r="B175" s="266" t="s">
        <v>99</v>
      </c>
      <c r="C175" s="267" t="s">
        <v>394</v>
      </c>
      <c r="D175" s="268"/>
      <c r="E175" s="269"/>
      <c r="F175" s="336"/>
      <c r="G175" s="271">
        <f>SUM(G142:G174)</f>
        <v>0</v>
      </c>
      <c r="H175" s="272"/>
      <c r="I175" s="273">
        <f>SUM(I142:I174)</f>
        <v>0.27</v>
      </c>
      <c r="J175" s="272"/>
      <c r="K175" s="273">
        <f>SUM(K142:K174)</f>
        <v>0</v>
      </c>
      <c r="O175" s="248">
        <v>4</v>
      </c>
      <c r="BA175" s="274">
        <f>SUM(BA142:BA174)</f>
        <v>0</v>
      </c>
      <c r="BB175" s="274">
        <f>SUM(BB142:BB174)</f>
        <v>0</v>
      </c>
      <c r="BC175" s="274">
        <f>SUM(BC142:BC174)</f>
        <v>0</v>
      </c>
      <c r="BD175" s="274">
        <f>SUM(BD142:BD174)</f>
        <v>0</v>
      </c>
      <c r="BE175" s="274">
        <f>SUM(BE142:BE174)</f>
        <v>0</v>
      </c>
    </row>
    <row r="176" spans="1:80" ht="13.1" x14ac:dyDescent="0.25">
      <c r="A176" s="238" t="s">
        <v>95</v>
      </c>
      <c r="B176" s="239" t="s">
        <v>453</v>
      </c>
      <c r="C176" s="240" t="s">
        <v>454</v>
      </c>
      <c r="D176" s="241"/>
      <c r="E176" s="242"/>
      <c r="F176" s="337"/>
      <c r="G176" s="243"/>
      <c r="H176" s="244"/>
      <c r="I176" s="245"/>
      <c r="J176" s="246"/>
      <c r="K176" s="247"/>
      <c r="O176" s="248">
        <v>1</v>
      </c>
    </row>
    <row r="177" spans="1:80" ht="20.95" x14ac:dyDescent="0.2">
      <c r="A177" s="249">
        <v>76</v>
      </c>
      <c r="B177" s="250" t="s">
        <v>456</v>
      </c>
      <c r="C177" s="251" t="s">
        <v>457</v>
      </c>
      <c r="D177" s="252" t="s">
        <v>432</v>
      </c>
      <c r="E177" s="253">
        <v>1</v>
      </c>
      <c r="F177" s="334">
        <v>0</v>
      </c>
      <c r="G177" s="254">
        <f t="shared" ref="G177:G185" si="16">E177*F177</f>
        <v>0</v>
      </c>
      <c r="H177" s="255">
        <v>0</v>
      </c>
      <c r="I177" s="256">
        <f t="shared" ref="I177:I185" si="17">E177*H177</f>
        <v>0</v>
      </c>
      <c r="J177" s="255"/>
      <c r="K177" s="256">
        <f t="shared" ref="K177:K185" si="18">E177*J177</f>
        <v>0</v>
      </c>
      <c r="O177" s="248">
        <v>2</v>
      </c>
      <c r="AA177" s="223">
        <v>12</v>
      </c>
      <c r="AB177" s="223">
        <v>0</v>
      </c>
      <c r="AC177" s="223">
        <v>34</v>
      </c>
      <c r="AZ177" s="223">
        <v>2</v>
      </c>
      <c r="BA177" s="223">
        <f t="shared" ref="BA177:BA185" si="19">IF(AZ177=1,G177,0)</f>
        <v>0</v>
      </c>
      <c r="BB177" s="223">
        <f t="shared" ref="BB177:BB185" si="20">IF(AZ177=2,G177,0)</f>
        <v>0</v>
      </c>
      <c r="BC177" s="223">
        <f t="shared" ref="BC177:BC185" si="21">IF(AZ177=3,G177,0)</f>
        <v>0</v>
      </c>
      <c r="BD177" s="223">
        <f t="shared" ref="BD177:BD185" si="22">IF(AZ177=4,G177,0)</f>
        <v>0</v>
      </c>
      <c r="BE177" s="223">
        <f t="shared" ref="BE177:BE185" si="23">IF(AZ177=5,G177,0)</f>
        <v>0</v>
      </c>
      <c r="CA177" s="248">
        <v>12</v>
      </c>
      <c r="CB177" s="248">
        <v>0</v>
      </c>
    </row>
    <row r="178" spans="1:80" ht="20.95" x14ac:dyDescent="0.2">
      <c r="A178" s="249">
        <v>77</v>
      </c>
      <c r="B178" s="250" t="s">
        <v>458</v>
      </c>
      <c r="C178" s="251" t="s">
        <v>459</v>
      </c>
      <c r="D178" s="252" t="s">
        <v>432</v>
      </c>
      <c r="E178" s="253">
        <v>1</v>
      </c>
      <c r="F178" s="334">
        <v>0</v>
      </c>
      <c r="G178" s="254">
        <f t="shared" si="16"/>
        <v>0</v>
      </c>
      <c r="H178" s="255">
        <v>0</v>
      </c>
      <c r="I178" s="256">
        <f t="shared" si="17"/>
        <v>0</v>
      </c>
      <c r="J178" s="255"/>
      <c r="K178" s="256">
        <f t="shared" si="18"/>
        <v>0</v>
      </c>
      <c r="O178" s="248">
        <v>2</v>
      </c>
      <c r="AA178" s="223">
        <v>12</v>
      </c>
      <c r="AB178" s="223">
        <v>0</v>
      </c>
      <c r="AC178" s="223">
        <v>26</v>
      </c>
      <c r="AZ178" s="223">
        <v>2</v>
      </c>
      <c r="BA178" s="223">
        <f t="shared" si="19"/>
        <v>0</v>
      </c>
      <c r="BB178" s="223">
        <f t="shared" si="20"/>
        <v>0</v>
      </c>
      <c r="BC178" s="223">
        <f t="shared" si="21"/>
        <v>0</v>
      </c>
      <c r="BD178" s="223">
        <f t="shared" si="22"/>
        <v>0</v>
      </c>
      <c r="BE178" s="223">
        <f t="shared" si="23"/>
        <v>0</v>
      </c>
      <c r="CA178" s="248">
        <v>12</v>
      </c>
      <c r="CB178" s="248">
        <v>0</v>
      </c>
    </row>
    <row r="179" spans="1:80" ht="20.95" x14ac:dyDescent="0.2">
      <c r="A179" s="249">
        <v>78</v>
      </c>
      <c r="B179" s="250" t="s">
        <v>460</v>
      </c>
      <c r="C179" s="251" t="s">
        <v>461</v>
      </c>
      <c r="D179" s="252" t="s">
        <v>432</v>
      </c>
      <c r="E179" s="253">
        <v>1</v>
      </c>
      <c r="F179" s="334">
        <v>0</v>
      </c>
      <c r="G179" s="254">
        <f t="shared" si="16"/>
        <v>0</v>
      </c>
      <c r="H179" s="255">
        <v>0</v>
      </c>
      <c r="I179" s="256">
        <f t="shared" si="17"/>
        <v>0</v>
      </c>
      <c r="J179" s="255"/>
      <c r="K179" s="256">
        <f t="shared" si="18"/>
        <v>0</v>
      </c>
      <c r="O179" s="248">
        <v>2</v>
      </c>
      <c r="AA179" s="223">
        <v>12</v>
      </c>
      <c r="AB179" s="223">
        <v>0</v>
      </c>
      <c r="AC179" s="223">
        <v>28</v>
      </c>
      <c r="AZ179" s="223">
        <v>2</v>
      </c>
      <c r="BA179" s="223">
        <f t="shared" si="19"/>
        <v>0</v>
      </c>
      <c r="BB179" s="223">
        <f t="shared" si="20"/>
        <v>0</v>
      </c>
      <c r="BC179" s="223">
        <f t="shared" si="21"/>
        <v>0</v>
      </c>
      <c r="BD179" s="223">
        <f t="shared" si="22"/>
        <v>0</v>
      </c>
      <c r="BE179" s="223">
        <f t="shared" si="23"/>
        <v>0</v>
      </c>
      <c r="CA179" s="248">
        <v>12</v>
      </c>
      <c r="CB179" s="248">
        <v>0</v>
      </c>
    </row>
    <row r="180" spans="1:80" ht="20.95" x14ac:dyDescent="0.2">
      <c r="A180" s="249">
        <v>79</v>
      </c>
      <c r="B180" s="250" t="s">
        <v>462</v>
      </c>
      <c r="C180" s="251" t="s">
        <v>463</v>
      </c>
      <c r="D180" s="252" t="s">
        <v>98</v>
      </c>
      <c r="E180" s="253">
        <v>4</v>
      </c>
      <c r="F180" s="334">
        <v>0</v>
      </c>
      <c r="G180" s="254">
        <f t="shared" si="16"/>
        <v>0</v>
      </c>
      <c r="H180" s="255">
        <v>0</v>
      </c>
      <c r="I180" s="256">
        <f t="shared" si="17"/>
        <v>0</v>
      </c>
      <c r="J180" s="255"/>
      <c r="K180" s="256">
        <f t="shared" si="18"/>
        <v>0</v>
      </c>
      <c r="O180" s="248">
        <v>2</v>
      </c>
      <c r="AA180" s="223">
        <v>12</v>
      </c>
      <c r="AB180" s="223">
        <v>0</v>
      </c>
      <c r="AC180" s="223">
        <v>29</v>
      </c>
      <c r="AZ180" s="223">
        <v>2</v>
      </c>
      <c r="BA180" s="223">
        <f t="shared" si="19"/>
        <v>0</v>
      </c>
      <c r="BB180" s="223">
        <f t="shared" si="20"/>
        <v>0</v>
      </c>
      <c r="BC180" s="223">
        <f t="shared" si="21"/>
        <v>0</v>
      </c>
      <c r="BD180" s="223">
        <f t="shared" si="22"/>
        <v>0</v>
      </c>
      <c r="BE180" s="223">
        <f t="shared" si="23"/>
        <v>0</v>
      </c>
      <c r="CA180" s="248">
        <v>12</v>
      </c>
      <c r="CB180" s="248">
        <v>0</v>
      </c>
    </row>
    <row r="181" spans="1:80" x14ac:dyDescent="0.2">
      <c r="A181" s="249">
        <v>80</v>
      </c>
      <c r="B181" s="250" t="s">
        <v>464</v>
      </c>
      <c r="C181" s="251" t="s">
        <v>465</v>
      </c>
      <c r="D181" s="252" t="s">
        <v>98</v>
      </c>
      <c r="E181" s="253">
        <v>3</v>
      </c>
      <c r="F181" s="334">
        <v>0</v>
      </c>
      <c r="G181" s="254">
        <f t="shared" si="16"/>
        <v>0</v>
      </c>
      <c r="H181" s="255">
        <v>0</v>
      </c>
      <c r="I181" s="256">
        <f t="shared" si="17"/>
        <v>0</v>
      </c>
      <c r="J181" s="255"/>
      <c r="K181" s="256">
        <f t="shared" si="18"/>
        <v>0</v>
      </c>
      <c r="O181" s="248">
        <v>2</v>
      </c>
      <c r="AA181" s="223">
        <v>12</v>
      </c>
      <c r="AB181" s="223">
        <v>0</v>
      </c>
      <c r="AC181" s="223">
        <v>30</v>
      </c>
      <c r="AZ181" s="223">
        <v>2</v>
      </c>
      <c r="BA181" s="223">
        <f t="shared" si="19"/>
        <v>0</v>
      </c>
      <c r="BB181" s="223">
        <f t="shared" si="20"/>
        <v>0</v>
      </c>
      <c r="BC181" s="223">
        <f t="shared" si="21"/>
        <v>0</v>
      </c>
      <c r="BD181" s="223">
        <f t="shared" si="22"/>
        <v>0</v>
      </c>
      <c r="BE181" s="223">
        <f t="shared" si="23"/>
        <v>0</v>
      </c>
      <c r="CA181" s="248">
        <v>12</v>
      </c>
      <c r="CB181" s="248">
        <v>0</v>
      </c>
    </row>
    <row r="182" spans="1:80" ht="20.95" x14ac:dyDescent="0.2">
      <c r="A182" s="249">
        <v>81</v>
      </c>
      <c r="B182" s="250" t="s">
        <v>466</v>
      </c>
      <c r="C182" s="251" t="s">
        <v>467</v>
      </c>
      <c r="D182" s="252" t="s">
        <v>98</v>
      </c>
      <c r="E182" s="253">
        <v>4</v>
      </c>
      <c r="F182" s="334">
        <v>0</v>
      </c>
      <c r="G182" s="254">
        <f t="shared" si="16"/>
        <v>0</v>
      </c>
      <c r="H182" s="255">
        <v>0</v>
      </c>
      <c r="I182" s="256">
        <f t="shared" si="17"/>
        <v>0</v>
      </c>
      <c r="J182" s="255"/>
      <c r="K182" s="256">
        <f t="shared" si="18"/>
        <v>0</v>
      </c>
      <c r="O182" s="248">
        <v>2</v>
      </c>
      <c r="AA182" s="223">
        <v>12</v>
      </c>
      <c r="AB182" s="223">
        <v>0</v>
      </c>
      <c r="AC182" s="223">
        <v>31</v>
      </c>
      <c r="AZ182" s="223">
        <v>2</v>
      </c>
      <c r="BA182" s="223">
        <f t="shared" si="19"/>
        <v>0</v>
      </c>
      <c r="BB182" s="223">
        <f t="shared" si="20"/>
        <v>0</v>
      </c>
      <c r="BC182" s="223">
        <f t="shared" si="21"/>
        <v>0</v>
      </c>
      <c r="BD182" s="223">
        <f t="shared" si="22"/>
        <v>0</v>
      </c>
      <c r="BE182" s="223">
        <f t="shared" si="23"/>
        <v>0</v>
      </c>
      <c r="CA182" s="248">
        <v>12</v>
      </c>
      <c r="CB182" s="248">
        <v>0</v>
      </c>
    </row>
    <row r="183" spans="1:80" x14ac:dyDescent="0.2">
      <c r="A183" s="249">
        <v>82</v>
      </c>
      <c r="B183" s="250" t="s">
        <v>468</v>
      </c>
      <c r="C183" s="251" t="s">
        <v>469</v>
      </c>
      <c r="D183" s="252" t="s">
        <v>470</v>
      </c>
      <c r="E183" s="253">
        <v>1030</v>
      </c>
      <c r="F183" s="334">
        <v>0</v>
      </c>
      <c r="G183" s="254">
        <f t="shared" si="16"/>
        <v>0</v>
      </c>
      <c r="H183" s="255">
        <v>0</v>
      </c>
      <c r="I183" s="256">
        <f t="shared" si="17"/>
        <v>0</v>
      </c>
      <c r="J183" s="255"/>
      <c r="K183" s="256">
        <f t="shared" si="18"/>
        <v>0</v>
      </c>
      <c r="O183" s="248">
        <v>2</v>
      </c>
      <c r="AA183" s="223">
        <v>12</v>
      </c>
      <c r="AB183" s="223">
        <v>0</v>
      </c>
      <c r="AC183" s="223">
        <v>32</v>
      </c>
      <c r="AZ183" s="223">
        <v>2</v>
      </c>
      <c r="BA183" s="223">
        <f t="shared" si="19"/>
        <v>0</v>
      </c>
      <c r="BB183" s="223">
        <f t="shared" si="20"/>
        <v>0</v>
      </c>
      <c r="BC183" s="223">
        <f t="shared" si="21"/>
        <v>0</v>
      </c>
      <c r="BD183" s="223">
        <f t="shared" si="22"/>
        <v>0</v>
      </c>
      <c r="BE183" s="223">
        <f t="shared" si="23"/>
        <v>0</v>
      </c>
      <c r="CA183" s="248">
        <v>12</v>
      </c>
      <c r="CB183" s="248">
        <v>0</v>
      </c>
    </row>
    <row r="184" spans="1:80" ht="20.95" x14ac:dyDescent="0.2">
      <c r="A184" s="249">
        <v>83</v>
      </c>
      <c r="B184" s="250" t="s">
        <v>471</v>
      </c>
      <c r="C184" s="251" t="s">
        <v>472</v>
      </c>
      <c r="D184" s="252" t="s">
        <v>470</v>
      </c>
      <c r="E184" s="253">
        <v>44.6</v>
      </c>
      <c r="F184" s="334">
        <v>0</v>
      </c>
      <c r="G184" s="254">
        <f t="shared" si="16"/>
        <v>0</v>
      </c>
      <c r="H184" s="255">
        <v>0</v>
      </c>
      <c r="I184" s="256">
        <f t="shared" si="17"/>
        <v>0</v>
      </c>
      <c r="J184" s="255"/>
      <c r="K184" s="256">
        <f t="shared" si="18"/>
        <v>0</v>
      </c>
      <c r="O184" s="248">
        <v>2</v>
      </c>
      <c r="AA184" s="223">
        <v>12</v>
      </c>
      <c r="AB184" s="223">
        <v>0</v>
      </c>
      <c r="AC184" s="223">
        <v>33</v>
      </c>
      <c r="AZ184" s="223">
        <v>2</v>
      </c>
      <c r="BA184" s="223">
        <f t="shared" si="19"/>
        <v>0</v>
      </c>
      <c r="BB184" s="223">
        <f t="shared" si="20"/>
        <v>0</v>
      </c>
      <c r="BC184" s="223">
        <f t="shared" si="21"/>
        <v>0</v>
      </c>
      <c r="BD184" s="223">
        <f t="shared" si="22"/>
        <v>0</v>
      </c>
      <c r="BE184" s="223">
        <f t="shared" si="23"/>
        <v>0</v>
      </c>
      <c r="CA184" s="248">
        <v>12</v>
      </c>
      <c r="CB184" s="248">
        <v>0</v>
      </c>
    </row>
    <row r="185" spans="1:80" x14ac:dyDescent="0.2">
      <c r="A185" s="249">
        <v>84</v>
      </c>
      <c r="B185" s="250" t="s">
        <v>473</v>
      </c>
      <c r="C185" s="251" t="s">
        <v>474</v>
      </c>
      <c r="D185" s="252" t="s">
        <v>12</v>
      </c>
      <c r="E185" s="253">
        <f>SUM(G177:G184)/100</f>
        <v>0</v>
      </c>
      <c r="F185" s="334">
        <v>0</v>
      </c>
      <c r="G185" s="254">
        <f t="shared" si="16"/>
        <v>0</v>
      </c>
      <c r="H185" s="255">
        <v>0</v>
      </c>
      <c r="I185" s="256">
        <f t="shared" si="17"/>
        <v>0</v>
      </c>
      <c r="J185" s="255"/>
      <c r="K185" s="256">
        <f t="shared" si="18"/>
        <v>0</v>
      </c>
      <c r="O185" s="248">
        <v>2</v>
      </c>
      <c r="AA185" s="223">
        <v>7</v>
      </c>
      <c r="AB185" s="223">
        <v>1002</v>
      </c>
      <c r="AC185" s="223">
        <v>5</v>
      </c>
      <c r="AZ185" s="223">
        <v>2</v>
      </c>
      <c r="BA185" s="223">
        <f t="shared" si="19"/>
        <v>0</v>
      </c>
      <c r="BB185" s="223">
        <f t="shared" si="20"/>
        <v>0</v>
      </c>
      <c r="BC185" s="223">
        <f t="shared" si="21"/>
        <v>0</v>
      </c>
      <c r="BD185" s="223">
        <f t="shared" si="22"/>
        <v>0</v>
      </c>
      <c r="BE185" s="223">
        <f t="shared" si="23"/>
        <v>0</v>
      </c>
      <c r="CA185" s="248">
        <v>7</v>
      </c>
      <c r="CB185" s="248">
        <v>1002</v>
      </c>
    </row>
    <row r="186" spans="1:80" ht="13.1" x14ac:dyDescent="0.25">
      <c r="A186" s="265"/>
      <c r="B186" s="266" t="s">
        <v>99</v>
      </c>
      <c r="C186" s="267" t="s">
        <v>455</v>
      </c>
      <c r="D186" s="268"/>
      <c r="E186" s="269"/>
      <c r="F186" s="336"/>
      <c r="G186" s="271">
        <f>SUM(G176:G185)</f>
        <v>0</v>
      </c>
      <c r="H186" s="272"/>
      <c r="I186" s="273">
        <f>SUM(I176:I185)</f>
        <v>0</v>
      </c>
      <c r="J186" s="272"/>
      <c r="K186" s="273">
        <f>SUM(K176:K185)</f>
        <v>0</v>
      </c>
      <c r="O186" s="248">
        <v>4</v>
      </c>
      <c r="BA186" s="274">
        <f>SUM(BA176:BA185)</f>
        <v>0</v>
      </c>
      <c r="BB186" s="274">
        <f>SUM(BB176:BB185)</f>
        <v>0</v>
      </c>
      <c r="BC186" s="274">
        <f>SUM(BC176:BC185)</f>
        <v>0</v>
      </c>
      <c r="BD186" s="274">
        <f>SUM(BD176:BD185)</f>
        <v>0</v>
      </c>
      <c r="BE186" s="274">
        <f>SUM(BE176:BE185)</f>
        <v>0</v>
      </c>
    </row>
    <row r="187" spans="1:80" ht="13.1" x14ac:dyDescent="0.25">
      <c r="A187" s="238" t="s">
        <v>95</v>
      </c>
      <c r="B187" s="239" t="s">
        <v>475</v>
      </c>
      <c r="C187" s="240" t="s">
        <v>476</v>
      </c>
      <c r="D187" s="241"/>
      <c r="E187" s="242"/>
      <c r="F187" s="337"/>
      <c r="G187" s="243"/>
      <c r="H187" s="244"/>
      <c r="I187" s="245"/>
      <c r="J187" s="246"/>
      <c r="K187" s="247"/>
      <c r="O187" s="248">
        <v>1</v>
      </c>
    </row>
    <row r="188" spans="1:80" x14ac:dyDescent="0.2">
      <c r="A188" s="249">
        <v>85</v>
      </c>
      <c r="B188" s="250" t="s">
        <v>478</v>
      </c>
      <c r="C188" s="251" t="s">
        <v>479</v>
      </c>
      <c r="D188" s="252" t="s">
        <v>263</v>
      </c>
      <c r="E188" s="253">
        <v>40.799999999999997</v>
      </c>
      <c r="F188" s="334">
        <v>0</v>
      </c>
      <c r="G188" s="254">
        <f>E188*F188</f>
        <v>0</v>
      </c>
      <c r="H188" s="255">
        <v>2.4000000000000001E-4</v>
      </c>
      <c r="I188" s="256">
        <f>E188*H188</f>
        <v>9.7920000000000004E-3</v>
      </c>
      <c r="J188" s="255">
        <v>0</v>
      </c>
      <c r="K188" s="256">
        <f>E188*J188</f>
        <v>0</v>
      </c>
      <c r="O188" s="248">
        <v>2</v>
      </c>
      <c r="AA188" s="223">
        <v>1</v>
      </c>
      <c r="AB188" s="223">
        <v>7</v>
      </c>
      <c r="AC188" s="223">
        <v>7</v>
      </c>
      <c r="AZ188" s="223">
        <v>2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1</v>
      </c>
      <c r="CB188" s="248">
        <v>7</v>
      </c>
    </row>
    <row r="189" spans="1:80" x14ac:dyDescent="0.2">
      <c r="A189" s="257"/>
      <c r="B189" s="260"/>
      <c r="C189" s="331" t="s">
        <v>480</v>
      </c>
      <c r="D189" s="332"/>
      <c r="E189" s="261">
        <v>7.76</v>
      </c>
      <c r="F189" s="335"/>
      <c r="G189" s="262"/>
      <c r="H189" s="263"/>
      <c r="I189" s="258"/>
      <c r="J189" s="264"/>
      <c r="K189" s="258"/>
      <c r="M189" s="259" t="s">
        <v>480</v>
      </c>
      <c r="O189" s="248"/>
    </row>
    <row r="190" spans="1:80" x14ac:dyDescent="0.2">
      <c r="A190" s="257"/>
      <c r="B190" s="260"/>
      <c r="C190" s="331" t="s">
        <v>481</v>
      </c>
      <c r="D190" s="332"/>
      <c r="E190" s="261">
        <v>12.44</v>
      </c>
      <c r="F190" s="335"/>
      <c r="G190" s="262"/>
      <c r="H190" s="263"/>
      <c r="I190" s="258"/>
      <c r="J190" s="264"/>
      <c r="K190" s="258"/>
      <c r="M190" s="259" t="s">
        <v>481</v>
      </c>
      <c r="O190" s="248"/>
    </row>
    <row r="191" spans="1:80" x14ac:dyDescent="0.2">
      <c r="A191" s="257"/>
      <c r="B191" s="260"/>
      <c r="C191" s="331" t="s">
        <v>482</v>
      </c>
      <c r="D191" s="332"/>
      <c r="E191" s="261">
        <v>8.26</v>
      </c>
      <c r="F191" s="335"/>
      <c r="G191" s="262"/>
      <c r="H191" s="263"/>
      <c r="I191" s="258"/>
      <c r="J191" s="264"/>
      <c r="K191" s="258"/>
      <c r="M191" s="259" t="s">
        <v>482</v>
      </c>
      <c r="O191" s="248"/>
    </row>
    <row r="192" spans="1:80" x14ac:dyDescent="0.2">
      <c r="A192" s="257"/>
      <c r="B192" s="260"/>
      <c r="C192" s="331" t="s">
        <v>483</v>
      </c>
      <c r="D192" s="332"/>
      <c r="E192" s="261">
        <v>4</v>
      </c>
      <c r="F192" s="335"/>
      <c r="G192" s="262"/>
      <c r="H192" s="263"/>
      <c r="I192" s="258"/>
      <c r="J192" s="264"/>
      <c r="K192" s="258"/>
      <c r="M192" s="259" t="s">
        <v>483</v>
      </c>
      <c r="O192" s="248"/>
    </row>
    <row r="193" spans="1:80" x14ac:dyDescent="0.2">
      <c r="A193" s="257"/>
      <c r="B193" s="260"/>
      <c r="C193" s="331" t="s">
        <v>484</v>
      </c>
      <c r="D193" s="332"/>
      <c r="E193" s="261">
        <v>8.34</v>
      </c>
      <c r="F193" s="335"/>
      <c r="G193" s="262"/>
      <c r="H193" s="263"/>
      <c r="I193" s="258"/>
      <c r="J193" s="264"/>
      <c r="K193" s="258"/>
      <c r="M193" s="259" t="s">
        <v>484</v>
      </c>
      <c r="O193" s="248"/>
    </row>
    <row r="194" spans="1:80" x14ac:dyDescent="0.2">
      <c r="A194" s="249">
        <v>86</v>
      </c>
      <c r="B194" s="250" t="s">
        <v>485</v>
      </c>
      <c r="C194" s="251" t="s">
        <v>486</v>
      </c>
      <c r="D194" s="252" t="s">
        <v>263</v>
      </c>
      <c r="E194" s="253">
        <v>40.799999999999997</v>
      </c>
      <c r="F194" s="334">
        <v>0</v>
      </c>
      <c r="G194" s="254">
        <f>E194*F194</f>
        <v>0</v>
      </c>
      <c r="H194" s="255">
        <v>0</v>
      </c>
      <c r="I194" s="256">
        <f>E194*H194</f>
        <v>0</v>
      </c>
      <c r="J194" s="255">
        <v>0</v>
      </c>
      <c r="K194" s="256">
        <f>E194*J194</f>
        <v>0</v>
      </c>
      <c r="O194" s="248">
        <v>2</v>
      </c>
      <c r="AA194" s="223">
        <v>1</v>
      </c>
      <c r="AB194" s="223">
        <v>7</v>
      </c>
      <c r="AC194" s="223">
        <v>7</v>
      </c>
      <c r="AZ194" s="223">
        <v>2</v>
      </c>
      <c r="BA194" s="223">
        <f>IF(AZ194=1,G194,0)</f>
        <v>0</v>
      </c>
      <c r="BB194" s="223">
        <f>IF(AZ194=2,G194,0)</f>
        <v>0</v>
      </c>
      <c r="BC194" s="223">
        <f>IF(AZ194=3,G194,0)</f>
        <v>0</v>
      </c>
      <c r="BD194" s="223">
        <f>IF(AZ194=4,G194,0)</f>
        <v>0</v>
      </c>
      <c r="BE194" s="223">
        <f>IF(AZ194=5,G194,0)</f>
        <v>0</v>
      </c>
      <c r="CA194" s="248">
        <v>1</v>
      </c>
      <c r="CB194" s="248">
        <v>7</v>
      </c>
    </row>
    <row r="195" spans="1:80" x14ac:dyDescent="0.2">
      <c r="A195" s="249">
        <v>87</v>
      </c>
      <c r="B195" s="250" t="s">
        <v>487</v>
      </c>
      <c r="C195" s="251" t="s">
        <v>488</v>
      </c>
      <c r="D195" s="252" t="s">
        <v>158</v>
      </c>
      <c r="E195" s="253">
        <v>56.92</v>
      </c>
      <c r="F195" s="334">
        <v>0</v>
      </c>
      <c r="G195" s="254">
        <f>E195*F195</f>
        <v>0</v>
      </c>
      <c r="H195" s="255">
        <v>2.3999999999999998E-3</v>
      </c>
      <c r="I195" s="256">
        <f>E195*H195</f>
        <v>0.13660799999999998</v>
      </c>
      <c r="J195" s="255">
        <v>0</v>
      </c>
      <c r="K195" s="256">
        <f>E195*J195</f>
        <v>0</v>
      </c>
      <c r="O195" s="248">
        <v>2</v>
      </c>
      <c r="AA195" s="223">
        <v>1</v>
      </c>
      <c r="AB195" s="223">
        <v>7</v>
      </c>
      <c r="AC195" s="223">
        <v>7</v>
      </c>
      <c r="AZ195" s="223">
        <v>2</v>
      </c>
      <c r="BA195" s="223">
        <f>IF(AZ195=1,G195,0)</f>
        <v>0</v>
      </c>
      <c r="BB195" s="223">
        <f>IF(AZ195=2,G195,0)</f>
        <v>0</v>
      </c>
      <c r="BC195" s="223">
        <f>IF(AZ195=3,G195,0)</f>
        <v>0</v>
      </c>
      <c r="BD195" s="223">
        <f>IF(AZ195=4,G195,0)</f>
        <v>0</v>
      </c>
      <c r="BE195" s="223">
        <f>IF(AZ195=5,G195,0)</f>
        <v>0</v>
      </c>
      <c r="CA195" s="248">
        <v>1</v>
      </c>
      <c r="CB195" s="248">
        <v>7</v>
      </c>
    </row>
    <row r="196" spans="1:80" x14ac:dyDescent="0.2">
      <c r="A196" s="257"/>
      <c r="B196" s="260"/>
      <c r="C196" s="331" t="s">
        <v>489</v>
      </c>
      <c r="D196" s="332"/>
      <c r="E196" s="261">
        <v>56.92</v>
      </c>
      <c r="F196" s="335"/>
      <c r="G196" s="262"/>
      <c r="H196" s="263"/>
      <c r="I196" s="258"/>
      <c r="J196" s="264"/>
      <c r="K196" s="258"/>
      <c r="M196" s="259" t="s">
        <v>489</v>
      </c>
      <c r="O196" s="248"/>
    </row>
    <row r="197" spans="1:80" x14ac:dyDescent="0.2">
      <c r="A197" s="249">
        <v>88</v>
      </c>
      <c r="B197" s="250" t="s">
        <v>490</v>
      </c>
      <c r="C197" s="251" t="s">
        <v>491</v>
      </c>
      <c r="D197" s="252" t="s">
        <v>263</v>
      </c>
      <c r="E197" s="253">
        <v>72.94</v>
      </c>
      <c r="F197" s="334">
        <v>0</v>
      </c>
      <c r="G197" s="254">
        <f>E197*F197</f>
        <v>0</v>
      </c>
      <c r="H197" s="255">
        <v>4.0000000000000003E-5</v>
      </c>
      <c r="I197" s="256">
        <f>E197*H197</f>
        <v>2.9176000000000002E-3</v>
      </c>
      <c r="J197" s="255">
        <v>0</v>
      </c>
      <c r="K197" s="256">
        <f>E197*J197</f>
        <v>0</v>
      </c>
      <c r="O197" s="248">
        <v>2</v>
      </c>
      <c r="AA197" s="223">
        <v>1</v>
      </c>
      <c r="AB197" s="223">
        <v>7</v>
      </c>
      <c r="AC197" s="223">
        <v>7</v>
      </c>
      <c r="AZ197" s="223">
        <v>2</v>
      </c>
      <c r="BA197" s="223">
        <f>IF(AZ197=1,G197,0)</f>
        <v>0</v>
      </c>
      <c r="BB197" s="223">
        <f>IF(AZ197=2,G197,0)</f>
        <v>0</v>
      </c>
      <c r="BC197" s="223">
        <f>IF(AZ197=3,G197,0)</f>
        <v>0</v>
      </c>
      <c r="BD197" s="223">
        <f>IF(AZ197=4,G197,0)</f>
        <v>0</v>
      </c>
      <c r="BE197" s="223">
        <f>IF(AZ197=5,G197,0)</f>
        <v>0</v>
      </c>
      <c r="CA197" s="248">
        <v>1</v>
      </c>
      <c r="CB197" s="248">
        <v>7</v>
      </c>
    </row>
    <row r="198" spans="1:80" x14ac:dyDescent="0.2">
      <c r="A198" s="257"/>
      <c r="B198" s="260"/>
      <c r="C198" s="331" t="s">
        <v>480</v>
      </c>
      <c r="D198" s="332"/>
      <c r="E198" s="261">
        <v>7.76</v>
      </c>
      <c r="F198" s="335"/>
      <c r="G198" s="262"/>
      <c r="H198" s="263"/>
      <c r="I198" s="258"/>
      <c r="J198" s="264"/>
      <c r="K198" s="258"/>
      <c r="M198" s="259" t="s">
        <v>480</v>
      </c>
      <c r="O198" s="248"/>
    </row>
    <row r="199" spans="1:80" x14ac:dyDescent="0.2">
      <c r="A199" s="257"/>
      <c r="B199" s="260"/>
      <c r="C199" s="331" t="s">
        <v>481</v>
      </c>
      <c r="D199" s="332"/>
      <c r="E199" s="261">
        <v>12.44</v>
      </c>
      <c r="F199" s="335"/>
      <c r="G199" s="262"/>
      <c r="H199" s="263"/>
      <c r="I199" s="258"/>
      <c r="J199" s="264"/>
      <c r="K199" s="258"/>
      <c r="M199" s="259" t="s">
        <v>481</v>
      </c>
      <c r="O199" s="248"/>
    </row>
    <row r="200" spans="1:80" x14ac:dyDescent="0.2">
      <c r="A200" s="257"/>
      <c r="B200" s="260"/>
      <c r="C200" s="331" t="s">
        <v>492</v>
      </c>
      <c r="D200" s="332"/>
      <c r="E200" s="261">
        <v>12.86</v>
      </c>
      <c r="F200" s="335"/>
      <c r="G200" s="262"/>
      <c r="H200" s="263"/>
      <c r="I200" s="258"/>
      <c r="J200" s="264"/>
      <c r="K200" s="258"/>
      <c r="M200" s="259" t="s">
        <v>492</v>
      </c>
      <c r="O200" s="248"/>
    </row>
    <row r="201" spans="1:80" x14ac:dyDescent="0.2">
      <c r="A201" s="257"/>
      <c r="B201" s="260"/>
      <c r="C201" s="331" t="s">
        <v>493</v>
      </c>
      <c r="D201" s="332"/>
      <c r="E201" s="261">
        <v>0</v>
      </c>
      <c r="F201" s="335"/>
      <c r="G201" s="262"/>
      <c r="H201" s="263"/>
      <c r="I201" s="258"/>
      <c r="J201" s="264"/>
      <c r="K201" s="258"/>
      <c r="M201" s="259" t="s">
        <v>493</v>
      </c>
      <c r="O201" s="248"/>
    </row>
    <row r="202" spans="1:80" x14ac:dyDescent="0.2">
      <c r="A202" s="257"/>
      <c r="B202" s="260"/>
      <c r="C202" s="331" t="s">
        <v>494</v>
      </c>
      <c r="D202" s="332"/>
      <c r="E202" s="261">
        <v>0</v>
      </c>
      <c r="F202" s="335"/>
      <c r="G202" s="262"/>
      <c r="H202" s="263"/>
      <c r="I202" s="258"/>
      <c r="J202" s="264"/>
      <c r="K202" s="258"/>
      <c r="M202" s="286">
        <v>4.375</v>
      </c>
      <c r="O202" s="248"/>
    </row>
    <row r="203" spans="1:80" x14ac:dyDescent="0.2">
      <c r="A203" s="257"/>
      <c r="B203" s="260"/>
      <c r="C203" s="331" t="s">
        <v>482</v>
      </c>
      <c r="D203" s="332"/>
      <c r="E203" s="261">
        <v>8.26</v>
      </c>
      <c r="F203" s="335"/>
      <c r="G203" s="262"/>
      <c r="H203" s="263"/>
      <c r="I203" s="258"/>
      <c r="J203" s="264"/>
      <c r="K203" s="258"/>
      <c r="M203" s="259" t="s">
        <v>482</v>
      </c>
      <c r="O203" s="248"/>
    </row>
    <row r="204" spans="1:80" x14ac:dyDescent="0.2">
      <c r="A204" s="257"/>
      <c r="B204" s="260"/>
      <c r="C204" s="331" t="s">
        <v>483</v>
      </c>
      <c r="D204" s="332"/>
      <c r="E204" s="261">
        <v>4</v>
      </c>
      <c r="F204" s="335"/>
      <c r="G204" s="262"/>
      <c r="H204" s="263"/>
      <c r="I204" s="258"/>
      <c r="J204" s="264"/>
      <c r="K204" s="258"/>
      <c r="M204" s="259" t="s">
        <v>483</v>
      </c>
      <c r="O204" s="248"/>
    </row>
    <row r="205" spans="1:80" x14ac:dyDescent="0.2">
      <c r="A205" s="257"/>
      <c r="B205" s="260"/>
      <c r="C205" s="331" t="s">
        <v>495</v>
      </c>
      <c r="D205" s="332"/>
      <c r="E205" s="261">
        <v>5.5</v>
      </c>
      <c r="F205" s="335"/>
      <c r="G205" s="262"/>
      <c r="H205" s="263"/>
      <c r="I205" s="258"/>
      <c r="J205" s="264"/>
      <c r="K205" s="258"/>
      <c r="M205" s="259" t="s">
        <v>495</v>
      </c>
      <c r="O205" s="248"/>
    </row>
    <row r="206" spans="1:80" x14ac:dyDescent="0.2">
      <c r="A206" s="257"/>
      <c r="B206" s="260"/>
      <c r="C206" s="331" t="s">
        <v>496</v>
      </c>
      <c r="D206" s="332"/>
      <c r="E206" s="261">
        <v>4.26</v>
      </c>
      <c r="F206" s="335"/>
      <c r="G206" s="262"/>
      <c r="H206" s="263"/>
      <c r="I206" s="258"/>
      <c r="J206" s="264"/>
      <c r="K206" s="258"/>
      <c r="M206" s="259" t="s">
        <v>496</v>
      </c>
      <c r="O206" s="248"/>
    </row>
    <row r="207" spans="1:80" x14ac:dyDescent="0.2">
      <c r="A207" s="257"/>
      <c r="B207" s="260"/>
      <c r="C207" s="331" t="s">
        <v>497</v>
      </c>
      <c r="D207" s="332"/>
      <c r="E207" s="261">
        <v>9.52</v>
      </c>
      <c r="F207" s="335"/>
      <c r="G207" s="262"/>
      <c r="H207" s="263"/>
      <c r="I207" s="258"/>
      <c r="J207" s="264"/>
      <c r="K207" s="258"/>
      <c r="M207" s="259" t="s">
        <v>497</v>
      </c>
      <c r="O207" s="248"/>
    </row>
    <row r="208" spans="1:80" x14ac:dyDescent="0.2">
      <c r="A208" s="257"/>
      <c r="B208" s="260"/>
      <c r="C208" s="331" t="s">
        <v>484</v>
      </c>
      <c r="D208" s="332"/>
      <c r="E208" s="261">
        <v>8.34</v>
      </c>
      <c r="F208" s="335"/>
      <c r="G208" s="262"/>
      <c r="H208" s="263"/>
      <c r="I208" s="258"/>
      <c r="J208" s="264"/>
      <c r="K208" s="258"/>
      <c r="M208" s="259" t="s">
        <v>484</v>
      </c>
      <c r="O208" s="248"/>
    </row>
    <row r="209" spans="1:80" x14ac:dyDescent="0.2">
      <c r="A209" s="249">
        <v>89</v>
      </c>
      <c r="B209" s="250" t="s">
        <v>498</v>
      </c>
      <c r="C209" s="251" t="s">
        <v>499</v>
      </c>
      <c r="D209" s="252" t="s">
        <v>158</v>
      </c>
      <c r="E209" s="253">
        <v>19.46</v>
      </c>
      <c r="F209" s="334">
        <v>0</v>
      </c>
      <c r="G209" s="254">
        <f>E209*F209</f>
        <v>0</v>
      </c>
      <c r="H209" s="255">
        <v>8.0000000000000004E-4</v>
      </c>
      <c r="I209" s="256">
        <f>E209*H209</f>
        <v>1.5568000000000002E-2</v>
      </c>
      <c r="J209" s="255">
        <v>0</v>
      </c>
      <c r="K209" s="256">
        <f>E209*J209</f>
        <v>0</v>
      </c>
      <c r="O209" s="248">
        <v>2</v>
      </c>
      <c r="AA209" s="223">
        <v>1</v>
      </c>
      <c r="AB209" s="223">
        <v>7</v>
      </c>
      <c r="AC209" s="223">
        <v>7</v>
      </c>
      <c r="AZ209" s="223">
        <v>2</v>
      </c>
      <c r="BA209" s="223">
        <f>IF(AZ209=1,G209,0)</f>
        <v>0</v>
      </c>
      <c r="BB209" s="223">
        <f>IF(AZ209=2,G209,0)</f>
        <v>0</v>
      </c>
      <c r="BC209" s="223">
        <f>IF(AZ209=3,G209,0)</f>
        <v>0</v>
      </c>
      <c r="BD209" s="223">
        <f>IF(AZ209=4,G209,0)</f>
        <v>0</v>
      </c>
      <c r="BE209" s="223">
        <f>IF(AZ209=5,G209,0)</f>
        <v>0</v>
      </c>
      <c r="CA209" s="248">
        <v>1</v>
      </c>
      <c r="CB209" s="248">
        <v>7</v>
      </c>
    </row>
    <row r="210" spans="1:80" x14ac:dyDescent="0.2">
      <c r="A210" s="257"/>
      <c r="B210" s="260"/>
      <c r="C210" s="331" t="s">
        <v>500</v>
      </c>
      <c r="D210" s="332"/>
      <c r="E210" s="261">
        <v>19.46</v>
      </c>
      <c r="F210" s="335"/>
      <c r="G210" s="262"/>
      <c r="H210" s="263"/>
      <c r="I210" s="258"/>
      <c r="J210" s="264"/>
      <c r="K210" s="258"/>
      <c r="M210" s="259" t="s">
        <v>500</v>
      </c>
      <c r="O210" s="248"/>
    </row>
    <row r="211" spans="1:80" x14ac:dyDescent="0.2">
      <c r="A211" s="249">
        <v>90</v>
      </c>
      <c r="B211" s="250" t="s">
        <v>501</v>
      </c>
      <c r="C211" s="251" t="s">
        <v>502</v>
      </c>
      <c r="D211" s="252" t="s">
        <v>158</v>
      </c>
      <c r="E211" s="253">
        <v>64.05</v>
      </c>
      <c r="F211" s="334">
        <v>0</v>
      </c>
      <c r="G211" s="254">
        <f>E211*F211</f>
        <v>0</v>
      </c>
      <c r="H211" s="255">
        <v>1.9E-2</v>
      </c>
      <c r="I211" s="256">
        <f>E211*H211</f>
        <v>1.21695</v>
      </c>
      <c r="J211" s="255"/>
      <c r="K211" s="256">
        <f>E211*J211</f>
        <v>0</v>
      </c>
      <c r="O211" s="248">
        <v>2</v>
      </c>
      <c r="AA211" s="223">
        <v>3</v>
      </c>
      <c r="AB211" s="223">
        <v>7</v>
      </c>
      <c r="AC211" s="223" t="s">
        <v>501</v>
      </c>
      <c r="AZ211" s="223">
        <v>2</v>
      </c>
      <c r="BA211" s="223">
        <f>IF(AZ211=1,G211,0)</f>
        <v>0</v>
      </c>
      <c r="BB211" s="223">
        <f>IF(AZ211=2,G211,0)</f>
        <v>0</v>
      </c>
      <c r="BC211" s="223">
        <f>IF(AZ211=3,G211,0)</f>
        <v>0</v>
      </c>
      <c r="BD211" s="223">
        <f>IF(AZ211=4,G211,0)</f>
        <v>0</v>
      </c>
      <c r="BE211" s="223">
        <f>IF(AZ211=5,G211,0)</f>
        <v>0</v>
      </c>
      <c r="CA211" s="248">
        <v>3</v>
      </c>
      <c r="CB211" s="248">
        <v>7</v>
      </c>
    </row>
    <row r="212" spans="1:80" x14ac:dyDescent="0.2">
      <c r="A212" s="257"/>
      <c r="B212" s="260"/>
      <c r="C212" s="331" t="s">
        <v>503</v>
      </c>
      <c r="D212" s="332"/>
      <c r="E212" s="261">
        <v>59.765999999999998</v>
      </c>
      <c r="F212" s="335"/>
      <c r="G212" s="262"/>
      <c r="H212" s="263"/>
      <c r="I212" s="258"/>
      <c r="J212" s="264"/>
      <c r="K212" s="258"/>
      <c r="M212" s="259" t="s">
        <v>503</v>
      </c>
      <c r="O212" s="248"/>
    </row>
    <row r="213" spans="1:80" x14ac:dyDescent="0.2">
      <c r="A213" s="257"/>
      <c r="B213" s="260"/>
      <c r="C213" s="331" t="s">
        <v>504</v>
      </c>
      <c r="D213" s="332"/>
      <c r="E213" s="261">
        <v>4.2839999999999998</v>
      </c>
      <c r="F213" s="335"/>
      <c r="G213" s="262"/>
      <c r="H213" s="263"/>
      <c r="I213" s="258"/>
      <c r="J213" s="264"/>
      <c r="K213" s="258"/>
      <c r="M213" s="259" t="s">
        <v>504</v>
      </c>
      <c r="O213" s="248"/>
    </row>
    <row r="214" spans="1:80" x14ac:dyDescent="0.2">
      <c r="A214" s="249">
        <v>91</v>
      </c>
      <c r="B214" s="250" t="s">
        <v>505</v>
      </c>
      <c r="C214" s="251" t="s">
        <v>506</v>
      </c>
      <c r="D214" s="252" t="s">
        <v>12</v>
      </c>
      <c r="E214" s="253">
        <f>SUM(G188:G211)/100</f>
        <v>0</v>
      </c>
      <c r="F214" s="334">
        <v>0</v>
      </c>
      <c r="G214" s="254">
        <f>E214*F214</f>
        <v>0</v>
      </c>
      <c r="H214" s="255">
        <v>0</v>
      </c>
      <c r="I214" s="256">
        <f>E214*H214</f>
        <v>0</v>
      </c>
      <c r="J214" s="255"/>
      <c r="K214" s="256">
        <f>E214*J214</f>
        <v>0</v>
      </c>
      <c r="O214" s="248">
        <v>2</v>
      </c>
      <c r="AA214" s="223">
        <v>7</v>
      </c>
      <c r="AB214" s="223">
        <v>1002</v>
      </c>
      <c r="AC214" s="223">
        <v>5</v>
      </c>
      <c r="AZ214" s="223">
        <v>2</v>
      </c>
      <c r="BA214" s="223">
        <f>IF(AZ214=1,G214,0)</f>
        <v>0</v>
      </c>
      <c r="BB214" s="223">
        <f>IF(AZ214=2,G214,0)</f>
        <v>0</v>
      </c>
      <c r="BC214" s="223">
        <f>IF(AZ214=3,G214,0)</f>
        <v>0</v>
      </c>
      <c r="BD214" s="223">
        <f>IF(AZ214=4,G214,0)</f>
        <v>0</v>
      </c>
      <c r="BE214" s="223">
        <f>IF(AZ214=5,G214,0)</f>
        <v>0</v>
      </c>
      <c r="CA214" s="248">
        <v>7</v>
      </c>
      <c r="CB214" s="248">
        <v>1002</v>
      </c>
    </row>
    <row r="215" spans="1:80" ht="13.1" x14ac:dyDescent="0.25">
      <c r="A215" s="265"/>
      <c r="B215" s="266" t="s">
        <v>99</v>
      </c>
      <c r="C215" s="267" t="s">
        <v>477</v>
      </c>
      <c r="D215" s="268"/>
      <c r="E215" s="269"/>
      <c r="F215" s="336"/>
      <c r="G215" s="271">
        <f>SUM(G187:G214)</f>
        <v>0</v>
      </c>
      <c r="H215" s="272"/>
      <c r="I215" s="273">
        <f>SUM(I187:I214)</f>
        <v>1.3818356000000001</v>
      </c>
      <c r="J215" s="272"/>
      <c r="K215" s="273">
        <f>SUM(K187:K214)</f>
        <v>0</v>
      </c>
      <c r="O215" s="248">
        <v>4</v>
      </c>
      <c r="BA215" s="274">
        <f>SUM(BA187:BA214)</f>
        <v>0</v>
      </c>
      <c r="BB215" s="274">
        <f>SUM(BB187:BB214)</f>
        <v>0</v>
      </c>
      <c r="BC215" s="274">
        <f>SUM(BC187:BC214)</f>
        <v>0</v>
      </c>
      <c r="BD215" s="274">
        <f>SUM(BD187:BD214)</f>
        <v>0</v>
      </c>
      <c r="BE215" s="274">
        <f>SUM(BE187:BE214)</f>
        <v>0</v>
      </c>
    </row>
    <row r="216" spans="1:80" ht="13.1" x14ac:dyDescent="0.25">
      <c r="A216" s="238" t="s">
        <v>95</v>
      </c>
      <c r="B216" s="239" t="s">
        <v>507</v>
      </c>
      <c r="C216" s="240" t="s">
        <v>508</v>
      </c>
      <c r="D216" s="241"/>
      <c r="E216" s="242"/>
      <c r="F216" s="337"/>
      <c r="G216" s="243"/>
      <c r="H216" s="244"/>
      <c r="I216" s="245"/>
      <c r="J216" s="246"/>
      <c r="K216" s="247"/>
      <c r="O216" s="248">
        <v>1</v>
      </c>
    </row>
    <row r="217" spans="1:80" ht="20.95" x14ac:dyDescent="0.2">
      <c r="A217" s="249">
        <v>92</v>
      </c>
      <c r="B217" s="250" t="s">
        <v>510</v>
      </c>
      <c r="C217" s="251" t="s">
        <v>511</v>
      </c>
      <c r="D217" s="252" t="s">
        <v>263</v>
      </c>
      <c r="E217" s="253">
        <v>39.700000000000003</v>
      </c>
      <c r="F217" s="334">
        <v>0</v>
      </c>
      <c r="G217" s="254">
        <f>E217*F217</f>
        <v>0</v>
      </c>
      <c r="H217" s="255">
        <v>5.9000000000000003E-4</v>
      </c>
      <c r="I217" s="256">
        <f>E217*H217</f>
        <v>2.3423000000000003E-2</v>
      </c>
      <c r="J217" s="255">
        <v>0</v>
      </c>
      <c r="K217" s="256">
        <f>E217*J217</f>
        <v>0</v>
      </c>
      <c r="O217" s="248">
        <v>2</v>
      </c>
      <c r="AA217" s="223">
        <v>1</v>
      </c>
      <c r="AB217" s="223">
        <v>7</v>
      </c>
      <c r="AC217" s="223">
        <v>7</v>
      </c>
      <c r="AZ217" s="223">
        <v>2</v>
      </c>
      <c r="BA217" s="223">
        <f>IF(AZ217=1,G217,0)</f>
        <v>0</v>
      </c>
      <c r="BB217" s="223">
        <f>IF(AZ217=2,G217,0)</f>
        <v>0</v>
      </c>
      <c r="BC217" s="223">
        <f>IF(AZ217=3,G217,0)</f>
        <v>0</v>
      </c>
      <c r="BD217" s="223">
        <f>IF(AZ217=4,G217,0)</f>
        <v>0</v>
      </c>
      <c r="BE217" s="223">
        <f>IF(AZ217=5,G217,0)</f>
        <v>0</v>
      </c>
      <c r="CA217" s="248">
        <v>1</v>
      </c>
      <c r="CB217" s="248">
        <v>7</v>
      </c>
    </row>
    <row r="218" spans="1:80" x14ac:dyDescent="0.2">
      <c r="A218" s="257"/>
      <c r="B218" s="260"/>
      <c r="C218" s="331" t="s">
        <v>512</v>
      </c>
      <c r="D218" s="332"/>
      <c r="E218" s="261">
        <v>39.700000000000003</v>
      </c>
      <c r="F218" s="335"/>
      <c r="G218" s="262"/>
      <c r="H218" s="263"/>
      <c r="I218" s="258"/>
      <c r="J218" s="264"/>
      <c r="K218" s="258"/>
      <c r="M218" s="259" t="s">
        <v>512</v>
      </c>
      <c r="O218" s="248"/>
    </row>
    <row r="219" spans="1:80" ht="20.95" x14ac:dyDescent="0.2">
      <c r="A219" s="249">
        <v>93</v>
      </c>
      <c r="B219" s="250" t="s">
        <v>513</v>
      </c>
      <c r="C219" s="251" t="s">
        <v>514</v>
      </c>
      <c r="D219" s="252" t="s">
        <v>158</v>
      </c>
      <c r="E219" s="253">
        <v>104.46</v>
      </c>
      <c r="F219" s="334">
        <v>0</v>
      </c>
      <c r="G219" s="254">
        <f>E219*F219</f>
        <v>0</v>
      </c>
      <c r="H219" s="255">
        <v>2.5000000000000001E-4</v>
      </c>
      <c r="I219" s="256">
        <f>E219*H219</f>
        <v>2.6114999999999999E-2</v>
      </c>
      <c r="J219" s="255">
        <v>0</v>
      </c>
      <c r="K219" s="256">
        <f>E219*J219</f>
        <v>0</v>
      </c>
      <c r="O219" s="248">
        <v>2</v>
      </c>
      <c r="AA219" s="223">
        <v>1</v>
      </c>
      <c r="AB219" s="223">
        <v>7</v>
      </c>
      <c r="AC219" s="223">
        <v>7</v>
      </c>
      <c r="AZ219" s="223">
        <v>2</v>
      </c>
      <c r="BA219" s="223">
        <f>IF(AZ219=1,G219,0)</f>
        <v>0</v>
      </c>
      <c r="BB219" s="223">
        <f>IF(AZ219=2,G219,0)</f>
        <v>0</v>
      </c>
      <c r="BC219" s="223">
        <f>IF(AZ219=3,G219,0)</f>
        <v>0</v>
      </c>
      <c r="BD219" s="223">
        <f>IF(AZ219=4,G219,0)</f>
        <v>0</v>
      </c>
      <c r="BE219" s="223">
        <f>IF(AZ219=5,G219,0)</f>
        <v>0</v>
      </c>
      <c r="CA219" s="248">
        <v>1</v>
      </c>
      <c r="CB219" s="248">
        <v>7</v>
      </c>
    </row>
    <row r="220" spans="1:80" x14ac:dyDescent="0.2">
      <c r="A220" s="257"/>
      <c r="B220" s="260"/>
      <c r="C220" s="331" t="s">
        <v>515</v>
      </c>
      <c r="D220" s="332"/>
      <c r="E220" s="261">
        <v>104.46</v>
      </c>
      <c r="F220" s="335"/>
      <c r="G220" s="262"/>
      <c r="H220" s="263"/>
      <c r="I220" s="258"/>
      <c r="J220" s="264"/>
      <c r="K220" s="258"/>
      <c r="M220" s="259" t="s">
        <v>515</v>
      </c>
      <c r="O220" s="248"/>
    </row>
    <row r="221" spans="1:80" x14ac:dyDescent="0.2">
      <c r="A221" s="249">
        <v>94</v>
      </c>
      <c r="B221" s="250" t="s">
        <v>516</v>
      </c>
      <c r="C221" s="251" t="s">
        <v>517</v>
      </c>
      <c r="D221" s="252" t="s">
        <v>158</v>
      </c>
      <c r="E221" s="253">
        <v>107.5938</v>
      </c>
      <c r="F221" s="334">
        <v>0</v>
      </c>
      <c r="G221" s="254">
        <f>E221*F221</f>
        <v>0</v>
      </c>
      <c r="H221" s="255">
        <v>3.8E-3</v>
      </c>
      <c r="I221" s="256">
        <f>E221*H221</f>
        <v>0.40885643999999999</v>
      </c>
      <c r="J221" s="255"/>
      <c r="K221" s="256">
        <f>E221*J221</f>
        <v>0</v>
      </c>
      <c r="O221" s="248">
        <v>2</v>
      </c>
      <c r="AA221" s="223">
        <v>3</v>
      </c>
      <c r="AB221" s="223">
        <v>7</v>
      </c>
      <c r="AC221" s="223">
        <v>28410151</v>
      </c>
      <c r="AZ221" s="223">
        <v>2</v>
      </c>
      <c r="BA221" s="223">
        <f>IF(AZ221=1,G221,0)</f>
        <v>0</v>
      </c>
      <c r="BB221" s="223">
        <f>IF(AZ221=2,G221,0)</f>
        <v>0</v>
      </c>
      <c r="BC221" s="223">
        <f>IF(AZ221=3,G221,0)</f>
        <v>0</v>
      </c>
      <c r="BD221" s="223">
        <f>IF(AZ221=4,G221,0)</f>
        <v>0</v>
      </c>
      <c r="BE221" s="223">
        <f>IF(AZ221=5,G221,0)</f>
        <v>0</v>
      </c>
      <c r="CA221" s="248">
        <v>3</v>
      </c>
      <c r="CB221" s="248">
        <v>7</v>
      </c>
    </row>
    <row r="222" spans="1:80" x14ac:dyDescent="0.2">
      <c r="A222" s="257"/>
      <c r="B222" s="260"/>
      <c r="C222" s="331" t="s">
        <v>518</v>
      </c>
      <c r="D222" s="332"/>
      <c r="E222" s="261">
        <v>107.5938</v>
      </c>
      <c r="F222" s="335"/>
      <c r="G222" s="262"/>
      <c r="H222" s="263"/>
      <c r="I222" s="258"/>
      <c r="J222" s="264"/>
      <c r="K222" s="258"/>
      <c r="M222" s="259" t="s">
        <v>518</v>
      </c>
      <c r="O222" s="248"/>
    </row>
    <row r="223" spans="1:80" ht="20.95" x14ac:dyDescent="0.2">
      <c r="A223" s="249">
        <v>95</v>
      </c>
      <c r="B223" s="250" t="s">
        <v>519</v>
      </c>
      <c r="C223" s="251" t="s">
        <v>520</v>
      </c>
      <c r="D223" s="252" t="s">
        <v>263</v>
      </c>
      <c r="E223" s="253">
        <v>80</v>
      </c>
      <c r="F223" s="334">
        <v>0</v>
      </c>
      <c r="G223" s="254">
        <f>E223*F223</f>
        <v>0</v>
      </c>
      <c r="H223" s="255">
        <v>4.0000000000000003E-5</v>
      </c>
      <c r="I223" s="256">
        <f>E223*H223</f>
        <v>3.2000000000000002E-3</v>
      </c>
      <c r="J223" s="255">
        <v>0</v>
      </c>
      <c r="K223" s="256">
        <f>E223*J223</f>
        <v>0</v>
      </c>
      <c r="O223" s="248">
        <v>2</v>
      </c>
      <c r="AA223" s="223">
        <v>1</v>
      </c>
      <c r="AB223" s="223">
        <v>7</v>
      </c>
      <c r="AC223" s="223">
        <v>7</v>
      </c>
      <c r="AZ223" s="223">
        <v>2</v>
      </c>
      <c r="BA223" s="223">
        <f>IF(AZ223=1,G223,0)</f>
        <v>0</v>
      </c>
      <c r="BB223" s="223">
        <f>IF(AZ223=2,G223,0)</f>
        <v>0</v>
      </c>
      <c r="BC223" s="223">
        <f>IF(AZ223=3,G223,0)</f>
        <v>0</v>
      </c>
      <c r="BD223" s="223">
        <f>IF(AZ223=4,G223,0)</f>
        <v>0</v>
      </c>
      <c r="BE223" s="223">
        <f>IF(AZ223=5,G223,0)</f>
        <v>0</v>
      </c>
      <c r="CA223" s="248">
        <v>1</v>
      </c>
      <c r="CB223" s="248">
        <v>7</v>
      </c>
    </row>
    <row r="224" spans="1:80" x14ac:dyDescent="0.2">
      <c r="A224" s="249">
        <v>96</v>
      </c>
      <c r="B224" s="250" t="s">
        <v>521</v>
      </c>
      <c r="C224" s="251" t="s">
        <v>522</v>
      </c>
      <c r="D224" s="252" t="s">
        <v>263</v>
      </c>
      <c r="E224" s="253">
        <v>2.2999999999999998</v>
      </c>
      <c r="F224" s="334">
        <v>0</v>
      </c>
      <c r="G224" s="254">
        <f>E224*F224</f>
        <v>0</v>
      </c>
      <c r="H224" s="255">
        <v>4.4000000000000002E-4</v>
      </c>
      <c r="I224" s="256">
        <f>E224*H224</f>
        <v>1.0119999999999999E-3</v>
      </c>
      <c r="J224" s="255">
        <v>0</v>
      </c>
      <c r="K224" s="256">
        <f>E224*J224</f>
        <v>0</v>
      </c>
      <c r="O224" s="248">
        <v>2</v>
      </c>
      <c r="AA224" s="223">
        <v>1</v>
      </c>
      <c r="AB224" s="223">
        <v>7</v>
      </c>
      <c r="AC224" s="223">
        <v>7</v>
      </c>
      <c r="AZ224" s="223">
        <v>2</v>
      </c>
      <c r="BA224" s="223">
        <f>IF(AZ224=1,G224,0)</f>
        <v>0</v>
      </c>
      <c r="BB224" s="223">
        <f>IF(AZ224=2,G224,0)</f>
        <v>0</v>
      </c>
      <c r="BC224" s="223">
        <f>IF(AZ224=3,G224,0)</f>
        <v>0</v>
      </c>
      <c r="BD224" s="223">
        <f>IF(AZ224=4,G224,0)</f>
        <v>0</v>
      </c>
      <c r="BE224" s="223">
        <f>IF(AZ224=5,G224,0)</f>
        <v>0</v>
      </c>
      <c r="CA224" s="248">
        <v>1</v>
      </c>
      <c r="CB224" s="248">
        <v>7</v>
      </c>
    </row>
    <row r="225" spans="1:80" x14ac:dyDescent="0.2">
      <c r="A225" s="257"/>
      <c r="B225" s="260"/>
      <c r="C225" s="331" t="s">
        <v>523</v>
      </c>
      <c r="D225" s="332"/>
      <c r="E225" s="261">
        <v>0.7</v>
      </c>
      <c r="F225" s="335"/>
      <c r="G225" s="262"/>
      <c r="H225" s="263"/>
      <c r="I225" s="258"/>
      <c r="J225" s="264"/>
      <c r="K225" s="258"/>
      <c r="M225" s="259" t="s">
        <v>523</v>
      </c>
      <c r="O225" s="248"/>
    </row>
    <row r="226" spans="1:80" x14ac:dyDescent="0.2">
      <c r="A226" s="257"/>
      <c r="B226" s="260"/>
      <c r="C226" s="331" t="s">
        <v>524</v>
      </c>
      <c r="D226" s="332"/>
      <c r="E226" s="261">
        <v>0.8</v>
      </c>
      <c r="F226" s="335"/>
      <c r="G226" s="262"/>
      <c r="H226" s="263"/>
      <c r="I226" s="258"/>
      <c r="J226" s="264"/>
      <c r="K226" s="258"/>
      <c r="M226" s="259" t="s">
        <v>524</v>
      </c>
      <c r="O226" s="248"/>
    </row>
    <row r="227" spans="1:80" x14ac:dyDescent="0.2">
      <c r="A227" s="257"/>
      <c r="B227" s="260"/>
      <c r="C227" s="331" t="s">
        <v>525</v>
      </c>
      <c r="D227" s="332"/>
      <c r="E227" s="261">
        <v>0.8</v>
      </c>
      <c r="F227" s="335"/>
      <c r="G227" s="262"/>
      <c r="H227" s="263"/>
      <c r="I227" s="258"/>
      <c r="J227" s="264"/>
      <c r="K227" s="258"/>
      <c r="M227" s="259" t="s">
        <v>525</v>
      </c>
      <c r="O227" s="248"/>
    </row>
    <row r="228" spans="1:80" x14ac:dyDescent="0.2">
      <c r="A228" s="249">
        <v>97</v>
      </c>
      <c r="B228" s="250" t="s">
        <v>526</v>
      </c>
      <c r="C228" s="251" t="s">
        <v>527</v>
      </c>
      <c r="D228" s="252" t="s">
        <v>12</v>
      </c>
      <c r="E228" s="253">
        <f>SUM(G217:G224)/100</f>
        <v>0</v>
      </c>
      <c r="F228" s="334">
        <v>0</v>
      </c>
      <c r="G228" s="254">
        <f>E228*F228</f>
        <v>0</v>
      </c>
      <c r="H228" s="255">
        <v>0</v>
      </c>
      <c r="I228" s="256">
        <f>E228*H228</f>
        <v>0</v>
      </c>
      <c r="J228" s="255"/>
      <c r="K228" s="256">
        <f>E228*J228</f>
        <v>0</v>
      </c>
      <c r="O228" s="248">
        <v>2</v>
      </c>
      <c r="AA228" s="223">
        <v>7</v>
      </c>
      <c r="AB228" s="223">
        <v>1002</v>
      </c>
      <c r="AC228" s="223">
        <v>5</v>
      </c>
      <c r="AZ228" s="223">
        <v>2</v>
      </c>
      <c r="BA228" s="223">
        <f>IF(AZ228=1,G228,0)</f>
        <v>0</v>
      </c>
      <c r="BB228" s="223">
        <f>IF(AZ228=2,G228,0)</f>
        <v>0</v>
      </c>
      <c r="BC228" s="223">
        <f>IF(AZ228=3,G228,0)</f>
        <v>0</v>
      </c>
      <c r="BD228" s="223">
        <f>IF(AZ228=4,G228,0)</f>
        <v>0</v>
      </c>
      <c r="BE228" s="223">
        <f>IF(AZ228=5,G228,0)</f>
        <v>0</v>
      </c>
      <c r="CA228" s="248">
        <v>7</v>
      </c>
      <c r="CB228" s="248">
        <v>1002</v>
      </c>
    </row>
    <row r="229" spans="1:80" ht="13.1" x14ac:dyDescent="0.25">
      <c r="A229" s="265"/>
      <c r="B229" s="266" t="s">
        <v>99</v>
      </c>
      <c r="C229" s="267" t="s">
        <v>509</v>
      </c>
      <c r="D229" s="268"/>
      <c r="E229" s="269"/>
      <c r="F229" s="336"/>
      <c r="G229" s="271">
        <f>SUM(G216:G228)</f>
        <v>0</v>
      </c>
      <c r="H229" s="272"/>
      <c r="I229" s="273">
        <f>SUM(I216:I228)</f>
        <v>0.46260643999999995</v>
      </c>
      <c r="J229" s="272"/>
      <c r="K229" s="273">
        <f>SUM(K216:K228)</f>
        <v>0</v>
      </c>
      <c r="O229" s="248">
        <v>4</v>
      </c>
      <c r="BA229" s="274">
        <f>SUM(BA216:BA228)</f>
        <v>0</v>
      </c>
      <c r="BB229" s="274">
        <f>SUM(BB216:BB228)</f>
        <v>0</v>
      </c>
      <c r="BC229" s="274">
        <f>SUM(BC216:BC228)</f>
        <v>0</v>
      </c>
      <c r="BD229" s="274">
        <f>SUM(BD216:BD228)</f>
        <v>0</v>
      </c>
      <c r="BE229" s="274">
        <f>SUM(BE216:BE228)</f>
        <v>0</v>
      </c>
    </row>
    <row r="230" spans="1:80" ht="13.1" x14ac:dyDescent="0.25">
      <c r="A230" s="238" t="s">
        <v>95</v>
      </c>
      <c r="B230" s="239" t="s">
        <v>528</v>
      </c>
      <c r="C230" s="240" t="s">
        <v>529</v>
      </c>
      <c r="D230" s="241"/>
      <c r="E230" s="242"/>
      <c r="F230" s="337"/>
      <c r="G230" s="243"/>
      <c r="H230" s="244"/>
      <c r="I230" s="245"/>
      <c r="J230" s="246"/>
      <c r="K230" s="247"/>
      <c r="O230" s="248">
        <v>1</v>
      </c>
    </row>
    <row r="231" spans="1:80" x14ac:dyDescent="0.2">
      <c r="A231" s="249">
        <v>98</v>
      </c>
      <c r="B231" s="250" t="s">
        <v>531</v>
      </c>
      <c r="C231" s="251" t="s">
        <v>532</v>
      </c>
      <c r="D231" s="252" t="s">
        <v>158</v>
      </c>
      <c r="E231" s="253">
        <v>56.717500000000001</v>
      </c>
      <c r="F231" s="334">
        <v>0</v>
      </c>
      <c r="G231" s="254">
        <f>E231*F231</f>
        <v>0</v>
      </c>
      <c r="H231" s="255">
        <v>4.45E-3</v>
      </c>
      <c r="I231" s="256">
        <f>E231*H231</f>
        <v>0.25239287500000002</v>
      </c>
      <c r="J231" s="255">
        <v>0</v>
      </c>
      <c r="K231" s="256">
        <f>E231*J231</f>
        <v>0</v>
      </c>
      <c r="O231" s="248">
        <v>2</v>
      </c>
      <c r="AA231" s="223">
        <v>1</v>
      </c>
      <c r="AB231" s="223">
        <v>7</v>
      </c>
      <c r="AC231" s="223">
        <v>7</v>
      </c>
      <c r="AZ231" s="223">
        <v>2</v>
      </c>
      <c r="BA231" s="223">
        <f>IF(AZ231=1,G231,0)</f>
        <v>0</v>
      </c>
      <c r="BB231" s="223">
        <f>IF(AZ231=2,G231,0)</f>
        <v>0</v>
      </c>
      <c r="BC231" s="223">
        <f>IF(AZ231=3,G231,0)</f>
        <v>0</v>
      </c>
      <c r="BD231" s="223">
        <f>IF(AZ231=4,G231,0)</f>
        <v>0</v>
      </c>
      <c r="BE231" s="223">
        <f>IF(AZ231=5,G231,0)</f>
        <v>0</v>
      </c>
      <c r="CA231" s="248">
        <v>1</v>
      </c>
      <c r="CB231" s="248">
        <v>7</v>
      </c>
    </row>
    <row r="232" spans="1:80" x14ac:dyDescent="0.2">
      <c r="A232" s="257"/>
      <c r="B232" s="260"/>
      <c r="C232" s="331" t="s">
        <v>533</v>
      </c>
      <c r="D232" s="332"/>
      <c r="E232" s="261">
        <v>25.397500000000001</v>
      </c>
      <c r="F232" s="335"/>
      <c r="G232" s="262"/>
      <c r="H232" s="263"/>
      <c r="I232" s="258"/>
      <c r="J232" s="264"/>
      <c r="K232" s="258"/>
      <c r="M232" s="259" t="s">
        <v>533</v>
      </c>
      <c r="O232" s="248"/>
    </row>
    <row r="233" spans="1:80" x14ac:dyDescent="0.2">
      <c r="A233" s="257"/>
      <c r="B233" s="260"/>
      <c r="C233" s="331" t="s">
        <v>534</v>
      </c>
      <c r="D233" s="332"/>
      <c r="E233" s="261">
        <v>7.7</v>
      </c>
      <c r="F233" s="335"/>
      <c r="G233" s="262"/>
      <c r="H233" s="263"/>
      <c r="I233" s="258"/>
      <c r="J233" s="264"/>
      <c r="K233" s="258"/>
      <c r="M233" s="259" t="s">
        <v>534</v>
      </c>
      <c r="O233" s="248"/>
    </row>
    <row r="234" spans="1:80" x14ac:dyDescent="0.2">
      <c r="A234" s="257"/>
      <c r="B234" s="260"/>
      <c r="C234" s="331" t="s">
        <v>535</v>
      </c>
      <c r="D234" s="332"/>
      <c r="E234" s="261">
        <v>6.02</v>
      </c>
      <c r="F234" s="335"/>
      <c r="G234" s="262"/>
      <c r="H234" s="263"/>
      <c r="I234" s="258"/>
      <c r="J234" s="264"/>
      <c r="K234" s="258"/>
      <c r="M234" s="259" t="s">
        <v>535</v>
      </c>
      <c r="O234" s="248"/>
    </row>
    <row r="235" spans="1:80" x14ac:dyDescent="0.2">
      <c r="A235" s="257"/>
      <c r="B235" s="260"/>
      <c r="C235" s="331" t="s">
        <v>536</v>
      </c>
      <c r="D235" s="332"/>
      <c r="E235" s="261">
        <v>17.600000000000001</v>
      </c>
      <c r="F235" s="335"/>
      <c r="G235" s="262"/>
      <c r="H235" s="263"/>
      <c r="I235" s="258"/>
      <c r="J235" s="264"/>
      <c r="K235" s="258"/>
      <c r="M235" s="259" t="s">
        <v>536</v>
      </c>
      <c r="O235" s="248"/>
    </row>
    <row r="236" spans="1:80" x14ac:dyDescent="0.2">
      <c r="A236" s="249">
        <v>99</v>
      </c>
      <c r="B236" s="250" t="s">
        <v>537</v>
      </c>
      <c r="C236" s="251" t="s">
        <v>538</v>
      </c>
      <c r="D236" s="252" t="s">
        <v>158</v>
      </c>
      <c r="E236" s="253">
        <v>42.997500000000002</v>
      </c>
      <c r="F236" s="334">
        <v>0</v>
      </c>
      <c r="G236" s="254">
        <f>E236*F236</f>
        <v>0</v>
      </c>
      <c r="H236" s="255">
        <v>9.0000000000000006E-5</v>
      </c>
      <c r="I236" s="256">
        <f>E236*H236</f>
        <v>3.8697750000000006E-3</v>
      </c>
      <c r="J236" s="255">
        <v>0</v>
      </c>
      <c r="K236" s="256">
        <f>E236*J236</f>
        <v>0</v>
      </c>
      <c r="O236" s="248">
        <v>2</v>
      </c>
      <c r="AA236" s="223">
        <v>1</v>
      </c>
      <c r="AB236" s="223">
        <v>7</v>
      </c>
      <c r="AC236" s="223">
        <v>7</v>
      </c>
      <c r="AZ236" s="223">
        <v>2</v>
      </c>
      <c r="BA236" s="223">
        <f>IF(AZ236=1,G236,0)</f>
        <v>0</v>
      </c>
      <c r="BB236" s="223">
        <f>IF(AZ236=2,G236,0)</f>
        <v>0</v>
      </c>
      <c r="BC236" s="223">
        <f>IF(AZ236=3,G236,0)</f>
        <v>0</v>
      </c>
      <c r="BD236" s="223">
        <f>IF(AZ236=4,G236,0)</f>
        <v>0</v>
      </c>
      <c r="BE236" s="223">
        <f>IF(AZ236=5,G236,0)</f>
        <v>0</v>
      </c>
      <c r="CA236" s="248">
        <v>1</v>
      </c>
      <c r="CB236" s="248">
        <v>7</v>
      </c>
    </row>
    <row r="237" spans="1:80" x14ac:dyDescent="0.2">
      <c r="A237" s="257"/>
      <c r="B237" s="260"/>
      <c r="C237" s="331" t="s">
        <v>533</v>
      </c>
      <c r="D237" s="332"/>
      <c r="E237" s="261">
        <v>25.397500000000001</v>
      </c>
      <c r="F237" s="335"/>
      <c r="G237" s="262"/>
      <c r="H237" s="263"/>
      <c r="I237" s="258"/>
      <c r="J237" s="264"/>
      <c r="K237" s="258"/>
      <c r="M237" s="259" t="s">
        <v>533</v>
      </c>
      <c r="O237" s="248"/>
    </row>
    <row r="238" spans="1:80" x14ac:dyDescent="0.2">
      <c r="A238" s="257"/>
      <c r="B238" s="260"/>
      <c r="C238" s="331" t="s">
        <v>536</v>
      </c>
      <c r="D238" s="332"/>
      <c r="E238" s="261">
        <v>17.600000000000001</v>
      </c>
      <c r="F238" s="335"/>
      <c r="G238" s="262"/>
      <c r="H238" s="263"/>
      <c r="I238" s="258"/>
      <c r="J238" s="264"/>
      <c r="K238" s="258"/>
      <c r="M238" s="259" t="s">
        <v>536</v>
      </c>
      <c r="O238" s="248"/>
    </row>
    <row r="239" spans="1:80" x14ac:dyDescent="0.2">
      <c r="A239" s="249">
        <v>100</v>
      </c>
      <c r="B239" s="250" t="s">
        <v>539</v>
      </c>
      <c r="C239" s="251" t="s">
        <v>540</v>
      </c>
      <c r="D239" s="252" t="s">
        <v>263</v>
      </c>
      <c r="E239" s="253">
        <v>40</v>
      </c>
      <c r="F239" s="334">
        <v>0</v>
      </c>
      <c r="G239" s="254">
        <f>E239*F239</f>
        <v>0</v>
      </c>
      <c r="H239" s="255">
        <v>0</v>
      </c>
      <c r="I239" s="256">
        <f>E239*H239</f>
        <v>0</v>
      </c>
      <c r="J239" s="255">
        <v>0</v>
      </c>
      <c r="K239" s="256">
        <f>E239*J239</f>
        <v>0</v>
      </c>
      <c r="O239" s="248">
        <v>2</v>
      </c>
      <c r="AA239" s="223">
        <v>1</v>
      </c>
      <c r="AB239" s="223">
        <v>7</v>
      </c>
      <c r="AC239" s="223">
        <v>7</v>
      </c>
      <c r="AZ239" s="223">
        <v>2</v>
      </c>
      <c r="BA239" s="223">
        <f>IF(AZ239=1,G239,0)</f>
        <v>0</v>
      </c>
      <c r="BB239" s="223">
        <f>IF(AZ239=2,G239,0)</f>
        <v>0</v>
      </c>
      <c r="BC239" s="223">
        <f>IF(AZ239=3,G239,0)</f>
        <v>0</v>
      </c>
      <c r="BD239" s="223">
        <f>IF(AZ239=4,G239,0)</f>
        <v>0</v>
      </c>
      <c r="BE239" s="223">
        <f>IF(AZ239=5,G239,0)</f>
        <v>0</v>
      </c>
      <c r="CA239" s="248">
        <v>1</v>
      </c>
      <c r="CB239" s="248">
        <v>7</v>
      </c>
    </row>
    <row r="240" spans="1:80" x14ac:dyDescent="0.2">
      <c r="A240" s="249">
        <v>101</v>
      </c>
      <c r="B240" s="250" t="s">
        <v>541</v>
      </c>
      <c r="C240" s="251" t="s">
        <v>542</v>
      </c>
      <c r="D240" s="252" t="s">
        <v>263</v>
      </c>
      <c r="E240" s="253">
        <v>40</v>
      </c>
      <c r="F240" s="334">
        <v>0</v>
      </c>
      <c r="G240" s="254">
        <f>E240*F240</f>
        <v>0</v>
      </c>
      <c r="H240" s="255">
        <v>2.2000000000000001E-4</v>
      </c>
      <c r="I240" s="256">
        <f>E240*H240</f>
        <v>8.8000000000000005E-3</v>
      </c>
      <c r="J240" s="255"/>
      <c r="K240" s="256">
        <f>E240*J240</f>
        <v>0</v>
      </c>
      <c r="O240" s="248">
        <v>2</v>
      </c>
      <c r="AA240" s="223">
        <v>3</v>
      </c>
      <c r="AB240" s="223">
        <v>7</v>
      </c>
      <c r="AC240" s="223" t="s">
        <v>541</v>
      </c>
      <c r="AZ240" s="223">
        <v>2</v>
      </c>
      <c r="BA240" s="223">
        <f>IF(AZ240=1,G240,0)</f>
        <v>0</v>
      </c>
      <c r="BB240" s="223">
        <f>IF(AZ240=2,G240,0)</f>
        <v>0</v>
      </c>
      <c r="BC240" s="223">
        <f>IF(AZ240=3,G240,0)</f>
        <v>0</v>
      </c>
      <c r="BD240" s="223">
        <f>IF(AZ240=4,G240,0)</f>
        <v>0</v>
      </c>
      <c r="BE240" s="223">
        <f>IF(AZ240=5,G240,0)</f>
        <v>0</v>
      </c>
      <c r="CA240" s="248">
        <v>3</v>
      </c>
      <c r="CB240" s="248">
        <v>7</v>
      </c>
    </row>
    <row r="241" spans="1:80" x14ac:dyDescent="0.2">
      <c r="A241" s="249">
        <v>102</v>
      </c>
      <c r="B241" s="250" t="s">
        <v>543</v>
      </c>
      <c r="C241" s="251" t="s">
        <v>544</v>
      </c>
      <c r="D241" s="252" t="s">
        <v>158</v>
      </c>
      <c r="E241" s="253">
        <v>59.553400000000003</v>
      </c>
      <c r="F241" s="334">
        <v>0</v>
      </c>
      <c r="G241" s="254">
        <f>E241*F241</f>
        <v>0</v>
      </c>
      <c r="H241" s="255">
        <v>1.35E-2</v>
      </c>
      <c r="I241" s="256">
        <f>E241*H241</f>
        <v>0.80397090000000004</v>
      </c>
      <c r="J241" s="255"/>
      <c r="K241" s="256">
        <f>E241*J241</f>
        <v>0</v>
      </c>
      <c r="O241" s="248">
        <v>2</v>
      </c>
      <c r="AA241" s="223">
        <v>3</v>
      </c>
      <c r="AB241" s="223">
        <v>7</v>
      </c>
      <c r="AC241" s="223" t="s">
        <v>543</v>
      </c>
      <c r="AZ241" s="223">
        <v>2</v>
      </c>
      <c r="BA241" s="223">
        <f>IF(AZ241=1,G241,0)</f>
        <v>0</v>
      </c>
      <c r="BB241" s="223">
        <f>IF(AZ241=2,G241,0)</f>
        <v>0</v>
      </c>
      <c r="BC241" s="223">
        <f>IF(AZ241=3,G241,0)</f>
        <v>0</v>
      </c>
      <c r="BD241" s="223">
        <f>IF(AZ241=4,G241,0)</f>
        <v>0</v>
      </c>
      <c r="BE241" s="223">
        <f>IF(AZ241=5,G241,0)</f>
        <v>0</v>
      </c>
      <c r="CA241" s="248">
        <v>3</v>
      </c>
      <c r="CB241" s="248">
        <v>7</v>
      </c>
    </row>
    <row r="242" spans="1:80" x14ac:dyDescent="0.2">
      <c r="A242" s="257"/>
      <c r="B242" s="260"/>
      <c r="C242" s="331" t="s">
        <v>545</v>
      </c>
      <c r="D242" s="332"/>
      <c r="E242" s="261">
        <v>59.553400000000003</v>
      </c>
      <c r="F242" s="335"/>
      <c r="G242" s="262"/>
      <c r="H242" s="263"/>
      <c r="I242" s="258"/>
      <c r="J242" s="264"/>
      <c r="K242" s="258"/>
      <c r="M242" s="259" t="s">
        <v>545</v>
      </c>
      <c r="O242" s="248"/>
    </row>
    <row r="243" spans="1:80" x14ac:dyDescent="0.2">
      <c r="A243" s="249">
        <v>103</v>
      </c>
      <c r="B243" s="250" t="s">
        <v>546</v>
      </c>
      <c r="C243" s="251" t="s">
        <v>547</v>
      </c>
      <c r="D243" s="252" t="s">
        <v>12</v>
      </c>
      <c r="E243" s="253">
        <f>SUM(G231:G241)/100</f>
        <v>0</v>
      </c>
      <c r="F243" s="334">
        <v>0</v>
      </c>
      <c r="G243" s="254">
        <f>E243*F243</f>
        <v>0</v>
      </c>
      <c r="H243" s="255">
        <v>0</v>
      </c>
      <c r="I243" s="256">
        <f>E243*H243</f>
        <v>0</v>
      </c>
      <c r="J243" s="255"/>
      <c r="K243" s="256">
        <f>E243*J243</f>
        <v>0</v>
      </c>
      <c r="O243" s="248">
        <v>2</v>
      </c>
      <c r="AA243" s="223">
        <v>7</v>
      </c>
      <c r="AB243" s="223">
        <v>1002</v>
      </c>
      <c r="AC243" s="223">
        <v>5</v>
      </c>
      <c r="AZ243" s="223">
        <v>2</v>
      </c>
      <c r="BA243" s="223">
        <f>IF(AZ243=1,G243,0)</f>
        <v>0</v>
      </c>
      <c r="BB243" s="223">
        <f>IF(AZ243=2,G243,0)</f>
        <v>0</v>
      </c>
      <c r="BC243" s="223">
        <f>IF(AZ243=3,G243,0)</f>
        <v>0</v>
      </c>
      <c r="BD243" s="223">
        <f>IF(AZ243=4,G243,0)</f>
        <v>0</v>
      </c>
      <c r="BE243" s="223">
        <f>IF(AZ243=5,G243,0)</f>
        <v>0</v>
      </c>
      <c r="CA243" s="248">
        <v>7</v>
      </c>
      <c r="CB243" s="248">
        <v>1002</v>
      </c>
    </row>
    <row r="244" spans="1:80" ht="13.1" x14ac:dyDescent="0.25">
      <c r="A244" s="265"/>
      <c r="B244" s="266" t="s">
        <v>99</v>
      </c>
      <c r="C244" s="267" t="s">
        <v>530</v>
      </c>
      <c r="D244" s="268"/>
      <c r="E244" s="269"/>
      <c r="F244" s="270"/>
      <c r="G244" s="271">
        <f>SUM(G230:G243)</f>
        <v>0</v>
      </c>
      <c r="H244" s="272"/>
      <c r="I244" s="273">
        <f>SUM(I230:I243)</f>
        <v>1.0690335500000001</v>
      </c>
      <c r="J244" s="272"/>
      <c r="K244" s="273">
        <f>SUM(K230:K243)</f>
        <v>0</v>
      </c>
      <c r="O244" s="248">
        <v>4</v>
      </c>
      <c r="BA244" s="274">
        <f>SUM(BA230:BA243)</f>
        <v>0</v>
      </c>
      <c r="BB244" s="274">
        <f>SUM(BB230:BB243)</f>
        <v>0</v>
      </c>
      <c r="BC244" s="274">
        <f>SUM(BC230:BC243)</f>
        <v>0</v>
      </c>
      <c r="BD244" s="274">
        <f>SUM(BD230:BD243)</f>
        <v>0</v>
      </c>
      <c r="BE244" s="274">
        <f>SUM(BE230:BE243)</f>
        <v>0</v>
      </c>
    </row>
    <row r="245" spans="1:80" x14ac:dyDescent="0.2">
      <c r="E245" s="223"/>
    </row>
    <row r="246" spans="1:80" x14ac:dyDescent="0.2">
      <c r="E246" s="223"/>
    </row>
    <row r="247" spans="1:80" x14ac:dyDescent="0.2">
      <c r="E247" s="223"/>
    </row>
    <row r="248" spans="1:80" x14ac:dyDescent="0.2">
      <c r="E248" s="223"/>
    </row>
    <row r="249" spans="1:80" x14ac:dyDescent="0.2">
      <c r="E249" s="223"/>
    </row>
    <row r="250" spans="1:80" x14ac:dyDescent="0.2">
      <c r="E250" s="223"/>
    </row>
    <row r="251" spans="1:80" x14ac:dyDescent="0.2">
      <c r="E251" s="223"/>
    </row>
    <row r="252" spans="1:80" x14ac:dyDescent="0.2">
      <c r="E252" s="223"/>
    </row>
    <row r="253" spans="1:80" x14ac:dyDescent="0.2">
      <c r="E253" s="223"/>
    </row>
    <row r="254" spans="1:80" x14ac:dyDescent="0.2">
      <c r="E254" s="223"/>
    </row>
    <row r="255" spans="1:80" x14ac:dyDescent="0.2">
      <c r="E255" s="223"/>
    </row>
    <row r="256" spans="1:80" x14ac:dyDescent="0.2">
      <c r="E256" s="223"/>
    </row>
    <row r="257" spans="1:7" x14ac:dyDescent="0.2">
      <c r="E257" s="223"/>
    </row>
    <row r="258" spans="1:7" x14ac:dyDescent="0.2">
      <c r="E258" s="223"/>
    </row>
    <row r="259" spans="1:7" x14ac:dyDescent="0.2">
      <c r="E259" s="223"/>
    </row>
    <row r="260" spans="1:7" x14ac:dyDescent="0.2">
      <c r="E260" s="223"/>
    </row>
    <row r="261" spans="1:7" x14ac:dyDescent="0.2">
      <c r="E261" s="223"/>
    </row>
    <row r="262" spans="1:7" x14ac:dyDescent="0.2">
      <c r="E262" s="223"/>
    </row>
    <row r="263" spans="1:7" x14ac:dyDescent="0.2">
      <c r="E263" s="223"/>
    </row>
    <row r="264" spans="1:7" x14ac:dyDescent="0.2">
      <c r="E264" s="223"/>
    </row>
    <row r="265" spans="1:7" x14ac:dyDescent="0.2">
      <c r="E265" s="223"/>
    </row>
    <row r="266" spans="1:7" x14ac:dyDescent="0.2">
      <c r="E266" s="223"/>
    </row>
    <row r="267" spans="1:7" x14ac:dyDescent="0.2">
      <c r="E267" s="223"/>
    </row>
    <row r="268" spans="1:7" x14ac:dyDescent="0.2">
      <c r="A268" s="264"/>
      <c r="B268" s="264"/>
      <c r="C268" s="264"/>
      <c r="D268" s="264"/>
      <c r="E268" s="264"/>
      <c r="F268" s="264"/>
      <c r="G268" s="264"/>
    </row>
    <row r="269" spans="1:7" x14ac:dyDescent="0.2">
      <c r="A269" s="264"/>
      <c r="B269" s="264"/>
      <c r="C269" s="264"/>
      <c r="D269" s="264"/>
      <c r="E269" s="264"/>
      <c r="F269" s="264"/>
      <c r="G269" s="264"/>
    </row>
    <row r="270" spans="1:7" x14ac:dyDescent="0.2">
      <c r="A270" s="264"/>
      <c r="B270" s="264"/>
      <c r="C270" s="264"/>
      <c r="D270" s="264"/>
      <c r="E270" s="264"/>
      <c r="F270" s="264"/>
      <c r="G270" s="264"/>
    </row>
    <row r="271" spans="1:7" x14ac:dyDescent="0.2">
      <c r="A271" s="264"/>
      <c r="B271" s="264"/>
      <c r="C271" s="264"/>
      <c r="D271" s="264"/>
      <c r="E271" s="264"/>
      <c r="F271" s="264"/>
      <c r="G271" s="264"/>
    </row>
    <row r="272" spans="1:7" x14ac:dyDescent="0.2">
      <c r="E272" s="223"/>
    </row>
    <row r="273" spans="5:5" x14ac:dyDescent="0.2">
      <c r="E273" s="223"/>
    </row>
    <row r="274" spans="5:5" x14ac:dyDescent="0.2">
      <c r="E274" s="223"/>
    </row>
    <row r="275" spans="5:5" x14ac:dyDescent="0.2">
      <c r="E275" s="223"/>
    </row>
    <row r="276" spans="5:5" x14ac:dyDescent="0.2">
      <c r="E276" s="223"/>
    </row>
    <row r="277" spans="5:5" x14ac:dyDescent="0.2">
      <c r="E277" s="223"/>
    </row>
    <row r="278" spans="5:5" x14ac:dyDescent="0.2">
      <c r="E278" s="223"/>
    </row>
    <row r="279" spans="5:5" x14ac:dyDescent="0.2">
      <c r="E279" s="223"/>
    </row>
    <row r="280" spans="5:5" x14ac:dyDescent="0.2">
      <c r="E280" s="223"/>
    </row>
    <row r="281" spans="5:5" x14ac:dyDescent="0.2">
      <c r="E281" s="223"/>
    </row>
    <row r="282" spans="5:5" x14ac:dyDescent="0.2">
      <c r="E282" s="223"/>
    </row>
    <row r="283" spans="5:5" x14ac:dyDescent="0.2">
      <c r="E283" s="223"/>
    </row>
    <row r="284" spans="5:5" x14ac:dyDescent="0.2">
      <c r="E284" s="223"/>
    </row>
    <row r="285" spans="5:5" x14ac:dyDescent="0.2">
      <c r="E285" s="223"/>
    </row>
    <row r="286" spans="5:5" x14ac:dyDescent="0.2">
      <c r="E286" s="223"/>
    </row>
    <row r="287" spans="5:5" x14ac:dyDescent="0.2">
      <c r="E287" s="223"/>
    </row>
    <row r="288" spans="5:5" x14ac:dyDescent="0.2">
      <c r="E288" s="223"/>
    </row>
    <row r="289" spans="1:7" x14ac:dyDescent="0.2">
      <c r="E289" s="223"/>
    </row>
    <row r="290" spans="1:7" x14ac:dyDescent="0.2">
      <c r="E290" s="223"/>
    </row>
    <row r="291" spans="1:7" x14ac:dyDescent="0.2">
      <c r="E291" s="223"/>
    </row>
    <row r="292" spans="1:7" x14ac:dyDescent="0.2">
      <c r="E292" s="223"/>
    </row>
    <row r="293" spans="1:7" x14ac:dyDescent="0.2">
      <c r="E293" s="223"/>
    </row>
    <row r="294" spans="1:7" x14ac:dyDescent="0.2">
      <c r="E294" s="223"/>
    </row>
    <row r="295" spans="1:7" x14ac:dyDescent="0.2">
      <c r="E295" s="223"/>
    </row>
    <row r="296" spans="1:7" x14ac:dyDescent="0.2">
      <c r="E296" s="223"/>
    </row>
    <row r="297" spans="1:7" x14ac:dyDescent="0.2">
      <c r="E297" s="223"/>
    </row>
    <row r="298" spans="1:7" x14ac:dyDescent="0.2">
      <c r="E298" s="223"/>
    </row>
    <row r="299" spans="1:7" x14ac:dyDescent="0.2">
      <c r="E299" s="223"/>
    </row>
    <row r="300" spans="1:7" x14ac:dyDescent="0.2">
      <c r="E300" s="223"/>
    </row>
    <row r="301" spans="1:7" x14ac:dyDescent="0.2">
      <c r="E301" s="223"/>
    </row>
    <row r="302" spans="1:7" x14ac:dyDescent="0.2">
      <c r="E302" s="223"/>
    </row>
    <row r="303" spans="1:7" x14ac:dyDescent="0.2">
      <c r="A303" s="275"/>
      <c r="B303" s="275"/>
    </row>
    <row r="304" spans="1:7" x14ac:dyDescent="0.2">
      <c r="A304" s="264"/>
      <c r="B304" s="264"/>
      <c r="C304" s="276"/>
      <c r="D304" s="276"/>
      <c r="E304" s="277"/>
      <c r="F304" s="276"/>
      <c r="G304" s="278"/>
    </row>
    <row r="305" spans="1:7" x14ac:dyDescent="0.2">
      <c r="A305" s="279"/>
      <c r="B305" s="279"/>
      <c r="C305" s="264"/>
      <c r="D305" s="264"/>
      <c r="E305" s="280"/>
      <c r="F305" s="264"/>
      <c r="G305" s="264"/>
    </row>
    <row r="306" spans="1:7" x14ac:dyDescent="0.2">
      <c r="A306" s="264"/>
      <c r="B306" s="264"/>
      <c r="C306" s="264"/>
      <c r="D306" s="264"/>
      <c r="E306" s="280"/>
      <c r="F306" s="264"/>
      <c r="G306" s="264"/>
    </row>
    <row r="307" spans="1:7" x14ac:dyDescent="0.2">
      <c r="A307" s="264"/>
      <c r="B307" s="264"/>
      <c r="C307" s="264"/>
      <c r="D307" s="264"/>
      <c r="E307" s="280"/>
      <c r="F307" s="264"/>
      <c r="G307" s="264"/>
    </row>
    <row r="308" spans="1:7" x14ac:dyDescent="0.2">
      <c r="A308" s="264"/>
      <c r="B308" s="264"/>
      <c r="C308" s="264"/>
      <c r="D308" s="264"/>
      <c r="E308" s="280"/>
      <c r="F308" s="264"/>
      <c r="G308" s="264"/>
    </row>
    <row r="309" spans="1:7" x14ac:dyDescent="0.2">
      <c r="A309" s="264"/>
      <c r="B309" s="264"/>
      <c r="C309" s="264"/>
      <c r="D309" s="264"/>
      <c r="E309" s="280"/>
      <c r="F309" s="264"/>
      <c r="G309" s="264"/>
    </row>
    <row r="310" spans="1:7" x14ac:dyDescent="0.2">
      <c r="A310" s="264"/>
      <c r="B310" s="264"/>
      <c r="C310" s="264"/>
      <c r="D310" s="264"/>
      <c r="E310" s="280"/>
      <c r="F310" s="264"/>
      <c r="G310" s="264"/>
    </row>
    <row r="311" spans="1:7" x14ac:dyDescent="0.2">
      <c r="A311" s="264"/>
      <c r="B311" s="264"/>
      <c r="C311" s="264"/>
      <c r="D311" s="264"/>
      <c r="E311" s="280"/>
      <c r="F311" s="264"/>
      <c r="G311" s="264"/>
    </row>
    <row r="312" spans="1:7" x14ac:dyDescent="0.2">
      <c r="A312" s="264"/>
      <c r="B312" s="264"/>
      <c r="C312" s="264"/>
      <c r="D312" s="264"/>
      <c r="E312" s="280"/>
      <c r="F312" s="264"/>
      <c r="G312" s="264"/>
    </row>
    <row r="313" spans="1:7" x14ac:dyDescent="0.2">
      <c r="A313" s="264"/>
      <c r="B313" s="264"/>
      <c r="C313" s="264"/>
      <c r="D313" s="264"/>
      <c r="E313" s="280"/>
      <c r="F313" s="264"/>
      <c r="G313" s="264"/>
    </row>
    <row r="314" spans="1:7" x14ac:dyDescent="0.2">
      <c r="A314" s="264"/>
      <c r="B314" s="264"/>
      <c r="C314" s="264"/>
      <c r="D314" s="264"/>
      <c r="E314" s="280"/>
      <c r="F314" s="264"/>
      <c r="G314" s="264"/>
    </row>
    <row r="315" spans="1:7" x14ac:dyDescent="0.2">
      <c r="A315" s="264"/>
      <c r="B315" s="264"/>
      <c r="C315" s="264"/>
      <c r="D315" s="264"/>
      <c r="E315" s="280"/>
      <c r="F315" s="264"/>
      <c r="G315" s="264"/>
    </row>
    <row r="316" spans="1:7" x14ac:dyDescent="0.2">
      <c r="A316" s="264"/>
      <c r="B316" s="264"/>
      <c r="C316" s="264"/>
      <c r="D316" s="264"/>
      <c r="E316" s="280"/>
      <c r="F316" s="264"/>
      <c r="G316" s="264"/>
    </row>
    <row r="317" spans="1:7" x14ac:dyDescent="0.2">
      <c r="A317" s="264"/>
      <c r="B317" s="264"/>
      <c r="C317" s="264"/>
      <c r="D317" s="264"/>
      <c r="E317" s="280"/>
      <c r="F317" s="264"/>
      <c r="G317" s="264"/>
    </row>
  </sheetData>
  <sheetProtection algorithmName="SHA-512" hashValue="A0C/zxmDRYS+vkIoa8khkOVjJJgJx/PmsaPGP4bpjo6tjZZFZcl9ThPxKljSALQ8L33xWyB1O31b5nv5vRf5Gg==" saltValue="FLUrfa8A/6aYFt53e30BAw==" spinCount="100000" sheet="1" objects="1" scenarios="1"/>
  <mergeCells count="111">
    <mergeCell ref="C232:D232"/>
    <mergeCell ref="C233:D233"/>
    <mergeCell ref="C234:D234"/>
    <mergeCell ref="C235:D235"/>
    <mergeCell ref="C237:D237"/>
    <mergeCell ref="C238:D238"/>
    <mergeCell ref="C242:D242"/>
    <mergeCell ref="C218:D218"/>
    <mergeCell ref="C220:D220"/>
    <mergeCell ref="C222:D222"/>
    <mergeCell ref="C225:D225"/>
    <mergeCell ref="C226:D226"/>
    <mergeCell ref="C227:D227"/>
    <mergeCell ref="C206:D206"/>
    <mergeCell ref="C207:D207"/>
    <mergeCell ref="C208:D208"/>
    <mergeCell ref="C210:D210"/>
    <mergeCell ref="C212:D212"/>
    <mergeCell ref="C213:D213"/>
    <mergeCell ref="C200:D200"/>
    <mergeCell ref="C201:D201"/>
    <mergeCell ref="C202:D202"/>
    <mergeCell ref="C203:D203"/>
    <mergeCell ref="C204:D204"/>
    <mergeCell ref="C205:D205"/>
    <mergeCell ref="C189:D189"/>
    <mergeCell ref="C190:D190"/>
    <mergeCell ref="C191:D191"/>
    <mergeCell ref="C192:D192"/>
    <mergeCell ref="C193:D193"/>
    <mergeCell ref="C196:D196"/>
    <mergeCell ref="C198:D198"/>
    <mergeCell ref="C199:D199"/>
    <mergeCell ref="C168:D168"/>
    <mergeCell ref="C170:D170"/>
    <mergeCell ref="C171:D171"/>
    <mergeCell ref="C173:D173"/>
    <mergeCell ref="C125:D125"/>
    <mergeCell ref="C126:D126"/>
    <mergeCell ref="C163:D163"/>
    <mergeCell ref="C164:D164"/>
    <mergeCell ref="C165:D165"/>
    <mergeCell ref="C167:D167"/>
    <mergeCell ref="C113:D113"/>
    <mergeCell ref="C114:D114"/>
    <mergeCell ref="C115:D115"/>
    <mergeCell ref="C117:D117"/>
    <mergeCell ref="C118:D118"/>
    <mergeCell ref="C119:D119"/>
    <mergeCell ref="C121:D121"/>
    <mergeCell ref="C124:D124"/>
    <mergeCell ref="C96:D96"/>
    <mergeCell ref="C97:D97"/>
    <mergeCell ref="C102:D102"/>
    <mergeCell ref="C104:D104"/>
    <mergeCell ref="C106:D106"/>
    <mergeCell ref="C108:D108"/>
    <mergeCell ref="C89:D89"/>
    <mergeCell ref="C90:D90"/>
    <mergeCell ref="C91:D91"/>
    <mergeCell ref="C92:D92"/>
    <mergeCell ref="C93:D93"/>
    <mergeCell ref="C95:D95"/>
    <mergeCell ref="C79:D79"/>
    <mergeCell ref="C83:D83"/>
    <mergeCell ref="C85:D85"/>
    <mergeCell ref="C86:D86"/>
    <mergeCell ref="C88:D88"/>
    <mergeCell ref="C64:D64"/>
    <mergeCell ref="C68:D68"/>
    <mergeCell ref="C72:D72"/>
    <mergeCell ref="C57:D57"/>
    <mergeCell ref="C59:D59"/>
    <mergeCell ref="C60:D60"/>
    <mergeCell ref="C61:D61"/>
    <mergeCell ref="C62:D62"/>
    <mergeCell ref="C63:D63"/>
    <mergeCell ref="C44:D44"/>
    <mergeCell ref="C46:D46"/>
    <mergeCell ref="C48:D48"/>
    <mergeCell ref="C50:D50"/>
    <mergeCell ref="C52:D52"/>
    <mergeCell ref="C55:D55"/>
    <mergeCell ref="C36:D36"/>
    <mergeCell ref="C37:D37"/>
    <mergeCell ref="C38:D38"/>
    <mergeCell ref="C39:D39"/>
    <mergeCell ref="C41:D41"/>
    <mergeCell ref="C43:D43"/>
    <mergeCell ref="C27:D27"/>
    <mergeCell ref="C28:D28"/>
    <mergeCell ref="C29:D29"/>
    <mergeCell ref="C31:D31"/>
    <mergeCell ref="C32:D32"/>
    <mergeCell ref="C33:D33"/>
    <mergeCell ref="C34:D34"/>
    <mergeCell ref="C16:D16"/>
    <mergeCell ref="C18:D18"/>
    <mergeCell ref="C19:D19"/>
    <mergeCell ref="C20:D20"/>
    <mergeCell ref="C21:D21"/>
    <mergeCell ref="C22:D22"/>
    <mergeCell ref="A1:G1"/>
    <mergeCell ref="A3:B3"/>
    <mergeCell ref="A4:B4"/>
    <mergeCell ref="E4:G4"/>
    <mergeCell ref="C9:D9"/>
    <mergeCell ref="C11:D11"/>
    <mergeCell ref="C13:D13"/>
    <mergeCell ref="C15:D15"/>
    <mergeCell ref="C26:D26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BE51"/>
  <sheetViews>
    <sheetView zoomScaleNormal="100" workbookViewId="0">
      <selection activeCell="F14" sqref="F14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549</v>
      </c>
      <c r="D2" s="89" t="s">
        <v>550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01.B Rek'!E12</f>
        <v>0</v>
      </c>
      <c r="D15" s="140">
        <f>'SO01 SO 01.B Rek'!A20</f>
        <v>0</v>
      </c>
      <c r="E15" s="141"/>
      <c r="F15" s="142"/>
      <c r="G15" s="139">
        <f>'SO01 SO 01.B Rek'!I20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01.B Rek'!F12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01.B Rek'!H12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01.B Rek'!G12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01.B Rek'!I12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01.B Rek'!H18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rl1Tz65T/YPrOGW0b42xZpEC4quqYGT/zvVfUutCDWn3Sec5kJExTbtLTNsQKprt77jyRJ5eR3NlYofVDRltcQ==" saltValue="sPyKbYJkfVVZ3pmC7AvH/Q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4"/>
  <dimension ref="A1:BE69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549</v>
      </c>
      <c r="I1" s="182"/>
    </row>
    <row r="2" spans="1:57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550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01.B Pol'!B7</f>
        <v>713</v>
      </c>
      <c r="B7" s="62" t="str">
        <f>'SO01 SO 01.B Pol'!C7</f>
        <v>Izolace tepelné</v>
      </c>
      <c r="D7" s="195"/>
      <c r="E7" s="282">
        <f>'SO01 SO 01.B Pol'!BA20</f>
        <v>0</v>
      </c>
      <c r="F7" s="283">
        <f>'SO01 SO 01.B Pol'!BB20</f>
        <v>0</v>
      </c>
      <c r="G7" s="283">
        <f>'SO01 SO 01.B Pol'!BC20</f>
        <v>0</v>
      </c>
      <c r="H7" s="283">
        <f>'SO01 SO 01.B Pol'!BD20</f>
        <v>0</v>
      </c>
      <c r="I7" s="284">
        <f>'SO01 SO 01.B Pol'!BE20</f>
        <v>0</v>
      </c>
    </row>
    <row r="8" spans="1:57" s="118" customFormat="1" x14ac:dyDescent="0.2">
      <c r="A8" s="281" t="str">
        <f>'SO01 SO 01.B Pol'!B21</f>
        <v>721</v>
      </c>
      <c r="B8" s="62" t="str">
        <f>'SO01 SO 01.B Pol'!C21</f>
        <v>Zdravotechnika - vnitřní kanalizace</v>
      </c>
      <c r="D8" s="195"/>
      <c r="E8" s="282">
        <f>'SO01 SO 01.B Pol'!BA39</f>
        <v>0</v>
      </c>
      <c r="F8" s="283">
        <f>'SO01 SO 01.B Pol'!BB39</f>
        <v>0</v>
      </c>
      <c r="G8" s="283">
        <f>'SO01 SO 01.B Pol'!BC39</f>
        <v>0</v>
      </c>
      <c r="H8" s="283">
        <f>'SO01 SO 01.B Pol'!BD39</f>
        <v>0</v>
      </c>
      <c r="I8" s="284">
        <f>'SO01 SO 01.B Pol'!BE39</f>
        <v>0</v>
      </c>
    </row>
    <row r="9" spans="1:57" s="118" customFormat="1" x14ac:dyDescent="0.2">
      <c r="A9" s="281" t="str">
        <f>'SO01 SO 01.B Pol'!B40</f>
        <v>722</v>
      </c>
      <c r="B9" s="62" t="str">
        <f>'SO01 SO 01.B Pol'!C40</f>
        <v>Zdravotechnika - vnitřní vodovod</v>
      </c>
      <c r="D9" s="195"/>
      <c r="E9" s="282">
        <f>'SO01 SO 01.B Pol'!BA65</f>
        <v>0</v>
      </c>
      <c r="F9" s="283">
        <f>'SO01 SO 01.B Pol'!BB65</f>
        <v>0</v>
      </c>
      <c r="G9" s="283">
        <f>'SO01 SO 01.B Pol'!BC65</f>
        <v>0</v>
      </c>
      <c r="H9" s="283">
        <f>'SO01 SO 01.B Pol'!BD65</f>
        <v>0</v>
      </c>
      <c r="I9" s="284">
        <f>'SO01 SO 01.B Pol'!BE65</f>
        <v>0</v>
      </c>
    </row>
    <row r="10" spans="1:57" s="118" customFormat="1" x14ac:dyDescent="0.2">
      <c r="A10" s="281" t="str">
        <f>'SO01 SO 01.B Pol'!B66</f>
        <v>725</v>
      </c>
      <c r="B10" s="62" t="str">
        <f>'SO01 SO 01.B Pol'!C66</f>
        <v>Zdravotechnika - zařizovací předměty</v>
      </c>
      <c r="D10" s="195"/>
      <c r="E10" s="282">
        <f>'SO01 SO 01.B Pol'!BA86</f>
        <v>0</v>
      </c>
      <c r="F10" s="283">
        <f>'SO01 SO 01.B Pol'!BB86</f>
        <v>0</v>
      </c>
      <c r="G10" s="283">
        <f>'SO01 SO 01.B Pol'!BC86</f>
        <v>0</v>
      </c>
      <c r="H10" s="283">
        <f>'SO01 SO 01.B Pol'!BD86</f>
        <v>0</v>
      </c>
      <c r="I10" s="284">
        <f>'SO01 SO 01.B Pol'!BE86</f>
        <v>0</v>
      </c>
    </row>
    <row r="11" spans="1:57" s="118" customFormat="1" ht="13.1" thickBot="1" x14ac:dyDescent="0.25">
      <c r="A11" s="281" t="str">
        <f>'SO01 SO 01.B Pol'!B87</f>
        <v>727</v>
      </c>
      <c r="B11" s="62" t="str">
        <f>'SO01 SO 01.B Pol'!C87</f>
        <v>Zdravotechnika - požární ochrana</v>
      </c>
      <c r="D11" s="195"/>
      <c r="E11" s="282">
        <f>'SO01 SO 01.B Pol'!BA90</f>
        <v>0</v>
      </c>
      <c r="F11" s="283">
        <f>'SO01 SO 01.B Pol'!BB90</f>
        <v>0</v>
      </c>
      <c r="G11" s="283">
        <f>'SO01 SO 01.B Pol'!BC90</f>
        <v>0</v>
      </c>
      <c r="H11" s="283">
        <f>'SO01 SO 01.B Pol'!BD90</f>
        <v>0</v>
      </c>
      <c r="I11" s="284">
        <f>'SO01 SO 01.B Pol'!BE90</f>
        <v>0</v>
      </c>
    </row>
    <row r="12" spans="1:57" s="14" customFormat="1" ht="13.75" thickBot="1" x14ac:dyDescent="0.3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3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1" thickBot="1" x14ac:dyDescent="0.25"/>
    <row r="16" spans="1:57" ht="13.1" x14ac:dyDescent="0.25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75" thickBot="1" x14ac:dyDescent="0.3">
      <c r="A18" s="215"/>
      <c r="B18" s="216" t="s">
        <v>82</v>
      </c>
      <c r="C18" s="217"/>
      <c r="D18" s="218"/>
      <c r="E18" s="219"/>
      <c r="F18" s="220"/>
      <c r="G18" s="220"/>
      <c r="H18" s="324">
        <f>SUM(I17:I17)</f>
        <v>0</v>
      </c>
      <c r="I18" s="325"/>
    </row>
    <row r="20" spans="1:53" ht="13.1" x14ac:dyDescent="0.25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sheetProtection algorithmName="SHA-512" hashValue="oK1fC+zLMKCyfAKbxcFZkX9VEiCQmGiyiWznrhR8fXEThmolGhbeyppBB/Ub2ndy31JEGe+SUqSerCsvfEevGA==" saltValue="HlcEDuuX4eemDjQgRfSEZQ==" spinCount="100000" sheet="1" objects="1" scenarios="1"/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C000"/>
  </sheetPr>
  <dimension ref="A1:CB163"/>
  <sheetViews>
    <sheetView showGridLines="0" zoomScaleNormal="100" zoomScaleSheetLayoutView="100" workbookViewId="0">
      <selection activeCell="E12" sqref="E12:F12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01.B Rek'!H1</f>
        <v>SO 01.B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01.B Rek'!G2</f>
        <v>Horní stavba - zdravotechnické instalace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551</v>
      </c>
      <c r="C8" s="251" t="s">
        <v>552</v>
      </c>
      <c r="D8" s="252" t="s">
        <v>263</v>
      </c>
      <c r="E8" s="253">
        <v>126</v>
      </c>
      <c r="F8" s="334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553</v>
      </c>
      <c r="C9" s="251" t="s">
        <v>554</v>
      </c>
      <c r="D9" s="252" t="s">
        <v>263</v>
      </c>
      <c r="E9" s="253">
        <v>30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555</v>
      </c>
      <c r="C10" s="251" t="s">
        <v>556</v>
      </c>
      <c r="D10" s="252" t="s">
        <v>263</v>
      </c>
      <c r="E10" s="253">
        <v>53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557</v>
      </c>
      <c r="C11" s="251" t="s">
        <v>558</v>
      </c>
      <c r="D11" s="252" t="s">
        <v>263</v>
      </c>
      <c r="E11" s="253">
        <v>18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559</v>
      </c>
      <c r="C12" s="251" t="s">
        <v>560</v>
      </c>
      <c r="D12" s="252" t="s">
        <v>263</v>
      </c>
      <c r="E12" s="253">
        <v>5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0.95" x14ac:dyDescent="0.2">
      <c r="A13" s="249">
        <v>6</v>
      </c>
      <c r="B13" s="250" t="s">
        <v>561</v>
      </c>
      <c r="C13" s="251" t="s">
        <v>562</v>
      </c>
      <c r="D13" s="252" t="s">
        <v>263</v>
      </c>
      <c r="E13" s="253">
        <v>20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563</v>
      </c>
      <c r="C14" s="251" t="s">
        <v>564</v>
      </c>
      <c r="D14" s="252" t="s">
        <v>263</v>
      </c>
      <c r="E14" s="253">
        <v>90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8</v>
      </c>
      <c r="B15" s="250" t="s">
        <v>565</v>
      </c>
      <c r="C15" s="251" t="s">
        <v>566</v>
      </c>
      <c r="D15" s="252" t="s">
        <v>263</v>
      </c>
      <c r="E15" s="253">
        <v>25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567</v>
      </c>
      <c r="C16" s="251" t="s">
        <v>568</v>
      </c>
      <c r="D16" s="252" t="s">
        <v>263</v>
      </c>
      <c r="E16" s="253">
        <v>45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569</v>
      </c>
      <c r="C17" s="251" t="s">
        <v>570</v>
      </c>
      <c r="D17" s="252" t="s">
        <v>263</v>
      </c>
      <c r="E17" s="253">
        <v>20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571</v>
      </c>
      <c r="C18" s="251" t="s">
        <v>572</v>
      </c>
      <c r="D18" s="252" t="s">
        <v>306</v>
      </c>
      <c r="E18" s="253">
        <v>1.1100000000000001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0.95" x14ac:dyDescent="0.2">
      <c r="A19" s="249">
        <v>12</v>
      </c>
      <c r="B19" s="250" t="s">
        <v>573</v>
      </c>
      <c r="C19" s="251" t="s">
        <v>574</v>
      </c>
      <c r="D19" s="252" t="s">
        <v>306</v>
      </c>
      <c r="E19" s="253">
        <v>1.1100000000000001</v>
      </c>
      <c r="F19" s="334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2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13.1" x14ac:dyDescent="0.25">
      <c r="A20" s="265"/>
      <c r="B20" s="266" t="s">
        <v>99</v>
      </c>
      <c r="C20" s="267" t="s">
        <v>331</v>
      </c>
      <c r="D20" s="268"/>
      <c r="E20" s="269"/>
      <c r="F20" s="336"/>
      <c r="G20" s="271">
        <f>SUM(G7:G19)</f>
        <v>0</v>
      </c>
      <c r="H20" s="272"/>
      <c r="I20" s="273">
        <f>SUM(I7:I19)</f>
        <v>0</v>
      </c>
      <c r="J20" s="272"/>
      <c r="K20" s="273">
        <f>SUM(K7:K19)</f>
        <v>0</v>
      </c>
      <c r="O20" s="248">
        <v>4</v>
      </c>
      <c r="BA20" s="274">
        <f>SUM(BA7:BA19)</f>
        <v>0</v>
      </c>
      <c r="BB20" s="274">
        <f>SUM(BB7:BB19)</f>
        <v>0</v>
      </c>
      <c r="BC20" s="274">
        <f>SUM(BC7:BC19)</f>
        <v>0</v>
      </c>
      <c r="BD20" s="274">
        <f>SUM(BD7:BD19)</f>
        <v>0</v>
      </c>
      <c r="BE20" s="274">
        <f>SUM(BE7:BE19)</f>
        <v>0</v>
      </c>
    </row>
    <row r="21" spans="1:80" ht="13.1" x14ac:dyDescent="0.25">
      <c r="A21" s="238" t="s">
        <v>95</v>
      </c>
      <c r="B21" s="239" t="s">
        <v>575</v>
      </c>
      <c r="C21" s="240" t="s">
        <v>576</v>
      </c>
      <c r="D21" s="241"/>
      <c r="E21" s="242"/>
      <c r="F21" s="337"/>
      <c r="G21" s="243"/>
      <c r="H21" s="244"/>
      <c r="I21" s="245"/>
      <c r="J21" s="246"/>
      <c r="K21" s="247"/>
      <c r="O21" s="248">
        <v>1</v>
      </c>
    </row>
    <row r="22" spans="1:80" ht="20.95" x14ac:dyDescent="0.2">
      <c r="A22" s="249">
        <v>13</v>
      </c>
      <c r="B22" s="250" t="s">
        <v>578</v>
      </c>
      <c r="C22" s="251" t="s">
        <v>579</v>
      </c>
      <c r="D22" s="252" t="s">
        <v>204</v>
      </c>
      <c r="E22" s="253">
        <v>40</v>
      </c>
      <c r="F22" s="334">
        <v>0</v>
      </c>
      <c r="G22" s="254">
        <f t="shared" ref="G22:G38" si="8">E22*F22</f>
        <v>0</v>
      </c>
      <c r="H22" s="255">
        <v>0</v>
      </c>
      <c r="I22" s="256">
        <f t="shared" ref="I22:I38" si="9">E22*H22</f>
        <v>0</v>
      </c>
      <c r="J22" s="255"/>
      <c r="K22" s="256">
        <f t="shared" ref="K22:K38" si="10">E22*J22</f>
        <v>0</v>
      </c>
      <c r="O22" s="248">
        <v>2</v>
      </c>
      <c r="AA22" s="223">
        <v>12</v>
      </c>
      <c r="AB22" s="223">
        <v>0</v>
      </c>
      <c r="AC22" s="223">
        <v>13</v>
      </c>
      <c r="AZ22" s="223">
        <v>2</v>
      </c>
      <c r="BA22" s="223">
        <f t="shared" ref="BA22:BA38" si="11">IF(AZ22=1,G22,0)</f>
        <v>0</v>
      </c>
      <c r="BB22" s="223">
        <f t="shared" ref="BB22:BB38" si="12">IF(AZ22=2,G22,0)</f>
        <v>0</v>
      </c>
      <c r="BC22" s="223">
        <f t="shared" ref="BC22:BC38" si="13">IF(AZ22=3,G22,0)</f>
        <v>0</v>
      </c>
      <c r="BD22" s="223">
        <f t="shared" ref="BD22:BD38" si="14">IF(AZ22=4,G22,0)</f>
        <v>0</v>
      </c>
      <c r="BE22" s="223">
        <f t="shared" ref="BE22:BE38" si="15">IF(AZ22=5,G22,0)</f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580</v>
      </c>
      <c r="C23" s="251" t="s">
        <v>581</v>
      </c>
      <c r="D23" s="252" t="s">
        <v>263</v>
      </c>
      <c r="E23" s="253">
        <v>36</v>
      </c>
      <c r="F23" s="334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14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582</v>
      </c>
      <c r="C24" s="251" t="s">
        <v>583</v>
      </c>
      <c r="D24" s="252" t="s">
        <v>263</v>
      </c>
      <c r="E24" s="253">
        <v>20</v>
      </c>
      <c r="F24" s="334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15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584</v>
      </c>
      <c r="C25" s="251" t="s">
        <v>585</v>
      </c>
      <c r="D25" s="252" t="s">
        <v>263</v>
      </c>
      <c r="E25" s="253">
        <v>15</v>
      </c>
      <c r="F25" s="334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16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17</v>
      </c>
      <c r="B26" s="250" t="s">
        <v>586</v>
      </c>
      <c r="C26" s="251" t="s">
        <v>587</v>
      </c>
      <c r="D26" s="252" t="s">
        <v>263</v>
      </c>
      <c r="E26" s="253">
        <v>20</v>
      </c>
      <c r="F26" s="334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17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588</v>
      </c>
      <c r="C27" s="251" t="s">
        <v>589</v>
      </c>
      <c r="D27" s="252" t="s">
        <v>397</v>
      </c>
      <c r="E27" s="253">
        <v>9</v>
      </c>
      <c r="F27" s="334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18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590</v>
      </c>
      <c r="C28" s="251" t="s">
        <v>591</v>
      </c>
      <c r="D28" s="252" t="s">
        <v>397</v>
      </c>
      <c r="E28" s="253">
        <v>3</v>
      </c>
      <c r="F28" s="334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19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592</v>
      </c>
      <c r="C29" s="251" t="s">
        <v>593</v>
      </c>
      <c r="D29" s="252" t="s">
        <v>397</v>
      </c>
      <c r="E29" s="253">
        <v>13</v>
      </c>
      <c r="F29" s="334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20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594</v>
      </c>
      <c r="C30" s="251" t="s">
        <v>595</v>
      </c>
      <c r="D30" s="252" t="s">
        <v>263</v>
      </c>
      <c r="E30" s="253">
        <v>111</v>
      </c>
      <c r="F30" s="334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21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596</v>
      </c>
      <c r="C31" s="251" t="s">
        <v>597</v>
      </c>
      <c r="D31" s="252" t="s">
        <v>397</v>
      </c>
      <c r="E31" s="253">
        <v>1</v>
      </c>
      <c r="F31" s="334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22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598</v>
      </c>
      <c r="C32" s="251" t="s">
        <v>599</v>
      </c>
      <c r="D32" s="252" t="s">
        <v>397</v>
      </c>
      <c r="E32" s="253">
        <v>1</v>
      </c>
      <c r="F32" s="334">
        <v>0</v>
      </c>
      <c r="G32" s="254">
        <f t="shared" si="8"/>
        <v>0</v>
      </c>
      <c r="H32" s="255">
        <v>0</v>
      </c>
      <c r="I32" s="256">
        <f t="shared" si="9"/>
        <v>0</v>
      </c>
      <c r="J32" s="255"/>
      <c r="K32" s="256">
        <f t="shared" si="10"/>
        <v>0</v>
      </c>
      <c r="O32" s="248">
        <v>2</v>
      </c>
      <c r="AA32" s="223">
        <v>12</v>
      </c>
      <c r="AB32" s="223">
        <v>0</v>
      </c>
      <c r="AC32" s="223">
        <v>23</v>
      </c>
      <c r="AZ32" s="223">
        <v>2</v>
      </c>
      <c r="BA32" s="223">
        <f t="shared" si="11"/>
        <v>0</v>
      </c>
      <c r="BB32" s="223">
        <f t="shared" si="12"/>
        <v>0</v>
      </c>
      <c r="BC32" s="223">
        <f t="shared" si="13"/>
        <v>0</v>
      </c>
      <c r="BD32" s="223">
        <f t="shared" si="14"/>
        <v>0</v>
      </c>
      <c r="BE32" s="223">
        <f t="shared" si="15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600</v>
      </c>
      <c r="C33" s="251" t="s">
        <v>601</v>
      </c>
      <c r="D33" s="252" t="s">
        <v>397</v>
      </c>
      <c r="E33" s="253">
        <v>1</v>
      </c>
      <c r="F33" s="334">
        <v>0</v>
      </c>
      <c r="G33" s="254">
        <f t="shared" si="8"/>
        <v>0</v>
      </c>
      <c r="H33" s="255">
        <v>0</v>
      </c>
      <c r="I33" s="256">
        <f t="shared" si="9"/>
        <v>0</v>
      </c>
      <c r="J33" s="255"/>
      <c r="K33" s="256">
        <f t="shared" si="10"/>
        <v>0</v>
      </c>
      <c r="O33" s="248">
        <v>2</v>
      </c>
      <c r="AA33" s="223">
        <v>12</v>
      </c>
      <c r="AB33" s="223">
        <v>0</v>
      </c>
      <c r="AC33" s="223">
        <v>24</v>
      </c>
      <c r="AZ33" s="223">
        <v>2</v>
      </c>
      <c r="BA33" s="223">
        <f t="shared" si="11"/>
        <v>0</v>
      </c>
      <c r="BB33" s="223">
        <f t="shared" si="12"/>
        <v>0</v>
      </c>
      <c r="BC33" s="223">
        <f t="shared" si="13"/>
        <v>0</v>
      </c>
      <c r="BD33" s="223">
        <f t="shared" si="14"/>
        <v>0</v>
      </c>
      <c r="BE33" s="223">
        <f t="shared" si="15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602</v>
      </c>
      <c r="C34" s="251" t="s">
        <v>603</v>
      </c>
      <c r="D34" s="252" t="s">
        <v>397</v>
      </c>
      <c r="E34" s="253">
        <v>1</v>
      </c>
      <c r="F34" s="334">
        <v>0</v>
      </c>
      <c r="G34" s="254">
        <f t="shared" si="8"/>
        <v>0</v>
      </c>
      <c r="H34" s="255">
        <v>0</v>
      </c>
      <c r="I34" s="256">
        <f t="shared" si="9"/>
        <v>0</v>
      </c>
      <c r="J34" s="255"/>
      <c r="K34" s="256">
        <f t="shared" si="10"/>
        <v>0</v>
      </c>
      <c r="O34" s="248">
        <v>2</v>
      </c>
      <c r="AA34" s="223">
        <v>12</v>
      </c>
      <c r="AB34" s="223">
        <v>0</v>
      </c>
      <c r="AC34" s="223">
        <v>25</v>
      </c>
      <c r="AZ34" s="223">
        <v>2</v>
      </c>
      <c r="BA34" s="223">
        <f t="shared" si="11"/>
        <v>0</v>
      </c>
      <c r="BB34" s="223">
        <f t="shared" si="12"/>
        <v>0</v>
      </c>
      <c r="BC34" s="223">
        <f t="shared" si="13"/>
        <v>0</v>
      </c>
      <c r="BD34" s="223">
        <f t="shared" si="14"/>
        <v>0</v>
      </c>
      <c r="BE34" s="223">
        <f t="shared" si="15"/>
        <v>0</v>
      </c>
      <c r="CA34" s="248">
        <v>12</v>
      </c>
      <c r="CB34" s="248">
        <v>0</v>
      </c>
    </row>
    <row r="35" spans="1:80" ht="20.95" x14ac:dyDescent="0.2">
      <c r="A35" s="249">
        <v>26</v>
      </c>
      <c r="B35" s="250" t="s">
        <v>604</v>
      </c>
      <c r="C35" s="251" t="s">
        <v>605</v>
      </c>
      <c r="D35" s="252" t="s">
        <v>397</v>
      </c>
      <c r="E35" s="253">
        <v>4</v>
      </c>
      <c r="F35" s="334">
        <v>0</v>
      </c>
      <c r="G35" s="254">
        <f t="shared" si="8"/>
        <v>0</v>
      </c>
      <c r="H35" s="255">
        <v>0</v>
      </c>
      <c r="I35" s="256">
        <f t="shared" si="9"/>
        <v>0</v>
      </c>
      <c r="J35" s="255"/>
      <c r="K35" s="256">
        <f t="shared" si="10"/>
        <v>0</v>
      </c>
      <c r="O35" s="248">
        <v>2</v>
      </c>
      <c r="AA35" s="223">
        <v>12</v>
      </c>
      <c r="AB35" s="223">
        <v>0</v>
      </c>
      <c r="AC35" s="223">
        <v>26</v>
      </c>
      <c r="AZ35" s="223">
        <v>2</v>
      </c>
      <c r="BA35" s="223">
        <f t="shared" si="11"/>
        <v>0</v>
      </c>
      <c r="BB35" s="223">
        <f t="shared" si="12"/>
        <v>0</v>
      </c>
      <c r="BC35" s="223">
        <f t="shared" si="13"/>
        <v>0</v>
      </c>
      <c r="BD35" s="223">
        <f t="shared" si="14"/>
        <v>0</v>
      </c>
      <c r="BE35" s="223">
        <f t="shared" si="15"/>
        <v>0</v>
      </c>
      <c r="CA35" s="248">
        <v>12</v>
      </c>
      <c r="CB35" s="248">
        <v>0</v>
      </c>
    </row>
    <row r="36" spans="1:80" ht="20.95" x14ac:dyDescent="0.2">
      <c r="A36" s="249">
        <v>27</v>
      </c>
      <c r="B36" s="250" t="s">
        <v>606</v>
      </c>
      <c r="C36" s="251" t="s">
        <v>607</v>
      </c>
      <c r="D36" s="252" t="s">
        <v>397</v>
      </c>
      <c r="E36" s="253">
        <v>4</v>
      </c>
      <c r="F36" s="334">
        <v>0</v>
      </c>
      <c r="G36" s="254">
        <f t="shared" si="8"/>
        <v>0</v>
      </c>
      <c r="H36" s="255">
        <v>0</v>
      </c>
      <c r="I36" s="256">
        <f t="shared" si="9"/>
        <v>0</v>
      </c>
      <c r="J36" s="255"/>
      <c r="K36" s="256">
        <f t="shared" si="10"/>
        <v>0</v>
      </c>
      <c r="O36" s="248">
        <v>2</v>
      </c>
      <c r="AA36" s="223">
        <v>12</v>
      </c>
      <c r="AB36" s="223">
        <v>0</v>
      </c>
      <c r="AC36" s="223">
        <v>27</v>
      </c>
      <c r="AZ36" s="223">
        <v>2</v>
      </c>
      <c r="BA36" s="223">
        <f t="shared" si="11"/>
        <v>0</v>
      </c>
      <c r="BB36" s="223">
        <f t="shared" si="12"/>
        <v>0</v>
      </c>
      <c r="BC36" s="223">
        <f t="shared" si="13"/>
        <v>0</v>
      </c>
      <c r="BD36" s="223">
        <f t="shared" si="14"/>
        <v>0</v>
      </c>
      <c r="BE36" s="223">
        <f t="shared" si="15"/>
        <v>0</v>
      </c>
      <c r="CA36" s="248">
        <v>12</v>
      </c>
      <c r="CB36" s="248">
        <v>0</v>
      </c>
    </row>
    <row r="37" spans="1:80" x14ac:dyDescent="0.2">
      <c r="A37" s="249">
        <v>28</v>
      </c>
      <c r="B37" s="250" t="s">
        <v>608</v>
      </c>
      <c r="C37" s="251" t="s">
        <v>609</v>
      </c>
      <c r="D37" s="252" t="s">
        <v>306</v>
      </c>
      <c r="E37" s="253">
        <v>1.98</v>
      </c>
      <c r="F37" s="334">
        <v>0</v>
      </c>
      <c r="G37" s="254">
        <f t="shared" si="8"/>
        <v>0</v>
      </c>
      <c r="H37" s="255">
        <v>0</v>
      </c>
      <c r="I37" s="256">
        <f t="shared" si="9"/>
        <v>0</v>
      </c>
      <c r="J37" s="255"/>
      <c r="K37" s="256">
        <f t="shared" si="10"/>
        <v>0</v>
      </c>
      <c r="O37" s="248">
        <v>2</v>
      </c>
      <c r="AA37" s="223">
        <v>12</v>
      </c>
      <c r="AB37" s="223">
        <v>0</v>
      </c>
      <c r="AC37" s="223">
        <v>28</v>
      </c>
      <c r="AZ37" s="223">
        <v>2</v>
      </c>
      <c r="BA37" s="223">
        <f t="shared" si="11"/>
        <v>0</v>
      </c>
      <c r="BB37" s="223">
        <f t="shared" si="12"/>
        <v>0</v>
      </c>
      <c r="BC37" s="223">
        <f t="shared" si="13"/>
        <v>0</v>
      </c>
      <c r="BD37" s="223">
        <f t="shared" si="14"/>
        <v>0</v>
      </c>
      <c r="BE37" s="223">
        <f t="shared" si="15"/>
        <v>0</v>
      </c>
      <c r="CA37" s="248">
        <v>12</v>
      </c>
      <c r="CB37" s="248">
        <v>0</v>
      </c>
    </row>
    <row r="38" spans="1:80" ht="20.95" x14ac:dyDescent="0.2">
      <c r="A38" s="249">
        <v>29</v>
      </c>
      <c r="B38" s="250" t="s">
        <v>610</v>
      </c>
      <c r="C38" s="251" t="s">
        <v>611</v>
      </c>
      <c r="D38" s="252" t="s">
        <v>306</v>
      </c>
      <c r="E38" s="253">
        <v>1.98</v>
      </c>
      <c r="F38" s="334">
        <v>0</v>
      </c>
      <c r="G38" s="254">
        <f t="shared" si="8"/>
        <v>0</v>
      </c>
      <c r="H38" s="255">
        <v>0</v>
      </c>
      <c r="I38" s="256">
        <f t="shared" si="9"/>
        <v>0</v>
      </c>
      <c r="J38" s="255"/>
      <c r="K38" s="256">
        <f t="shared" si="10"/>
        <v>0</v>
      </c>
      <c r="O38" s="248">
        <v>2</v>
      </c>
      <c r="AA38" s="223">
        <v>12</v>
      </c>
      <c r="AB38" s="223">
        <v>0</v>
      </c>
      <c r="AC38" s="223">
        <v>29</v>
      </c>
      <c r="AZ38" s="223">
        <v>2</v>
      </c>
      <c r="BA38" s="223">
        <f t="shared" si="11"/>
        <v>0</v>
      </c>
      <c r="BB38" s="223">
        <f t="shared" si="12"/>
        <v>0</v>
      </c>
      <c r="BC38" s="223">
        <f t="shared" si="13"/>
        <v>0</v>
      </c>
      <c r="BD38" s="223">
        <f t="shared" si="14"/>
        <v>0</v>
      </c>
      <c r="BE38" s="223">
        <f t="shared" si="15"/>
        <v>0</v>
      </c>
      <c r="CA38" s="248">
        <v>12</v>
      </c>
      <c r="CB38" s="248">
        <v>0</v>
      </c>
    </row>
    <row r="39" spans="1:80" ht="13.1" x14ac:dyDescent="0.25">
      <c r="A39" s="265"/>
      <c r="B39" s="266" t="s">
        <v>99</v>
      </c>
      <c r="C39" s="267" t="s">
        <v>577</v>
      </c>
      <c r="D39" s="268"/>
      <c r="E39" s="269"/>
      <c r="F39" s="336"/>
      <c r="G39" s="271">
        <f>SUM(G21:G38)</f>
        <v>0</v>
      </c>
      <c r="H39" s="272"/>
      <c r="I39" s="273">
        <f>SUM(I21:I38)</f>
        <v>0</v>
      </c>
      <c r="J39" s="272"/>
      <c r="K39" s="273">
        <f>SUM(K21:K38)</f>
        <v>0</v>
      </c>
      <c r="O39" s="248">
        <v>4</v>
      </c>
      <c r="BA39" s="274">
        <f>SUM(BA21:BA38)</f>
        <v>0</v>
      </c>
      <c r="BB39" s="274">
        <f>SUM(BB21:BB38)</f>
        <v>0</v>
      </c>
      <c r="BC39" s="274">
        <f>SUM(BC21:BC38)</f>
        <v>0</v>
      </c>
      <c r="BD39" s="274">
        <f>SUM(BD21:BD38)</f>
        <v>0</v>
      </c>
      <c r="BE39" s="274">
        <f>SUM(BE21:BE38)</f>
        <v>0</v>
      </c>
    </row>
    <row r="40" spans="1:80" ht="13.1" x14ac:dyDescent="0.25">
      <c r="A40" s="238" t="s">
        <v>95</v>
      </c>
      <c r="B40" s="239" t="s">
        <v>612</v>
      </c>
      <c r="C40" s="240" t="s">
        <v>613</v>
      </c>
      <c r="D40" s="241"/>
      <c r="E40" s="242"/>
      <c r="F40" s="337"/>
      <c r="G40" s="243"/>
      <c r="H40" s="244"/>
      <c r="I40" s="245"/>
      <c r="J40" s="246"/>
      <c r="K40" s="247"/>
      <c r="O40" s="248">
        <v>1</v>
      </c>
    </row>
    <row r="41" spans="1:80" ht="20.95" x14ac:dyDescent="0.2">
      <c r="A41" s="249">
        <v>30</v>
      </c>
      <c r="B41" s="250" t="s">
        <v>615</v>
      </c>
      <c r="C41" s="251" t="s">
        <v>579</v>
      </c>
      <c r="D41" s="252" t="s">
        <v>204</v>
      </c>
      <c r="E41" s="253">
        <v>40</v>
      </c>
      <c r="F41" s="334">
        <v>0</v>
      </c>
      <c r="G41" s="254">
        <f t="shared" ref="G41:G64" si="16">E41*F41</f>
        <v>0</v>
      </c>
      <c r="H41" s="255">
        <v>0</v>
      </c>
      <c r="I41" s="256">
        <f t="shared" ref="I41:I64" si="17">E41*H41</f>
        <v>0</v>
      </c>
      <c r="J41" s="255"/>
      <c r="K41" s="256">
        <f t="shared" ref="K41:K64" si="18">E41*J41</f>
        <v>0</v>
      </c>
      <c r="O41" s="248">
        <v>2</v>
      </c>
      <c r="AA41" s="223">
        <v>12</v>
      </c>
      <c r="AB41" s="223">
        <v>0</v>
      </c>
      <c r="AC41" s="223">
        <v>30</v>
      </c>
      <c r="AZ41" s="223">
        <v>2</v>
      </c>
      <c r="BA41" s="223">
        <f t="shared" ref="BA41:BA64" si="19">IF(AZ41=1,G41,0)</f>
        <v>0</v>
      </c>
      <c r="BB41" s="223">
        <f t="shared" ref="BB41:BB64" si="20">IF(AZ41=2,G41,0)</f>
        <v>0</v>
      </c>
      <c r="BC41" s="223">
        <f t="shared" ref="BC41:BC64" si="21">IF(AZ41=3,G41,0)</f>
        <v>0</v>
      </c>
      <c r="BD41" s="223">
        <f t="shared" ref="BD41:BD64" si="22">IF(AZ41=4,G41,0)</f>
        <v>0</v>
      </c>
      <c r="BE41" s="223">
        <f t="shared" ref="BE41:BE64" si="23">IF(AZ41=5,G41,0)</f>
        <v>0</v>
      </c>
      <c r="CA41" s="248">
        <v>12</v>
      </c>
      <c r="CB41" s="248">
        <v>0</v>
      </c>
    </row>
    <row r="42" spans="1:80" ht="20.95" x14ac:dyDescent="0.2">
      <c r="A42" s="249">
        <v>31</v>
      </c>
      <c r="B42" s="250" t="s">
        <v>616</v>
      </c>
      <c r="C42" s="251" t="s">
        <v>617</v>
      </c>
      <c r="D42" s="252" t="s">
        <v>263</v>
      </c>
      <c r="E42" s="253">
        <v>55</v>
      </c>
      <c r="F42" s="334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31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32</v>
      </c>
      <c r="B43" s="250" t="s">
        <v>618</v>
      </c>
      <c r="C43" s="251" t="s">
        <v>619</v>
      </c>
      <c r="D43" s="252" t="s">
        <v>263</v>
      </c>
      <c r="E43" s="253">
        <v>55</v>
      </c>
      <c r="F43" s="334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32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0.95" x14ac:dyDescent="0.2">
      <c r="A44" s="249">
        <v>33</v>
      </c>
      <c r="B44" s="250" t="s">
        <v>620</v>
      </c>
      <c r="C44" s="251" t="s">
        <v>621</v>
      </c>
      <c r="D44" s="252" t="s">
        <v>263</v>
      </c>
      <c r="E44" s="253">
        <v>116</v>
      </c>
      <c r="F44" s="334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33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x14ac:dyDescent="0.2">
      <c r="A45" s="249">
        <v>34</v>
      </c>
      <c r="B45" s="250" t="s">
        <v>622</v>
      </c>
      <c r="C45" s="251" t="s">
        <v>623</v>
      </c>
      <c r="D45" s="252" t="s">
        <v>263</v>
      </c>
      <c r="E45" s="253">
        <v>116</v>
      </c>
      <c r="F45" s="334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34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ht="20.95" x14ac:dyDescent="0.2">
      <c r="A46" s="249">
        <v>35</v>
      </c>
      <c r="B46" s="250" t="s">
        <v>624</v>
      </c>
      <c r="C46" s="251" t="s">
        <v>625</v>
      </c>
      <c r="D46" s="252" t="s">
        <v>263</v>
      </c>
      <c r="E46" s="253">
        <v>5</v>
      </c>
      <c r="F46" s="334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35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x14ac:dyDescent="0.2">
      <c r="A47" s="249">
        <v>36</v>
      </c>
      <c r="B47" s="250" t="s">
        <v>626</v>
      </c>
      <c r="C47" s="251" t="s">
        <v>627</v>
      </c>
      <c r="D47" s="252" t="s">
        <v>263</v>
      </c>
      <c r="E47" s="253">
        <v>5</v>
      </c>
      <c r="F47" s="334">
        <v>0</v>
      </c>
      <c r="G47" s="254">
        <f t="shared" si="16"/>
        <v>0</v>
      </c>
      <c r="H47" s="255">
        <v>0</v>
      </c>
      <c r="I47" s="256">
        <f t="shared" si="17"/>
        <v>0</v>
      </c>
      <c r="J47" s="255"/>
      <c r="K47" s="256">
        <f t="shared" si="18"/>
        <v>0</v>
      </c>
      <c r="O47" s="248">
        <v>2</v>
      </c>
      <c r="AA47" s="223">
        <v>12</v>
      </c>
      <c r="AB47" s="223">
        <v>0</v>
      </c>
      <c r="AC47" s="223">
        <v>36</v>
      </c>
      <c r="AZ47" s="223">
        <v>2</v>
      </c>
      <c r="BA47" s="223">
        <f t="shared" si="19"/>
        <v>0</v>
      </c>
      <c r="BB47" s="223">
        <f t="shared" si="20"/>
        <v>0</v>
      </c>
      <c r="BC47" s="223">
        <f t="shared" si="21"/>
        <v>0</v>
      </c>
      <c r="BD47" s="223">
        <f t="shared" si="22"/>
        <v>0</v>
      </c>
      <c r="BE47" s="223">
        <f t="shared" si="23"/>
        <v>0</v>
      </c>
      <c r="CA47" s="248">
        <v>12</v>
      </c>
      <c r="CB47" s="248">
        <v>0</v>
      </c>
    </row>
    <row r="48" spans="1:80" ht="20.95" x14ac:dyDescent="0.2">
      <c r="A48" s="249">
        <v>37</v>
      </c>
      <c r="B48" s="250" t="s">
        <v>628</v>
      </c>
      <c r="C48" s="251" t="s">
        <v>629</v>
      </c>
      <c r="D48" s="252" t="s">
        <v>263</v>
      </c>
      <c r="E48" s="253">
        <v>40</v>
      </c>
      <c r="F48" s="334">
        <v>0</v>
      </c>
      <c r="G48" s="254">
        <f t="shared" si="16"/>
        <v>0</v>
      </c>
      <c r="H48" s="255">
        <v>0</v>
      </c>
      <c r="I48" s="256">
        <f t="shared" si="17"/>
        <v>0</v>
      </c>
      <c r="J48" s="255"/>
      <c r="K48" s="256">
        <f t="shared" si="18"/>
        <v>0</v>
      </c>
      <c r="O48" s="248">
        <v>2</v>
      </c>
      <c r="AA48" s="223">
        <v>12</v>
      </c>
      <c r="AB48" s="223">
        <v>0</v>
      </c>
      <c r="AC48" s="223">
        <v>37</v>
      </c>
      <c r="AZ48" s="223">
        <v>2</v>
      </c>
      <c r="BA48" s="223">
        <f t="shared" si="19"/>
        <v>0</v>
      </c>
      <c r="BB48" s="223">
        <f t="shared" si="20"/>
        <v>0</v>
      </c>
      <c r="BC48" s="223">
        <f t="shared" si="21"/>
        <v>0</v>
      </c>
      <c r="BD48" s="223">
        <f t="shared" si="22"/>
        <v>0</v>
      </c>
      <c r="BE48" s="223">
        <f t="shared" si="23"/>
        <v>0</v>
      </c>
      <c r="CA48" s="248">
        <v>12</v>
      </c>
      <c r="CB48" s="248">
        <v>0</v>
      </c>
    </row>
    <row r="49" spans="1:80" x14ac:dyDescent="0.2">
      <c r="A49" s="249">
        <v>38</v>
      </c>
      <c r="B49" s="250" t="s">
        <v>630</v>
      </c>
      <c r="C49" s="251" t="s">
        <v>631</v>
      </c>
      <c r="D49" s="252" t="s">
        <v>263</v>
      </c>
      <c r="E49" s="253">
        <v>40</v>
      </c>
      <c r="F49" s="334">
        <v>0</v>
      </c>
      <c r="G49" s="254">
        <f t="shared" si="16"/>
        <v>0</v>
      </c>
      <c r="H49" s="255">
        <v>0</v>
      </c>
      <c r="I49" s="256">
        <f t="shared" si="17"/>
        <v>0</v>
      </c>
      <c r="J49" s="255"/>
      <c r="K49" s="256">
        <f t="shared" si="18"/>
        <v>0</v>
      </c>
      <c r="O49" s="248">
        <v>2</v>
      </c>
      <c r="AA49" s="223">
        <v>12</v>
      </c>
      <c r="AB49" s="223">
        <v>0</v>
      </c>
      <c r="AC49" s="223">
        <v>38</v>
      </c>
      <c r="AZ49" s="223">
        <v>2</v>
      </c>
      <c r="BA49" s="223">
        <f t="shared" si="19"/>
        <v>0</v>
      </c>
      <c r="BB49" s="223">
        <f t="shared" si="20"/>
        <v>0</v>
      </c>
      <c r="BC49" s="223">
        <f t="shared" si="21"/>
        <v>0</v>
      </c>
      <c r="BD49" s="223">
        <f t="shared" si="22"/>
        <v>0</v>
      </c>
      <c r="BE49" s="223">
        <f t="shared" si="23"/>
        <v>0</v>
      </c>
      <c r="CA49" s="248">
        <v>12</v>
      </c>
      <c r="CB49" s="248">
        <v>0</v>
      </c>
    </row>
    <row r="50" spans="1:80" x14ac:dyDescent="0.2">
      <c r="A50" s="249">
        <v>39</v>
      </c>
      <c r="B50" s="250" t="s">
        <v>632</v>
      </c>
      <c r="C50" s="251" t="s">
        <v>633</v>
      </c>
      <c r="D50" s="252" t="s">
        <v>397</v>
      </c>
      <c r="E50" s="253">
        <v>30</v>
      </c>
      <c r="F50" s="334">
        <v>0</v>
      </c>
      <c r="G50" s="254">
        <f t="shared" si="16"/>
        <v>0</v>
      </c>
      <c r="H50" s="255">
        <v>0</v>
      </c>
      <c r="I50" s="256">
        <f t="shared" si="17"/>
        <v>0</v>
      </c>
      <c r="J50" s="255"/>
      <c r="K50" s="256">
        <f t="shared" si="18"/>
        <v>0</v>
      </c>
      <c r="O50" s="248">
        <v>2</v>
      </c>
      <c r="AA50" s="223">
        <v>12</v>
      </c>
      <c r="AB50" s="223">
        <v>0</v>
      </c>
      <c r="AC50" s="223">
        <v>39</v>
      </c>
      <c r="AZ50" s="223">
        <v>2</v>
      </c>
      <c r="BA50" s="223">
        <f t="shared" si="19"/>
        <v>0</v>
      </c>
      <c r="BB50" s="223">
        <f t="shared" si="20"/>
        <v>0</v>
      </c>
      <c r="BC50" s="223">
        <f t="shared" si="21"/>
        <v>0</v>
      </c>
      <c r="BD50" s="223">
        <f t="shared" si="22"/>
        <v>0</v>
      </c>
      <c r="BE50" s="223">
        <f t="shared" si="23"/>
        <v>0</v>
      </c>
      <c r="CA50" s="248">
        <v>12</v>
      </c>
      <c r="CB50" s="248">
        <v>0</v>
      </c>
    </row>
    <row r="51" spans="1:80" x14ac:dyDescent="0.2">
      <c r="A51" s="249">
        <v>40</v>
      </c>
      <c r="B51" s="250" t="s">
        <v>634</v>
      </c>
      <c r="C51" s="251" t="s">
        <v>635</v>
      </c>
      <c r="D51" s="252" t="s">
        <v>397</v>
      </c>
      <c r="E51" s="253">
        <v>4</v>
      </c>
      <c r="F51" s="334">
        <v>0</v>
      </c>
      <c r="G51" s="254">
        <f t="shared" si="16"/>
        <v>0</v>
      </c>
      <c r="H51" s="255">
        <v>0</v>
      </c>
      <c r="I51" s="256">
        <f t="shared" si="17"/>
        <v>0</v>
      </c>
      <c r="J51" s="255"/>
      <c r="K51" s="256">
        <f t="shared" si="18"/>
        <v>0</v>
      </c>
      <c r="O51" s="248">
        <v>2</v>
      </c>
      <c r="AA51" s="223">
        <v>12</v>
      </c>
      <c r="AB51" s="223">
        <v>0</v>
      </c>
      <c r="AC51" s="223">
        <v>40</v>
      </c>
      <c r="AZ51" s="223">
        <v>2</v>
      </c>
      <c r="BA51" s="223">
        <f t="shared" si="19"/>
        <v>0</v>
      </c>
      <c r="BB51" s="223">
        <f t="shared" si="20"/>
        <v>0</v>
      </c>
      <c r="BC51" s="223">
        <f t="shared" si="21"/>
        <v>0</v>
      </c>
      <c r="BD51" s="223">
        <f t="shared" si="22"/>
        <v>0</v>
      </c>
      <c r="BE51" s="223">
        <f t="shared" si="23"/>
        <v>0</v>
      </c>
      <c r="CA51" s="248">
        <v>12</v>
      </c>
      <c r="CB51" s="248">
        <v>0</v>
      </c>
    </row>
    <row r="52" spans="1:80" x14ac:dyDescent="0.2">
      <c r="A52" s="249">
        <v>41</v>
      </c>
      <c r="B52" s="250" t="s">
        <v>636</v>
      </c>
      <c r="C52" s="251" t="s">
        <v>637</v>
      </c>
      <c r="D52" s="252" t="s">
        <v>397</v>
      </c>
      <c r="E52" s="253">
        <v>3</v>
      </c>
      <c r="F52" s="334">
        <v>0</v>
      </c>
      <c r="G52" s="254">
        <f t="shared" si="16"/>
        <v>0</v>
      </c>
      <c r="H52" s="255">
        <v>0</v>
      </c>
      <c r="I52" s="256">
        <f t="shared" si="17"/>
        <v>0</v>
      </c>
      <c r="J52" s="255"/>
      <c r="K52" s="256">
        <f t="shared" si="18"/>
        <v>0</v>
      </c>
      <c r="O52" s="248">
        <v>2</v>
      </c>
      <c r="AA52" s="223">
        <v>12</v>
      </c>
      <c r="AB52" s="223">
        <v>0</v>
      </c>
      <c r="AC52" s="223">
        <v>41</v>
      </c>
      <c r="AZ52" s="223">
        <v>2</v>
      </c>
      <c r="BA52" s="223">
        <f t="shared" si="19"/>
        <v>0</v>
      </c>
      <c r="BB52" s="223">
        <f t="shared" si="20"/>
        <v>0</v>
      </c>
      <c r="BC52" s="223">
        <f t="shared" si="21"/>
        <v>0</v>
      </c>
      <c r="BD52" s="223">
        <f t="shared" si="22"/>
        <v>0</v>
      </c>
      <c r="BE52" s="223">
        <f t="shared" si="23"/>
        <v>0</v>
      </c>
      <c r="CA52" s="248">
        <v>12</v>
      </c>
      <c r="CB52" s="248">
        <v>0</v>
      </c>
    </row>
    <row r="53" spans="1:80" x14ac:dyDescent="0.2">
      <c r="A53" s="249">
        <v>42</v>
      </c>
      <c r="B53" s="250" t="s">
        <v>638</v>
      </c>
      <c r="C53" s="251" t="s">
        <v>639</v>
      </c>
      <c r="D53" s="252" t="s">
        <v>397</v>
      </c>
      <c r="E53" s="253">
        <v>1</v>
      </c>
      <c r="F53" s="334">
        <v>0</v>
      </c>
      <c r="G53" s="254">
        <f t="shared" si="16"/>
        <v>0</v>
      </c>
      <c r="H53" s="255">
        <v>0</v>
      </c>
      <c r="I53" s="256">
        <f t="shared" si="17"/>
        <v>0</v>
      </c>
      <c r="J53" s="255"/>
      <c r="K53" s="256">
        <f t="shared" si="18"/>
        <v>0</v>
      </c>
      <c r="O53" s="248">
        <v>2</v>
      </c>
      <c r="AA53" s="223">
        <v>12</v>
      </c>
      <c r="AB53" s="223">
        <v>0</v>
      </c>
      <c r="AC53" s="223">
        <v>42</v>
      </c>
      <c r="AZ53" s="223">
        <v>2</v>
      </c>
      <c r="BA53" s="223">
        <f t="shared" si="19"/>
        <v>0</v>
      </c>
      <c r="BB53" s="223">
        <f t="shared" si="20"/>
        <v>0</v>
      </c>
      <c r="BC53" s="223">
        <f t="shared" si="21"/>
        <v>0</v>
      </c>
      <c r="BD53" s="223">
        <f t="shared" si="22"/>
        <v>0</v>
      </c>
      <c r="BE53" s="223">
        <f t="shared" si="23"/>
        <v>0</v>
      </c>
      <c r="CA53" s="248">
        <v>12</v>
      </c>
      <c r="CB53" s="248">
        <v>0</v>
      </c>
    </row>
    <row r="54" spans="1:80" ht="20.95" x14ac:dyDescent="0.2">
      <c r="A54" s="249">
        <v>43</v>
      </c>
      <c r="B54" s="250" t="s">
        <v>640</v>
      </c>
      <c r="C54" s="251" t="s">
        <v>641</v>
      </c>
      <c r="D54" s="252" t="s">
        <v>397</v>
      </c>
      <c r="E54" s="253">
        <v>4</v>
      </c>
      <c r="F54" s="334">
        <v>0</v>
      </c>
      <c r="G54" s="254">
        <f t="shared" si="16"/>
        <v>0</v>
      </c>
      <c r="H54" s="255">
        <v>0</v>
      </c>
      <c r="I54" s="256">
        <f t="shared" si="17"/>
        <v>0</v>
      </c>
      <c r="J54" s="255"/>
      <c r="K54" s="256">
        <f t="shared" si="18"/>
        <v>0</v>
      </c>
      <c r="O54" s="248">
        <v>2</v>
      </c>
      <c r="AA54" s="223">
        <v>12</v>
      </c>
      <c r="AB54" s="223">
        <v>0</v>
      </c>
      <c r="AC54" s="223">
        <v>43</v>
      </c>
      <c r="AZ54" s="223">
        <v>2</v>
      </c>
      <c r="BA54" s="223">
        <f t="shared" si="19"/>
        <v>0</v>
      </c>
      <c r="BB54" s="223">
        <f t="shared" si="20"/>
        <v>0</v>
      </c>
      <c r="BC54" s="223">
        <f t="shared" si="21"/>
        <v>0</v>
      </c>
      <c r="BD54" s="223">
        <f t="shared" si="22"/>
        <v>0</v>
      </c>
      <c r="BE54" s="223">
        <f t="shared" si="23"/>
        <v>0</v>
      </c>
      <c r="CA54" s="248">
        <v>12</v>
      </c>
      <c r="CB54" s="248">
        <v>0</v>
      </c>
    </row>
    <row r="55" spans="1:80" x14ac:dyDescent="0.2">
      <c r="A55" s="249">
        <v>44</v>
      </c>
      <c r="B55" s="250" t="s">
        <v>642</v>
      </c>
      <c r="C55" s="251" t="s">
        <v>643</v>
      </c>
      <c r="D55" s="252" t="s">
        <v>397</v>
      </c>
      <c r="E55" s="253">
        <v>3</v>
      </c>
      <c r="F55" s="334">
        <v>0</v>
      </c>
      <c r="G55" s="254">
        <f t="shared" si="16"/>
        <v>0</v>
      </c>
      <c r="H55" s="255">
        <v>0</v>
      </c>
      <c r="I55" s="256">
        <f t="shared" si="17"/>
        <v>0</v>
      </c>
      <c r="J55" s="255"/>
      <c r="K55" s="256">
        <f t="shared" si="18"/>
        <v>0</v>
      </c>
      <c r="O55" s="248">
        <v>2</v>
      </c>
      <c r="AA55" s="223">
        <v>12</v>
      </c>
      <c r="AB55" s="223">
        <v>0</v>
      </c>
      <c r="AC55" s="223">
        <v>44</v>
      </c>
      <c r="AZ55" s="223">
        <v>2</v>
      </c>
      <c r="BA55" s="223">
        <f t="shared" si="19"/>
        <v>0</v>
      </c>
      <c r="BB55" s="223">
        <f t="shared" si="20"/>
        <v>0</v>
      </c>
      <c r="BC55" s="223">
        <f t="shared" si="21"/>
        <v>0</v>
      </c>
      <c r="BD55" s="223">
        <f t="shared" si="22"/>
        <v>0</v>
      </c>
      <c r="BE55" s="223">
        <f t="shared" si="23"/>
        <v>0</v>
      </c>
      <c r="CA55" s="248">
        <v>12</v>
      </c>
      <c r="CB55" s="248">
        <v>0</v>
      </c>
    </row>
    <row r="56" spans="1:80" x14ac:dyDescent="0.2">
      <c r="A56" s="249">
        <v>45</v>
      </c>
      <c r="B56" s="250" t="s">
        <v>644</v>
      </c>
      <c r="C56" s="251" t="s">
        <v>645</v>
      </c>
      <c r="D56" s="252" t="s">
        <v>397</v>
      </c>
      <c r="E56" s="253">
        <v>1</v>
      </c>
      <c r="F56" s="334">
        <v>0</v>
      </c>
      <c r="G56" s="254">
        <f t="shared" si="16"/>
        <v>0</v>
      </c>
      <c r="H56" s="255">
        <v>0</v>
      </c>
      <c r="I56" s="256">
        <f t="shared" si="17"/>
        <v>0</v>
      </c>
      <c r="J56" s="255"/>
      <c r="K56" s="256">
        <f t="shared" si="18"/>
        <v>0</v>
      </c>
      <c r="O56" s="248">
        <v>2</v>
      </c>
      <c r="AA56" s="223">
        <v>12</v>
      </c>
      <c r="AB56" s="223">
        <v>0</v>
      </c>
      <c r="AC56" s="223">
        <v>45</v>
      </c>
      <c r="AZ56" s="223">
        <v>2</v>
      </c>
      <c r="BA56" s="223">
        <f t="shared" si="19"/>
        <v>0</v>
      </c>
      <c r="BB56" s="223">
        <f t="shared" si="20"/>
        <v>0</v>
      </c>
      <c r="BC56" s="223">
        <f t="shared" si="21"/>
        <v>0</v>
      </c>
      <c r="BD56" s="223">
        <f t="shared" si="22"/>
        <v>0</v>
      </c>
      <c r="BE56" s="223">
        <f t="shared" si="23"/>
        <v>0</v>
      </c>
      <c r="CA56" s="248">
        <v>12</v>
      </c>
      <c r="CB56" s="248">
        <v>0</v>
      </c>
    </row>
    <row r="57" spans="1:80" x14ac:dyDescent="0.2">
      <c r="A57" s="249">
        <v>46</v>
      </c>
      <c r="B57" s="250" t="s">
        <v>646</v>
      </c>
      <c r="C57" s="251" t="s">
        <v>647</v>
      </c>
      <c r="D57" s="252" t="s">
        <v>397</v>
      </c>
      <c r="E57" s="253">
        <v>3</v>
      </c>
      <c r="F57" s="334">
        <v>0</v>
      </c>
      <c r="G57" s="254">
        <f t="shared" si="16"/>
        <v>0</v>
      </c>
      <c r="H57" s="255">
        <v>0</v>
      </c>
      <c r="I57" s="256">
        <f t="shared" si="17"/>
        <v>0</v>
      </c>
      <c r="J57" s="255"/>
      <c r="K57" s="256">
        <f t="shared" si="18"/>
        <v>0</v>
      </c>
      <c r="O57" s="248">
        <v>2</v>
      </c>
      <c r="AA57" s="223">
        <v>12</v>
      </c>
      <c r="AB57" s="223">
        <v>0</v>
      </c>
      <c r="AC57" s="223">
        <v>46</v>
      </c>
      <c r="AZ57" s="223">
        <v>2</v>
      </c>
      <c r="BA57" s="223">
        <f t="shared" si="19"/>
        <v>0</v>
      </c>
      <c r="BB57" s="223">
        <f t="shared" si="20"/>
        <v>0</v>
      </c>
      <c r="BC57" s="223">
        <f t="shared" si="21"/>
        <v>0</v>
      </c>
      <c r="BD57" s="223">
        <f t="shared" si="22"/>
        <v>0</v>
      </c>
      <c r="BE57" s="223">
        <f t="shared" si="23"/>
        <v>0</v>
      </c>
      <c r="CA57" s="248">
        <v>12</v>
      </c>
      <c r="CB57" s="248">
        <v>0</v>
      </c>
    </row>
    <row r="58" spans="1:80" ht="20.95" x14ac:dyDescent="0.2">
      <c r="A58" s="249">
        <v>47</v>
      </c>
      <c r="B58" s="250" t="s">
        <v>648</v>
      </c>
      <c r="C58" s="251" t="s">
        <v>649</v>
      </c>
      <c r="D58" s="252" t="s">
        <v>263</v>
      </c>
      <c r="E58" s="253">
        <v>216</v>
      </c>
      <c r="F58" s="334">
        <v>0</v>
      </c>
      <c r="G58" s="254">
        <f t="shared" si="16"/>
        <v>0</v>
      </c>
      <c r="H58" s="255">
        <v>0</v>
      </c>
      <c r="I58" s="256">
        <f t="shared" si="17"/>
        <v>0</v>
      </c>
      <c r="J58" s="255"/>
      <c r="K58" s="256">
        <f t="shared" si="18"/>
        <v>0</v>
      </c>
      <c r="O58" s="248">
        <v>2</v>
      </c>
      <c r="AA58" s="223">
        <v>12</v>
      </c>
      <c r="AB58" s="223">
        <v>0</v>
      </c>
      <c r="AC58" s="223">
        <v>47</v>
      </c>
      <c r="AZ58" s="223">
        <v>2</v>
      </c>
      <c r="BA58" s="223">
        <f t="shared" si="19"/>
        <v>0</v>
      </c>
      <c r="BB58" s="223">
        <f t="shared" si="20"/>
        <v>0</v>
      </c>
      <c r="BC58" s="223">
        <f t="shared" si="21"/>
        <v>0</v>
      </c>
      <c r="BD58" s="223">
        <f t="shared" si="22"/>
        <v>0</v>
      </c>
      <c r="BE58" s="223">
        <f t="shared" si="23"/>
        <v>0</v>
      </c>
      <c r="CA58" s="248">
        <v>12</v>
      </c>
      <c r="CB58" s="248">
        <v>0</v>
      </c>
    </row>
    <row r="59" spans="1:80" x14ac:dyDescent="0.2">
      <c r="A59" s="249">
        <v>48</v>
      </c>
      <c r="B59" s="250" t="s">
        <v>650</v>
      </c>
      <c r="C59" s="251" t="s">
        <v>651</v>
      </c>
      <c r="D59" s="252" t="s">
        <v>263</v>
      </c>
      <c r="E59" s="253">
        <v>216</v>
      </c>
      <c r="F59" s="334">
        <v>0</v>
      </c>
      <c r="G59" s="254">
        <f t="shared" si="16"/>
        <v>0</v>
      </c>
      <c r="H59" s="255">
        <v>0</v>
      </c>
      <c r="I59" s="256">
        <f t="shared" si="17"/>
        <v>0</v>
      </c>
      <c r="J59" s="255"/>
      <c r="K59" s="256">
        <f t="shared" si="18"/>
        <v>0</v>
      </c>
      <c r="O59" s="248">
        <v>2</v>
      </c>
      <c r="AA59" s="223">
        <v>12</v>
      </c>
      <c r="AB59" s="223">
        <v>0</v>
      </c>
      <c r="AC59" s="223">
        <v>48</v>
      </c>
      <c r="AZ59" s="223">
        <v>2</v>
      </c>
      <c r="BA59" s="223">
        <f t="shared" si="19"/>
        <v>0</v>
      </c>
      <c r="BB59" s="223">
        <f t="shared" si="20"/>
        <v>0</v>
      </c>
      <c r="BC59" s="223">
        <f t="shared" si="21"/>
        <v>0</v>
      </c>
      <c r="BD59" s="223">
        <f t="shared" si="22"/>
        <v>0</v>
      </c>
      <c r="BE59" s="223">
        <f t="shared" si="23"/>
        <v>0</v>
      </c>
      <c r="CA59" s="248">
        <v>12</v>
      </c>
      <c r="CB59" s="248">
        <v>0</v>
      </c>
    </row>
    <row r="60" spans="1:80" x14ac:dyDescent="0.2">
      <c r="A60" s="249">
        <v>49</v>
      </c>
      <c r="B60" s="250" t="s">
        <v>652</v>
      </c>
      <c r="C60" s="251" t="s">
        <v>653</v>
      </c>
      <c r="D60" s="252" t="s">
        <v>397</v>
      </c>
      <c r="E60" s="253">
        <v>1</v>
      </c>
      <c r="F60" s="334">
        <v>0</v>
      </c>
      <c r="G60" s="254">
        <f t="shared" si="16"/>
        <v>0</v>
      </c>
      <c r="H60" s="255">
        <v>0</v>
      </c>
      <c r="I60" s="256">
        <f t="shared" si="17"/>
        <v>0</v>
      </c>
      <c r="J60" s="255"/>
      <c r="K60" s="256">
        <f t="shared" si="18"/>
        <v>0</v>
      </c>
      <c r="O60" s="248">
        <v>2</v>
      </c>
      <c r="AA60" s="223">
        <v>12</v>
      </c>
      <c r="AB60" s="223">
        <v>0</v>
      </c>
      <c r="AC60" s="223">
        <v>49</v>
      </c>
      <c r="AZ60" s="223">
        <v>2</v>
      </c>
      <c r="BA60" s="223">
        <f t="shared" si="19"/>
        <v>0</v>
      </c>
      <c r="BB60" s="223">
        <f t="shared" si="20"/>
        <v>0</v>
      </c>
      <c r="BC60" s="223">
        <f t="shared" si="21"/>
        <v>0</v>
      </c>
      <c r="BD60" s="223">
        <f t="shared" si="22"/>
        <v>0</v>
      </c>
      <c r="BE60" s="223">
        <f t="shared" si="23"/>
        <v>0</v>
      </c>
      <c r="CA60" s="248">
        <v>12</v>
      </c>
      <c r="CB60" s="248">
        <v>0</v>
      </c>
    </row>
    <row r="61" spans="1:80" ht="20.95" x14ac:dyDescent="0.2">
      <c r="A61" s="249">
        <v>50</v>
      </c>
      <c r="B61" s="250" t="s">
        <v>654</v>
      </c>
      <c r="C61" s="251" t="s">
        <v>655</v>
      </c>
      <c r="D61" s="252" t="s">
        <v>397</v>
      </c>
      <c r="E61" s="253">
        <v>1</v>
      </c>
      <c r="F61" s="334">
        <v>0</v>
      </c>
      <c r="G61" s="254">
        <f t="shared" si="16"/>
        <v>0</v>
      </c>
      <c r="H61" s="255">
        <v>0</v>
      </c>
      <c r="I61" s="256">
        <f t="shared" si="17"/>
        <v>0</v>
      </c>
      <c r="J61" s="255"/>
      <c r="K61" s="256">
        <f t="shared" si="18"/>
        <v>0</v>
      </c>
      <c r="O61" s="248">
        <v>2</v>
      </c>
      <c r="AA61" s="223">
        <v>12</v>
      </c>
      <c r="AB61" s="223">
        <v>0</v>
      </c>
      <c r="AC61" s="223">
        <v>50</v>
      </c>
      <c r="AZ61" s="223">
        <v>2</v>
      </c>
      <c r="BA61" s="223">
        <f t="shared" si="19"/>
        <v>0</v>
      </c>
      <c r="BB61" s="223">
        <f t="shared" si="20"/>
        <v>0</v>
      </c>
      <c r="BC61" s="223">
        <f t="shared" si="21"/>
        <v>0</v>
      </c>
      <c r="BD61" s="223">
        <f t="shared" si="22"/>
        <v>0</v>
      </c>
      <c r="BE61" s="223">
        <f t="shared" si="23"/>
        <v>0</v>
      </c>
      <c r="CA61" s="248">
        <v>12</v>
      </c>
      <c r="CB61" s="248">
        <v>0</v>
      </c>
    </row>
    <row r="62" spans="1:80" x14ac:dyDescent="0.2">
      <c r="A62" s="249">
        <v>51</v>
      </c>
      <c r="B62" s="250" t="s">
        <v>656</v>
      </c>
      <c r="C62" s="251" t="s">
        <v>657</v>
      </c>
      <c r="D62" s="252" t="s">
        <v>397</v>
      </c>
      <c r="E62" s="253">
        <v>2</v>
      </c>
      <c r="F62" s="334">
        <v>0</v>
      </c>
      <c r="G62" s="254">
        <f t="shared" si="16"/>
        <v>0</v>
      </c>
      <c r="H62" s="255">
        <v>0</v>
      </c>
      <c r="I62" s="256">
        <f t="shared" si="17"/>
        <v>0</v>
      </c>
      <c r="J62" s="255"/>
      <c r="K62" s="256">
        <f t="shared" si="18"/>
        <v>0</v>
      </c>
      <c r="O62" s="248">
        <v>2</v>
      </c>
      <c r="AA62" s="223">
        <v>12</v>
      </c>
      <c r="AB62" s="223">
        <v>0</v>
      </c>
      <c r="AC62" s="223">
        <v>51</v>
      </c>
      <c r="AZ62" s="223">
        <v>2</v>
      </c>
      <c r="BA62" s="223">
        <f t="shared" si="19"/>
        <v>0</v>
      </c>
      <c r="BB62" s="223">
        <f t="shared" si="20"/>
        <v>0</v>
      </c>
      <c r="BC62" s="223">
        <f t="shared" si="21"/>
        <v>0</v>
      </c>
      <c r="BD62" s="223">
        <f t="shared" si="22"/>
        <v>0</v>
      </c>
      <c r="BE62" s="223">
        <f t="shared" si="23"/>
        <v>0</v>
      </c>
      <c r="CA62" s="248">
        <v>12</v>
      </c>
      <c r="CB62" s="248">
        <v>0</v>
      </c>
    </row>
    <row r="63" spans="1:80" x14ac:dyDescent="0.2">
      <c r="A63" s="249">
        <v>52</v>
      </c>
      <c r="B63" s="250" t="s">
        <v>658</v>
      </c>
      <c r="C63" s="251" t="s">
        <v>659</v>
      </c>
      <c r="D63" s="252" t="s">
        <v>306</v>
      </c>
      <c r="E63" s="253">
        <v>1.85</v>
      </c>
      <c r="F63" s="334">
        <v>0</v>
      </c>
      <c r="G63" s="254">
        <f t="shared" si="16"/>
        <v>0</v>
      </c>
      <c r="H63" s="255">
        <v>0</v>
      </c>
      <c r="I63" s="256">
        <f t="shared" si="17"/>
        <v>0</v>
      </c>
      <c r="J63" s="255"/>
      <c r="K63" s="256">
        <f t="shared" si="18"/>
        <v>0</v>
      </c>
      <c r="O63" s="248">
        <v>2</v>
      </c>
      <c r="AA63" s="223">
        <v>12</v>
      </c>
      <c r="AB63" s="223">
        <v>0</v>
      </c>
      <c r="AC63" s="223">
        <v>52</v>
      </c>
      <c r="AZ63" s="223">
        <v>2</v>
      </c>
      <c r="BA63" s="223">
        <f t="shared" si="19"/>
        <v>0</v>
      </c>
      <c r="BB63" s="223">
        <f t="shared" si="20"/>
        <v>0</v>
      </c>
      <c r="BC63" s="223">
        <f t="shared" si="21"/>
        <v>0</v>
      </c>
      <c r="BD63" s="223">
        <f t="shared" si="22"/>
        <v>0</v>
      </c>
      <c r="BE63" s="223">
        <f t="shared" si="23"/>
        <v>0</v>
      </c>
      <c r="CA63" s="248">
        <v>12</v>
      </c>
      <c r="CB63" s="248">
        <v>0</v>
      </c>
    </row>
    <row r="64" spans="1:80" ht="20.95" x14ac:dyDescent="0.2">
      <c r="A64" s="249">
        <v>53</v>
      </c>
      <c r="B64" s="250" t="s">
        <v>660</v>
      </c>
      <c r="C64" s="251" t="s">
        <v>661</v>
      </c>
      <c r="D64" s="252" t="s">
        <v>306</v>
      </c>
      <c r="E64" s="253">
        <v>1.85</v>
      </c>
      <c r="F64" s="334">
        <v>0</v>
      </c>
      <c r="G64" s="254">
        <f t="shared" si="16"/>
        <v>0</v>
      </c>
      <c r="H64" s="255">
        <v>0</v>
      </c>
      <c r="I64" s="256">
        <f t="shared" si="17"/>
        <v>0</v>
      </c>
      <c r="J64" s="255"/>
      <c r="K64" s="256">
        <f t="shared" si="18"/>
        <v>0</v>
      </c>
      <c r="O64" s="248">
        <v>2</v>
      </c>
      <c r="AA64" s="223">
        <v>12</v>
      </c>
      <c r="AB64" s="223">
        <v>0</v>
      </c>
      <c r="AC64" s="223">
        <v>53</v>
      </c>
      <c r="AZ64" s="223">
        <v>2</v>
      </c>
      <c r="BA64" s="223">
        <f t="shared" si="19"/>
        <v>0</v>
      </c>
      <c r="BB64" s="223">
        <f t="shared" si="20"/>
        <v>0</v>
      </c>
      <c r="BC64" s="223">
        <f t="shared" si="21"/>
        <v>0</v>
      </c>
      <c r="BD64" s="223">
        <f t="shared" si="22"/>
        <v>0</v>
      </c>
      <c r="BE64" s="223">
        <f t="shared" si="23"/>
        <v>0</v>
      </c>
      <c r="CA64" s="248">
        <v>12</v>
      </c>
      <c r="CB64" s="248">
        <v>0</v>
      </c>
    </row>
    <row r="65" spans="1:80" ht="13.1" x14ac:dyDescent="0.25">
      <c r="A65" s="265"/>
      <c r="B65" s="266" t="s">
        <v>99</v>
      </c>
      <c r="C65" s="267" t="s">
        <v>614</v>
      </c>
      <c r="D65" s="268"/>
      <c r="E65" s="269"/>
      <c r="F65" s="336"/>
      <c r="G65" s="271">
        <f>SUM(G40:G64)</f>
        <v>0</v>
      </c>
      <c r="H65" s="272"/>
      <c r="I65" s="273">
        <f>SUM(I40:I64)</f>
        <v>0</v>
      </c>
      <c r="J65" s="272"/>
      <c r="K65" s="273">
        <f>SUM(K40:K64)</f>
        <v>0</v>
      </c>
      <c r="O65" s="248">
        <v>4</v>
      </c>
      <c r="BA65" s="274">
        <f>SUM(BA40:BA64)</f>
        <v>0</v>
      </c>
      <c r="BB65" s="274">
        <f>SUM(BB40:BB64)</f>
        <v>0</v>
      </c>
      <c r="BC65" s="274">
        <f>SUM(BC40:BC64)</f>
        <v>0</v>
      </c>
      <c r="BD65" s="274">
        <f>SUM(BD40:BD64)</f>
        <v>0</v>
      </c>
      <c r="BE65" s="274">
        <f>SUM(BE40:BE64)</f>
        <v>0</v>
      </c>
    </row>
    <row r="66" spans="1:80" ht="13.1" x14ac:dyDescent="0.25">
      <c r="A66" s="238" t="s">
        <v>95</v>
      </c>
      <c r="B66" s="239" t="s">
        <v>662</v>
      </c>
      <c r="C66" s="240" t="s">
        <v>663</v>
      </c>
      <c r="D66" s="241"/>
      <c r="E66" s="242"/>
      <c r="F66" s="337"/>
      <c r="G66" s="243"/>
      <c r="H66" s="244"/>
      <c r="I66" s="245"/>
      <c r="J66" s="246"/>
      <c r="K66" s="247"/>
      <c r="O66" s="248">
        <v>1</v>
      </c>
    </row>
    <row r="67" spans="1:80" ht="20.95" x14ac:dyDescent="0.2">
      <c r="A67" s="249">
        <v>54</v>
      </c>
      <c r="B67" s="250" t="s">
        <v>665</v>
      </c>
      <c r="C67" s="251" t="s">
        <v>666</v>
      </c>
      <c r="D67" s="252" t="s">
        <v>112</v>
      </c>
      <c r="E67" s="253">
        <v>1</v>
      </c>
      <c r="F67" s="334">
        <v>0</v>
      </c>
      <c r="G67" s="254">
        <f t="shared" ref="G67:G85" si="24">E67*F67</f>
        <v>0</v>
      </c>
      <c r="H67" s="255">
        <v>0</v>
      </c>
      <c r="I67" s="256">
        <f t="shared" ref="I67:I85" si="25">E67*H67</f>
        <v>0</v>
      </c>
      <c r="J67" s="255"/>
      <c r="K67" s="256">
        <f t="shared" ref="K67:K85" si="26">E67*J67</f>
        <v>0</v>
      </c>
      <c r="O67" s="248">
        <v>2</v>
      </c>
      <c r="AA67" s="223">
        <v>12</v>
      </c>
      <c r="AB67" s="223">
        <v>0</v>
      </c>
      <c r="AC67" s="223">
        <v>54</v>
      </c>
      <c r="AZ67" s="223">
        <v>2</v>
      </c>
      <c r="BA67" s="223">
        <f t="shared" ref="BA67:BA85" si="27">IF(AZ67=1,G67,0)</f>
        <v>0</v>
      </c>
      <c r="BB67" s="223">
        <f t="shared" ref="BB67:BB85" si="28">IF(AZ67=2,G67,0)</f>
        <v>0</v>
      </c>
      <c r="BC67" s="223">
        <f t="shared" ref="BC67:BC85" si="29">IF(AZ67=3,G67,0)</f>
        <v>0</v>
      </c>
      <c r="BD67" s="223">
        <f t="shared" ref="BD67:BD85" si="30">IF(AZ67=4,G67,0)</f>
        <v>0</v>
      </c>
      <c r="BE67" s="223">
        <f t="shared" ref="BE67:BE85" si="31">IF(AZ67=5,G67,0)</f>
        <v>0</v>
      </c>
      <c r="CA67" s="248">
        <v>12</v>
      </c>
      <c r="CB67" s="248">
        <v>0</v>
      </c>
    </row>
    <row r="68" spans="1:80" ht="20.95" x14ac:dyDescent="0.2">
      <c r="A68" s="249">
        <v>55</v>
      </c>
      <c r="B68" s="250" t="s">
        <v>667</v>
      </c>
      <c r="C68" s="251" t="s">
        <v>668</v>
      </c>
      <c r="D68" s="252" t="s">
        <v>112</v>
      </c>
      <c r="E68" s="253">
        <v>1</v>
      </c>
      <c r="F68" s="334">
        <v>0</v>
      </c>
      <c r="G68" s="254">
        <f t="shared" si="24"/>
        <v>0</v>
      </c>
      <c r="H68" s="255">
        <v>0</v>
      </c>
      <c r="I68" s="256">
        <f t="shared" si="25"/>
        <v>0</v>
      </c>
      <c r="J68" s="255"/>
      <c r="K68" s="256">
        <f t="shared" si="26"/>
        <v>0</v>
      </c>
      <c r="O68" s="248">
        <v>2</v>
      </c>
      <c r="AA68" s="223">
        <v>12</v>
      </c>
      <c r="AB68" s="223">
        <v>0</v>
      </c>
      <c r="AC68" s="223">
        <v>55</v>
      </c>
      <c r="AZ68" s="223">
        <v>2</v>
      </c>
      <c r="BA68" s="223">
        <f t="shared" si="27"/>
        <v>0</v>
      </c>
      <c r="BB68" s="223">
        <f t="shared" si="28"/>
        <v>0</v>
      </c>
      <c r="BC68" s="223">
        <f t="shared" si="29"/>
        <v>0</v>
      </c>
      <c r="BD68" s="223">
        <f t="shared" si="30"/>
        <v>0</v>
      </c>
      <c r="BE68" s="223">
        <f t="shared" si="31"/>
        <v>0</v>
      </c>
      <c r="CA68" s="248">
        <v>12</v>
      </c>
      <c r="CB68" s="248">
        <v>0</v>
      </c>
    </row>
    <row r="69" spans="1:80" ht="20.95" x14ac:dyDescent="0.2">
      <c r="A69" s="249">
        <v>56</v>
      </c>
      <c r="B69" s="250" t="s">
        <v>669</v>
      </c>
      <c r="C69" s="251" t="s">
        <v>670</v>
      </c>
      <c r="D69" s="252" t="s">
        <v>112</v>
      </c>
      <c r="E69" s="253">
        <v>1</v>
      </c>
      <c r="F69" s="334">
        <v>0</v>
      </c>
      <c r="G69" s="254">
        <f t="shared" si="24"/>
        <v>0</v>
      </c>
      <c r="H69" s="255">
        <v>0</v>
      </c>
      <c r="I69" s="256">
        <f t="shared" si="25"/>
        <v>0</v>
      </c>
      <c r="J69" s="255"/>
      <c r="K69" s="256">
        <f t="shared" si="26"/>
        <v>0</v>
      </c>
      <c r="O69" s="248">
        <v>2</v>
      </c>
      <c r="AA69" s="223">
        <v>12</v>
      </c>
      <c r="AB69" s="223">
        <v>0</v>
      </c>
      <c r="AC69" s="223">
        <v>56</v>
      </c>
      <c r="AZ69" s="223">
        <v>2</v>
      </c>
      <c r="BA69" s="223">
        <f t="shared" si="27"/>
        <v>0</v>
      </c>
      <c r="BB69" s="223">
        <f t="shared" si="28"/>
        <v>0</v>
      </c>
      <c r="BC69" s="223">
        <f t="shared" si="29"/>
        <v>0</v>
      </c>
      <c r="BD69" s="223">
        <f t="shared" si="30"/>
        <v>0</v>
      </c>
      <c r="BE69" s="223">
        <f t="shared" si="31"/>
        <v>0</v>
      </c>
      <c r="CA69" s="248">
        <v>12</v>
      </c>
      <c r="CB69" s="248">
        <v>0</v>
      </c>
    </row>
    <row r="70" spans="1:80" ht="20.95" x14ac:dyDescent="0.2">
      <c r="A70" s="249">
        <v>57</v>
      </c>
      <c r="B70" s="250" t="s">
        <v>671</v>
      </c>
      <c r="C70" s="251" t="s">
        <v>672</v>
      </c>
      <c r="D70" s="252" t="s">
        <v>112</v>
      </c>
      <c r="E70" s="253">
        <v>5</v>
      </c>
      <c r="F70" s="334">
        <v>0</v>
      </c>
      <c r="G70" s="254">
        <f t="shared" si="24"/>
        <v>0</v>
      </c>
      <c r="H70" s="255">
        <v>0</v>
      </c>
      <c r="I70" s="256">
        <f t="shared" si="25"/>
        <v>0</v>
      </c>
      <c r="J70" s="255"/>
      <c r="K70" s="256">
        <f t="shared" si="26"/>
        <v>0</v>
      </c>
      <c r="O70" s="248">
        <v>2</v>
      </c>
      <c r="AA70" s="223">
        <v>12</v>
      </c>
      <c r="AB70" s="223">
        <v>0</v>
      </c>
      <c r="AC70" s="223">
        <v>57</v>
      </c>
      <c r="AZ70" s="223">
        <v>2</v>
      </c>
      <c r="BA70" s="223">
        <f t="shared" si="27"/>
        <v>0</v>
      </c>
      <c r="BB70" s="223">
        <f t="shared" si="28"/>
        <v>0</v>
      </c>
      <c r="BC70" s="223">
        <f t="shared" si="29"/>
        <v>0</v>
      </c>
      <c r="BD70" s="223">
        <f t="shared" si="30"/>
        <v>0</v>
      </c>
      <c r="BE70" s="223">
        <f t="shared" si="31"/>
        <v>0</v>
      </c>
      <c r="CA70" s="248">
        <v>12</v>
      </c>
      <c r="CB70" s="248">
        <v>0</v>
      </c>
    </row>
    <row r="71" spans="1:80" x14ac:dyDescent="0.2">
      <c r="A71" s="249">
        <v>58</v>
      </c>
      <c r="B71" s="250" t="s">
        <v>673</v>
      </c>
      <c r="C71" s="251" t="s">
        <v>674</v>
      </c>
      <c r="D71" s="252" t="s">
        <v>397</v>
      </c>
      <c r="E71" s="253">
        <v>6</v>
      </c>
      <c r="F71" s="334">
        <v>0</v>
      </c>
      <c r="G71" s="254">
        <f t="shared" si="24"/>
        <v>0</v>
      </c>
      <c r="H71" s="255">
        <v>0</v>
      </c>
      <c r="I71" s="256">
        <f t="shared" si="25"/>
        <v>0</v>
      </c>
      <c r="J71" s="255"/>
      <c r="K71" s="256">
        <f t="shared" si="26"/>
        <v>0</v>
      </c>
      <c r="O71" s="248">
        <v>2</v>
      </c>
      <c r="AA71" s="223">
        <v>12</v>
      </c>
      <c r="AB71" s="223">
        <v>0</v>
      </c>
      <c r="AC71" s="223">
        <v>58</v>
      </c>
      <c r="AZ71" s="223">
        <v>2</v>
      </c>
      <c r="BA71" s="223">
        <f t="shared" si="27"/>
        <v>0</v>
      </c>
      <c r="BB71" s="223">
        <f t="shared" si="28"/>
        <v>0</v>
      </c>
      <c r="BC71" s="223">
        <f t="shared" si="29"/>
        <v>0</v>
      </c>
      <c r="BD71" s="223">
        <f t="shared" si="30"/>
        <v>0</v>
      </c>
      <c r="BE71" s="223">
        <f t="shared" si="31"/>
        <v>0</v>
      </c>
      <c r="CA71" s="248">
        <v>12</v>
      </c>
      <c r="CB71" s="248">
        <v>0</v>
      </c>
    </row>
    <row r="72" spans="1:80" ht="20.95" x14ac:dyDescent="0.2">
      <c r="A72" s="249">
        <v>59</v>
      </c>
      <c r="B72" s="250" t="s">
        <v>675</v>
      </c>
      <c r="C72" s="251" t="s">
        <v>676</v>
      </c>
      <c r="D72" s="252" t="s">
        <v>112</v>
      </c>
      <c r="E72" s="253">
        <v>1</v>
      </c>
      <c r="F72" s="334">
        <v>0</v>
      </c>
      <c r="G72" s="254">
        <f t="shared" si="24"/>
        <v>0</v>
      </c>
      <c r="H72" s="255">
        <v>0</v>
      </c>
      <c r="I72" s="256">
        <f t="shared" si="25"/>
        <v>0</v>
      </c>
      <c r="J72" s="255"/>
      <c r="K72" s="256">
        <f t="shared" si="26"/>
        <v>0</v>
      </c>
      <c r="O72" s="248">
        <v>2</v>
      </c>
      <c r="AA72" s="223">
        <v>12</v>
      </c>
      <c r="AB72" s="223">
        <v>0</v>
      </c>
      <c r="AC72" s="223">
        <v>59</v>
      </c>
      <c r="AZ72" s="223">
        <v>2</v>
      </c>
      <c r="BA72" s="223">
        <f t="shared" si="27"/>
        <v>0</v>
      </c>
      <c r="BB72" s="223">
        <f t="shared" si="28"/>
        <v>0</v>
      </c>
      <c r="BC72" s="223">
        <f t="shared" si="29"/>
        <v>0</v>
      </c>
      <c r="BD72" s="223">
        <f t="shared" si="30"/>
        <v>0</v>
      </c>
      <c r="BE72" s="223">
        <f t="shared" si="31"/>
        <v>0</v>
      </c>
      <c r="CA72" s="248">
        <v>12</v>
      </c>
      <c r="CB72" s="248">
        <v>0</v>
      </c>
    </row>
    <row r="73" spans="1:80" ht="20.95" x14ac:dyDescent="0.2">
      <c r="A73" s="249">
        <v>60</v>
      </c>
      <c r="B73" s="250" t="s">
        <v>677</v>
      </c>
      <c r="C73" s="251" t="s">
        <v>678</v>
      </c>
      <c r="D73" s="252" t="s">
        <v>112</v>
      </c>
      <c r="E73" s="253">
        <v>5</v>
      </c>
      <c r="F73" s="334">
        <v>0</v>
      </c>
      <c r="G73" s="254">
        <f t="shared" si="24"/>
        <v>0</v>
      </c>
      <c r="H73" s="255">
        <v>0</v>
      </c>
      <c r="I73" s="256">
        <f t="shared" si="25"/>
        <v>0</v>
      </c>
      <c r="J73" s="255"/>
      <c r="K73" s="256">
        <f t="shared" si="26"/>
        <v>0</v>
      </c>
      <c r="O73" s="248">
        <v>2</v>
      </c>
      <c r="AA73" s="223">
        <v>12</v>
      </c>
      <c r="AB73" s="223">
        <v>0</v>
      </c>
      <c r="AC73" s="223">
        <v>60</v>
      </c>
      <c r="AZ73" s="223">
        <v>2</v>
      </c>
      <c r="BA73" s="223">
        <f t="shared" si="27"/>
        <v>0</v>
      </c>
      <c r="BB73" s="223">
        <f t="shared" si="28"/>
        <v>0</v>
      </c>
      <c r="BC73" s="223">
        <f t="shared" si="29"/>
        <v>0</v>
      </c>
      <c r="BD73" s="223">
        <f t="shared" si="30"/>
        <v>0</v>
      </c>
      <c r="BE73" s="223">
        <f t="shared" si="31"/>
        <v>0</v>
      </c>
      <c r="CA73" s="248">
        <v>12</v>
      </c>
      <c r="CB73" s="248">
        <v>0</v>
      </c>
    </row>
    <row r="74" spans="1:80" x14ac:dyDescent="0.2">
      <c r="A74" s="249">
        <v>61</v>
      </c>
      <c r="B74" s="250" t="s">
        <v>679</v>
      </c>
      <c r="C74" s="251" t="s">
        <v>680</v>
      </c>
      <c r="D74" s="252" t="s">
        <v>112</v>
      </c>
      <c r="E74" s="253">
        <v>7</v>
      </c>
      <c r="F74" s="334">
        <v>0</v>
      </c>
      <c r="G74" s="254">
        <f t="shared" si="24"/>
        <v>0</v>
      </c>
      <c r="H74" s="255">
        <v>0</v>
      </c>
      <c r="I74" s="256">
        <f t="shared" si="25"/>
        <v>0</v>
      </c>
      <c r="J74" s="255"/>
      <c r="K74" s="256">
        <f t="shared" si="26"/>
        <v>0</v>
      </c>
      <c r="O74" s="248">
        <v>2</v>
      </c>
      <c r="AA74" s="223">
        <v>12</v>
      </c>
      <c r="AB74" s="223">
        <v>0</v>
      </c>
      <c r="AC74" s="223">
        <v>61</v>
      </c>
      <c r="AZ74" s="223">
        <v>2</v>
      </c>
      <c r="BA74" s="223">
        <f t="shared" si="27"/>
        <v>0</v>
      </c>
      <c r="BB74" s="223">
        <f t="shared" si="28"/>
        <v>0</v>
      </c>
      <c r="BC74" s="223">
        <f t="shared" si="29"/>
        <v>0</v>
      </c>
      <c r="BD74" s="223">
        <f t="shared" si="30"/>
        <v>0</v>
      </c>
      <c r="BE74" s="223">
        <f t="shared" si="31"/>
        <v>0</v>
      </c>
      <c r="CA74" s="248">
        <v>12</v>
      </c>
      <c r="CB74" s="248">
        <v>0</v>
      </c>
    </row>
    <row r="75" spans="1:80" ht="20.95" x14ac:dyDescent="0.2">
      <c r="A75" s="249">
        <v>62</v>
      </c>
      <c r="B75" s="250" t="s">
        <v>681</v>
      </c>
      <c r="C75" s="251" t="s">
        <v>682</v>
      </c>
      <c r="D75" s="252" t="s">
        <v>112</v>
      </c>
      <c r="E75" s="253">
        <v>1</v>
      </c>
      <c r="F75" s="334">
        <v>0</v>
      </c>
      <c r="G75" s="254">
        <f t="shared" si="24"/>
        <v>0</v>
      </c>
      <c r="H75" s="255">
        <v>0</v>
      </c>
      <c r="I75" s="256">
        <f t="shared" si="25"/>
        <v>0</v>
      </c>
      <c r="J75" s="255"/>
      <c r="K75" s="256">
        <f t="shared" si="26"/>
        <v>0</v>
      </c>
      <c r="O75" s="248">
        <v>2</v>
      </c>
      <c r="AA75" s="223">
        <v>12</v>
      </c>
      <c r="AB75" s="223">
        <v>0</v>
      </c>
      <c r="AC75" s="223">
        <v>62</v>
      </c>
      <c r="AZ75" s="223">
        <v>2</v>
      </c>
      <c r="BA75" s="223">
        <f t="shared" si="27"/>
        <v>0</v>
      </c>
      <c r="BB75" s="223">
        <f t="shared" si="28"/>
        <v>0</v>
      </c>
      <c r="BC75" s="223">
        <f t="shared" si="29"/>
        <v>0</v>
      </c>
      <c r="BD75" s="223">
        <f t="shared" si="30"/>
        <v>0</v>
      </c>
      <c r="BE75" s="223">
        <f t="shared" si="31"/>
        <v>0</v>
      </c>
      <c r="CA75" s="248">
        <v>12</v>
      </c>
      <c r="CB75" s="248">
        <v>0</v>
      </c>
    </row>
    <row r="76" spans="1:80" ht="20.95" x14ac:dyDescent="0.2">
      <c r="A76" s="249">
        <v>63</v>
      </c>
      <c r="B76" s="250" t="s">
        <v>683</v>
      </c>
      <c r="C76" s="251" t="s">
        <v>684</v>
      </c>
      <c r="D76" s="252" t="s">
        <v>112</v>
      </c>
      <c r="E76" s="253">
        <v>1</v>
      </c>
      <c r="F76" s="334">
        <v>0</v>
      </c>
      <c r="G76" s="254">
        <f t="shared" si="24"/>
        <v>0</v>
      </c>
      <c r="H76" s="255">
        <v>0</v>
      </c>
      <c r="I76" s="256">
        <f t="shared" si="25"/>
        <v>0</v>
      </c>
      <c r="J76" s="255"/>
      <c r="K76" s="256">
        <f t="shared" si="26"/>
        <v>0</v>
      </c>
      <c r="O76" s="248">
        <v>2</v>
      </c>
      <c r="AA76" s="223">
        <v>12</v>
      </c>
      <c r="AB76" s="223">
        <v>0</v>
      </c>
      <c r="AC76" s="223">
        <v>63</v>
      </c>
      <c r="AZ76" s="223">
        <v>2</v>
      </c>
      <c r="BA76" s="223">
        <f t="shared" si="27"/>
        <v>0</v>
      </c>
      <c r="BB76" s="223">
        <f t="shared" si="28"/>
        <v>0</v>
      </c>
      <c r="BC76" s="223">
        <f t="shared" si="29"/>
        <v>0</v>
      </c>
      <c r="BD76" s="223">
        <f t="shared" si="30"/>
        <v>0</v>
      </c>
      <c r="BE76" s="223">
        <f t="shared" si="31"/>
        <v>0</v>
      </c>
      <c r="CA76" s="248">
        <v>12</v>
      </c>
      <c r="CB76" s="248">
        <v>0</v>
      </c>
    </row>
    <row r="77" spans="1:80" ht="20.95" x14ac:dyDescent="0.2">
      <c r="A77" s="249">
        <v>64</v>
      </c>
      <c r="B77" s="250" t="s">
        <v>685</v>
      </c>
      <c r="C77" s="251" t="s">
        <v>686</v>
      </c>
      <c r="D77" s="252" t="s">
        <v>397</v>
      </c>
      <c r="E77" s="253">
        <v>1</v>
      </c>
      <c r="F77" s="334">
        <v>0</v>
      </c>
      <c r="G77" s="254">
        <f t="shared" si="24"/>
        <v>0</v>
      </c>
      <c r="H77" s="255">
        <v>0</v>
      </c>
      <c r="I77" s="256">
        <f t="shared" si="25"/>
        <v>0</v>
      </c>
      <c r="J77" s="255"/>
      <c r="K77" s="256">
        <f t="shared" si="26"/>
        <v>0</v>
      </c>
      <c r="O77" s="248">
        <v>2</v>
      </c>
      <c r="AA77" s="223">
        <v>12</v>
      </c>
      <c r="AB77" s="223">
        <v>0</v>
      </c>
      <c r="AC77" s="223">
        <v>64</v>
      </c>
      <c r="AZ77" s="223">
        <v>2</v>
      </c>
      <c r="BA77" s="223">
        <f t="shared" si="27"/>
        <v>0</v>
      </c>
      <c r="BB77" s="223">
        <f t="shared" si="28"/>
        <v>0</v>
      </c>
      <c r="BC77" s="223">
        <f t="shared" si="29"/>
        <v>0</v>
      </c>
      <c r="BD77" s="223">
        <f t="shared" si="30"/>
        <v>0</v>
      </c>
      <c r="BE77" s="223">
        <f t="shared" si="31"/>
        <v>0</v>
      </c>
      <c r="CA77" s="248">
        <v>12</v>
      </c>
      <c r="CB77" s="248">
        <v>0</v>
      </c>
    </row>
    <row r="78" spans="1:80" ht="20.95" x14ac:dyDescent="0.2">
      <c r="A78" s="249">
        <v>65</v>
      </c>
      <c r="B78" s="250" t="s">
        <v>687</v>
      </c>
      <c r="C78" s="251" t="s">
        <v>688</v>
      </c>
      <c r="D78" s="252" t="s">
        <v>397</v>
      </c>
      <c r="E78" s="253">
        <v>1</v>
      </c>
      <c r="F78" s="334">
        <v>0</v>
      </c>
      <c r="G78" s="254">
        <f t="shared" si="24"/>
        <v>0</v>
      </c>
      <c r="H78" s="255">
        <v>0</v>
      </c>
      <c r="I78" s="256">
        <f t="shared" si="25"/>
        <v>0</v>
      </c>
      <c r="J78" s="255"/>
      <c r="K78" s="256">
        <f t="shared" si="26"/>
        <v>0</v>
      </c>
      <c r="O78" s="248">
        <v>2</v>
      </c>
      <c r="AA78" s="223">
        <v>12</v>
      </c>
      <c r="AB78" s="223">
        <v>0</v>
      </c>
      <c r="AC78" s="223">
        <v>65</v>
      </c>
      <c r="AZ78" s="223">
        <v>2</v>
      </c>
      <c r="BA78" s="223">
        <f t="shared" si="27"/>
        <v>0</v>
      </c>
      <c r="BB78" s="223">
        <f t="shared" si="28"/>
        <v>0</v>
      </c>
      <c r="BC78" s="223">
        <f t="shared" si="29"/>
        <v>0</v>
      </c>
      <c r="BD78" s="223">
        <f t="shared" si="30"/>
        <v>0</v>
      </c>
      <c r="BE78" s="223">
        <f t="shared" si="31"/>
        <v>0</v>
      </c>
      <c r="CA78" s="248">
        <v>12</v>
      </c>
      <c r="CB78" s="248">
        <v>0</v>
      </c>
    </row>
    <row r="79" spans="1:80" x14ac:dyDescent="0.2">
      <c r="A79" s="249">
        <v>66</v>
      </c>
      <c r="B79" s="250" t="s">
        <v>689</v>
      </c>
      <c r="C79" s="251" t="s">
        <v>690</v>
      </c>
      <c r="D79" s="252" t="s">
        <v>112</v>
      </c>
      <c r="E79" s="253">
        <v>1</v>
      </c>
      <c r="F79" s="334">
        <v>0</v>
      </c>
      <c r="G79" s="254">
        <f t="shared" si="24"/>
        <v>0</v>
      </c>
      <c r="H79" s="255">
        <v>0</v>
      </c>
      <c r="I79" s="256">
        <f t="shared" si="25"/>
        <v>0</v>
      </c>
      <c r="J79" s="255"/>
      <c r="K79" s="256">
        <f t="shared" si="26"/>
        <v>0</v>
      </c>
      <c r="O79" s="248">
        <v>2</v>
      </c>
      <c r="AA79" s="223">
        <v>12</v>
      </c>
      <c r="AB79" s="223">
        <v>0</v>
      </c>
      <c r="AC79" s="223">
        <v>66</v>
      </c>
      <c r="AZ79" s="223">
        <v>2</v>
      </c>
      <c r="BA79" s="223">
        <f t="shared" si="27"/>
        <v>0</v>
      </c>
      <c r="BB79" s="223">
        <f t="shared" si="28"/>
        <v>0</v>
      </c>
      <c r="BC79" s="223">
        <f t="shared" si="29"/>
        <v>0</v>
      </c>
      <c r="BD79" s="223">
        <f t="shared" si="30"/>
        <v>0</v>
      </c>
      <c r="BE79" s="223">
        <f t="shared" si="31"/>
        <v>0</v>
      </c>
      <c r="CA79" s="248">
        <v>12</v>
      </c>
      <c r="CB79" s="248">
        <v>0</v>
      </c>
    </row>
    <row r="80" spans="1:80" ht="20.95" x14ac:dyDescent="0.2">
      <c r="A80" s="249">
        <v>67</v>
      </c>
      <c r="B80" s="250" t="s">
        <v>691</v>
      </c>
      <c r="C80" s="251" t="s">
        <v>692</v>
      </c>
      <c r="D80" s="252" t="s">
        <v>397</v>
      </c>
      <c r="E80" s="253">
        <v>2</v>
      </c>
      <c r="F80" s="334">
        <v>0</v>
      </c>
      <c r="G80" s="254">
        <f t="shared" si="24"/>
        <v>0</v>
      </c>
      <c r="H80" s="255">
        <v>0</v>
      </c>
      <c r="I80" s="256">
        <f t="shared" si="25"/>
        <v>0</v>
      </c>
      <c r="J80" s="255"/>
      <c r="K80" s="256">
        <f t="shared" si="26"/>
        <v>0</v>
      </c>
      <c r="O80" s="248">
        <v>2</v>
      </c>
      <c r="AA80" s="223">
        <v>12</v>
      </c>
      <c r="AB80" s="223">
        <v>0</v>
      </c>
      <c r="AC80" s="223">
        <v>67</v>
      </c>
      <c r="AZ80" s="223">
        <v>2</v>
      </c>
      <c r="BA80" s="223">
        <f t="shared" si="27"/>
        <v>0</v>
      </c>
      <c r="BB80" s="223">
        <f t="shared" si="28"/>
        <v>0</v>
      </c>
      <c r="BC80" s="223">
        <f t="shared" si="29"/>
        <v>0</v>
      </c>
      <c r="BD80" s="223">
        <f t="shared" si="30"/>
        <v>0</v>
      </c>
      <c r="BE80" s="223">
        <f t="shared" si="31"/>
        <v>0</v>
      </c>
      <c r="CA80" s="248">
        <v>12</v>
      </c>
      <c r="CB80" s="248">
        <v>0</v>
      </c>
    </row>
    <row r="81" spans="1:80" ht="20.95" x14ac:dyDescent="0.2">
      <c r="A81" s="249">
        <v>68</v>
      </c>
      <c r="B81" s="250" t="s">
        <v>693</v>
      </c>
      <c r="C81" s="251" t="s">
        <v>694</v>
      </c>
      <c r="D81" s="252" t="s">
        <v>397</v>
      </c>
      <c r="E81" s="253">
        <v>1</v>
      </c>
      <c r="F81" s="334">
        <v>0</v>
      </c>
      <c r="G81" s="254">
        <f t="shared" si="24"/>
        <v>0</v>
      </c>
      <c r="H81" s="255">
        <v>0</v>
      </c>
      <c r="I81" s="256">
        <f t="shared" si="25"/>
        <v>0</v>
      </c>
      <c r="J81" s="255"/>
      <c r="K81" s="256">
        <f t="shared" si="26"/>
        <v>0</v>
      </c>
      <c r="O81" s="248">
        <v>2</v>
      </c>
      <c r="AA81" s="223">
        <v>12</v>
      </c>
      <c r="AB81" s="223">
        <v>0</v>
      </c>
      <c r="AC81" s="223">
        <v>68</v>
      </c>
      <c r="AZ81" s="223">
        <v>2</v>
      </c>
      <c r="BA81" s="223">
        <f t="shared" si="27"/>
        <v>0</v>
      </c>
      <c r="BB81" s="223">
        <f t="shared" si="28"/>
        <v>0</v>
      </c>
      <c r="BC81" s="223">
        <f t="shared" si="29"/>
        <v>0</v>
      </c>
      <c r="BD81" s="223">
        <f t="shared" si="30"/>
        <v>0</v>
      </c>
      <c r="BE81" s="223">
        <f t="shared" si="31"/>
        <v>0</v>
      </c>
      <c r="CA81" s="248">
        <v>12</v>
      </c>
      <c r="CB81" s="248">
        <v>0</v>
      </c>
    </row>
    <row r="82" spans="1:80" x14ac:dyDescent="0.2">
      <c r="A82" s="249">
        <v>69</v>
      </c>
      <c r="B82" s="250" t="s">
        <v>695</v>
      </c>
      <c r="C82" s="251" t="s">
        <v>696</v>
      </c>
      <c r="D82" s="252" t="s">
        <v>397</v>
      </c>
      <c r="E82" s="253">
        <v>2</v>
      </c>
      <c r="F82" s="334">
        <v>0</v>
      </c>
      <c r="G82" s="254">
        <f t="shared" si="24"/>
        <v>0</v>
      </c>
      <c r="H82" s="255">
        <v>0</v>
      </c>
      <c r="I82" s="256">
        <f t="shared" si="25"/>
        <v>0</v>
      </c>
      <c r="J82" s="255"/>
      <c r="K82" s="256">
        <f t="shared" si="26"/>
        <v>0</v>
      </c>
      <c r="O82" s="248">
        <v>2</v>
      </c>
      <c r="AA82" s="223">
        <v>12</v>
      </c>
      <c r="AB82" s="223">
        <v>0</v>
      </c>
      <c r="AC82" s="223">
        <v>74</v>
      </c>
      <c r="AZ82" s="223">
        <v>2</v>
      </c>
      <c r="BA82" s="223">
        <f t="shared" si="27"/>
        <v>0</v>
      </c>
      <c r="BB82" s="223">
        <f t="shared" si="28"/>
        <v>0</v>
      </c>
      <c r="BC82" s="223">
        <f t="shared" si="29"/>
        <v>0</v>
      </c>
      <c r="BD82" s="223">
        <f t="shared" si="30"/>
        <v>0</v>
      </c>
      <c r="BE82" s="223">
        <f t="shared" si="31"/>
        <v>0</v>
      </c>
      <c r="CA82" s="248">
        <v>12</v>
      </c>
      <c r="CB82" s="248">
        <v>0</v>
      </c>
    </row>
    <row r="83" spans="1:80" ht="20.95" x14ac:dyDescent="0.2">
      <c r="A83" s="249">
        <v>70</v>
      </c>
      <c r="B83" s="250" t="s">
        <v>695</v>
      </c>
      <c r="C83" s="251" t="s">
        <v>697</v>
      </c>
      <c r="D83" s="252" t="s">
        <v>397</v>
      </c>
      <c r="E83" s="253">
        <v>1</v>
      </c>
      <c r="F83" s="334">
        <v>0</v>
      </c>
      <c r="G83" s="254">
        <f t="shared" si="24"/>
        <v>0</v>
      </c>
      <c r="H83" s="255">
        <v>0</v>
      </c>
      <c r="I83" s="256">
        <f t="shared" si="25"/>
        <v>0</v>
      </c>
      <c r="J83" s="255"/>
      <c r="K83" s="256">
        <f t="shared" si="26"/>
        <v>0</v>
      </c>
      <c r="O83" s="248">
        <v>2</v>
      </c>
      <c r="AA83" s="223">
        <v>12</v>
      </c>
      <c r="AB83" s="223">
        <v>0</v>
      </c>
      <c r="AC83" s="223">
        <v>75</v>
      </c>
      <c r="AZ83" s="223">
        <v>2</v>
      </c>
      <c r="BA83" s="223">
        <f t="shared" si="27"/>
        <v>0</v>
      </c>
      <c r="BB83" s="223">
        <f t="shared" si="28"/>
        <v>0</v>
      </c>
      <c r="BC83" s="223">
        <f t="shared" si="29"/>
        <v>0</v>
      </c>
      <c r="BD83" s="223">
        <f t="shared" si="30"/>
        <v>0</v>
      </c>
      <c r="BE83" s="223">
        <f t="shared" si="31"/>
        <v>0</v>
      </c>
      <c r="CA83" s="248">
        <v>12</v>
      </c>
      <c r="CB83" s="248">
        <v>0</v>
      </c>
    </row>
    <row r="84" spans="1:80" ht="20.95" x14ac:dyDescent="0.2">
      <c r="A84" s="249">
        <v>71</v>
      </c>
      <c r="B84" s="250" t="s">
        <v>698</v>
      </c>
      <c r="C84" s="251" t="s">
        <v>699</v>
      </c>
      <c r="D84" s="252" t="s">
        <v>306</v>
      </c>
      <c r="E84" s="253">
        <v>3.08</v>
      </c>
      <c r="F84" s="334">
        <v>0</v>
      </c>
      <c r="G84" s="254">
        <f t="shared" si="24"/>
        <v>0</v>
      </c>
      <c r="H84" s="255">
        <v>0</v>
      </c>
      <c r="I84" s="256">
        <f t="shared" si="25"/>
        <v>0</v>
      </c>
      <c r="J84" s="255"/>
      <c r="K84" s="256">
        <f t="shared" si="26"/>
        <v>0</v>
      </c>
      <c r="O84" s="248">
        <v>2</v>
      </c>
      <c r="AA84" s="223">
        <v>12</v>
      </c>
      <c r="AB84" s="223">
        <v>0</v>
      </c>
      <c r="AC84" s="223">
        <v>69</v>
      </c>
      <c r="AZ84" s="223">
        <v>2</v>
      </c>
      <c r="BA84" s="223">
        <f t="shared" si="27"/>
        <v>0</v>
      </c>
      <c r="BB84" s="223">
        <f t="shared" si="28"/>
        <v>0</v>
      </c>
      <c r="BC84" s="223">
        <f t="shared" si="29"/>
        <v>0</v>
      </c>
      <c r="BD84" s="223">
        <f t="shared" si="30"/>
        <v>0</v>
      </c>
      <c r="BE84" s="223">
        <f t="shared" si="31"/>
        <v>0</v>
      </c>
      <c r="CA84" s="248">
        <v>12</v>
      </c>
      <c r="CB84" s="248">
        <v>0</v>
      </c>
    </row>
    <row r="85" spans="1:80" ht="20.95" x14ac:dyDescent="0.2">
      <c r="A85" s="249">
        <v>72</v>
      </c>
      <c r="B85" s="250" t="s">
        <v>700</v>
      </c>
      <c r="C85" s="251" t="s">
        <v>701</v>
      </c>
      <c r="D85" s="252" t="s">
        <v>306</v>
      </c>
      <c r="E85" s="253">
        <v>3.08</v>
      </c>
      <c r="F85" s="334">
        <v>0</v>
      </c>
      <c r="G85" s="254">
        <f t="shared" si="24"/>
        <v>0</v>
      </c>
      <c r="H85" s="255">
        <v>0</v>
      </c>
      <c r="I85" s="256">
        <f t="shared" si="25"/>
        <v>0</v>
      </c>
      <c r="J85" s="255"/>
      <c r="K85" s="256">
        <f t="shared" si="26"/>
        <v>0</v>
      </c>
      <c r="O85" s="248">
        <v>2</v>
      </c>
      <c r="AA85" s="223">
        <v>12</v>
      </c>
      <c r="AB85" s="223">
        <v>0</v>
      </c>
      <c r="AC85" s="223">
        <v>70</v>
      </c>
      <c r="AZ85" s="223">
        <v>2</v>
      </c>
      <c r="BA85" s="223">
        <f t="shared" si="27"/>
        <v>0</v>
      </c>
      <c r="BB85" s="223">
        <f t="shared" si="28"/>
        <v>0</v>
      </c>
      <c r="BC85" s="223">
        <f t="shared" si="29"/>
        <v>0</v>
      </c>
      <c r="BD85" s="223">
        <f t="shared" si="30"/>
        <v>0</v>
      </c>
      <c r="BE85" s="223">
        <f t="shared" si="31"/>
        <v>0</v>
      </c>
      <c r="CA85" s="248">
        <v>12</v>
      </c>
      <c r="CB85" s="248">
        <v>0</v>
      </c>
    </row>
    <row r="86" spans="1:80" ht="13.1" x14ac:dyDescent="0.25">
      <c r="A86" s="265"/>
      <c r="B86" s="266" t="s">
        <v>99</v>
      </c>
      <c r="C86" s="267" t="s">
        <v>664</v>
      </c>
      <c r="D86" s="268"/>
      <c r="E86" s="269"/>
      <c r="F86" s="336"/>
      <c r="G86" s="271">
        <f>SUM(G66:G85)</f>
        <v>0</v>
      </c>
      <c r="H86" s="272"/>
      <c r="I86" s="273">
        <f>SUM(I66:I85)</f>
        <v>0</v>
      </c>
      <c r="J86" s="272"/>
      <c r="K86" s="273">
        <f>SUM(K66:K85)</f>
        <v>0</v>
      </c>
      <c r="O86" s="248">
        <v>4</v>
      </c>
      <c r="BA86" s="274">
        <f>SUM(BA66:BA85)</f>
        <v>0</v>
      </c>
      <c r="BB86" s="274">
        <f>SUM(BB66:BB85)</f>
        <v>0</v>
      </c>
      <c r="BC86" s="274">
        <f>SUM(BC66:BC85)</f>
        <v>0</v>
      </c>
      <c r="BD86" s="274">
        <f>SUM(BD66:BD85)</f>
        <v>0</v>
      </c>
      <c r="BE86" s="274">
        <f>SUM(BE66:BE85)</f>
        <v>0</v>
      </c>
    </row>
    <row r="87" spans="1:80" ht="13.1" x14ac:dyDescent="0.25">
      <c r="A87" s="238" t="s">
        <v>95</v>
      </c>
      <c r="B87" s="239" t="s">
        <v>702</v>
      </c>
      <c r="C87" s="240" t="s">
        <v>703</v>
      </c>
      <c r="D87" s="241"/>
      <c r="E87" s="242"/>
      <c r="F87" s="337"/>
      <c r="G87" s="243"/>
      <c r="H87" s="244"/>
      <c r="I87" s="245"/>
      <c r="J87" s="246"/>
      <c r="K87" s="247"/>
      <c r="O87" s="248">
        <v>1</v>
      </c>
    </row>
    <row r="88" spans="1:80" ht="20.95" x14ac:dyDescent="0.2">
      <c r="A88" s="249">
        <v>73</v>
      </c>
      <c r="B88" s="250" t="s">
        <v>705</v>
      </c>
      <c r="C88" s="251" t="s">
        <v>706</v>
      </c>
      <c r="D88" s="252" t="s">
        <v>397</v>
      </c>
      <c r="E88" s="253">
        <v>2</v>
      </c>
      <c r="F88" s="334">
        <v>0</v>
      </c>
      <c r="G88" s="254">
        <f>E88*F88</f>
        <v>0</v>
      </c>
      <c r="H88" s="255">
        <v>0</v>
      </c>
      <c r="I88" s="256">
        <f>E88*H88</f>
        <v>0</v>
      </c>
      <c r="J88" s="255"/>
      <c r="K88" s="256">
        <f>E88*J88</f>
        <v>0</v>
      </c>
      <c r="O88" s="248">
        <v>2</v>
      </c>
      <c r="AA88" s="223">
        <v>12</v>
      </c>
      <c r="AB88" s="223">
        <v>0</v>
      </c>
      <c r="AC88" s="223">
        <v>71</v>
      </c>
      <c r="AZ88" s="223">
        <v>2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12</v>
      </c>
      <c r="CB88" s="248">
        <v>0</v>
      </c>
    </row>
    <row r="89" spans="1:80" x14ac:dyDescent="0.2">
      <c r="A89" s="249">
        <v>74</v>
      </c>
      <c r="B89" s="250" t="s">
        <v>707</v>
      </c>
      <c r="C89" s="251" t="s">
        <v>708</v>
      </c>
      <c r="D89" s="252" t="s">
        <v>112</v>
      </c>
      <c r="E89" s="253">
        <v>3</v>
      </c>
      <c r="F89" s="334">
        <v>0</v>
      </c>
      <c r="G89" s="254">
        <f>E89*F89</f>
        <v>0</v>
      </c>
      <c r="H89" s="255">
        <v>0</v>
      </c>
      <c r="I89" s="256">
        <f>E89*H89</f>
        <v>0</v>
      </c>
      <c r="J89" s="255"/>
      <c r="K89" s="256">
        <f>E89*J89</f>
        <v>0</v>
      </c>
      <c r="O89" s="248">
        <v>2</v>
      </c>
      <c r="AA89" s="223">
        <v>12</v>
      </c>
      <c r="AB89" s="223">
        <v>0</v>
      </c>
      <c r="AC89" s="223">
        <v>72</v>
      </c>
      <c r="AZ89" s="223">
        <v>2</v>
      </c>
      <c r="BA89" s="223">
        <f>IF(AZ89=1,G89,0)</f>
        <v>0</v>
      </c>
      <c r="BB89" s="223">
        <f>IF(AZ89=2,G89,0)</f>
        <v>0</v>
      </c>
      <c r="BC89" s="223">
        <f>IF(AZ89=3,G89,0)</f>
        <v>0</v>
      </c>
      <c r="BD89" s="223">
        <f>IF(AZ89=4,G89,0)</f>
        <v>0</v>
      </c>
      <c r="BE89" s="223">
        <f>IF(AZ89=5,G89,0)</f>
        <v>0</v>
      </c>
      <c r="CA89" s="248">
        <v>12</v>
      </c>
      <c r="CB89" s="248">
        <v>0</v>
      </c>
    </row>
    <row r="90" spans="1:80" ht="13.1" x14ac:dyDescent="0.25">
      <c r="A90" s="265"/>
      <c r="B90" s="266" t="s">
        <v>99</v>
      </c>
      <c r="C90" s="267" t="s">
        <v>704</v>
      </c>
      <c r="D90" s="268"/>
      <c r="E90" s="269"/>
      <c r="F90" s="270"/>
      <c r="G90" s="271">
        <f>SUM(G87:G89)</f>
        <v>0</v>
      </c>
      <c r="H90" s="272"/>
      <c r="I90" s="273">
        <f>SUM(I87:I89)</f>
        <v>0</v>
      </c>
      <c r="J90" s="272"/>
      <c r="K90" s="273">
        <f>SUM(K87:K89)</f>
        <v>0</v>
      </c>
      <c r="O90" s="248">
        <v>4</v>
      </c>
      <c r="BA90" s="274">
        <f>SUM(BA87:BA89)</f>
        <v>0</v>
      </c>
      <c r="BB90" s="274">
        <f>SUM(BB87:BB89)</f>
        <v>0</v>
      </c>
      <c r="BC90" s="274">
        <f>SUM(BC87:BC89)</f>
        <v>0</v>
      </c>
      <c r="BD90" s="274">
        <f>SUM(BD87:BD89)</f>
        <v>0</v>
      </c>
      <c r="BE90" s="274">
        <f>SUM(BE87:BE89)</f>
        <v>0</v>
      </c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5:5" x14ac:dyDescent="0.2">
      <c r="E97" s="223"/>
    </row>
    <row r="98" spans="5:5" x14ac:dyDescent="0.2">
      <c r="E98" s="223"/>
    </row>
    <row r="99" spans="5:5" x14ac:dyDescent="0.2">
      <c r="E99" s="223"/>
    </row>
    <row r="100" spans="5:5" x14ac:dyDescent="0.2">
      <c r="E100" s="223"/>
    </row>
    <row r="101" spans="5:5" x14ac:dyDescent="0.2">
      <c r="E101" s="223"/>
    </row>
    <row r="102" spans="5:5" x14ac:dyDescent="0.2">
      <c r="E102" s="223"/>
    </row>
    <row r="103" spans="5:5" x14ac:dyDescent="0.2">
      <c r="E103" s="223"/>
    </row>
    <row r="104" spans="5:5" x14ac:dyDescent="0.2">
      <c r="E104" s="223"/>
    </row>
    <row r="105" spans="5:5" x14ac:dyDescent="0.2">
      <c r="E105" s="223"/>
    </row>
    <row r="106" spans="5:5" x14ac:dyDescent="0.2">
      <c r="E106" s="223"/>
    </row>
    <row r="107" spans="5:5" x14ac:dyDescent="0.2">
      <c r="E107" s="223"/>
    </row>
    <row r="108" spans="5:5" x14ac:dyDescent="0.2">
      <c r="E108" s="223"/>
    </row>
    <row r="109" spans="5:5" x14ac:dyDescent="0.2">
      <c r="E109" s="223"/>
    </row>
    <row r="110" spans="5:5" x14ac:dyDescent="0.2">
      <c r="E110" s="223"/>
    </row>
    <row r="111" spans="5:5" x14ac:dyDescent="0.2">
      <c r="E111" s="223"/>
    </row>
    <row r="112" spans="5:5" x14ac:dyDescent="0.2">
      <c r="E112" s="223"/>
    </row>
    <row r="113" spans="1:7" x14ac:dyDescent="0.2">
      <c r="E113" s="223"/>
    </row>
    <row r="114" spans="1:7" x14ac:dyDescent="0.2">
      <c r="A114" s="264"/>
      <c r="B114" s="264"/>
      <c r="C114" s="264"/>
      <c r="D114" s="264"/>
      <c r="E114" s="264"/>
      <c r="F114" s="264"/>
      <c r="G114" s="264"/>
    </row>
    <row r="115" spans="1:7" x14ac:dyDescent="0.2">
      <c r="A115" s="264"/>
      <c r="B115" s="264"/>
      <c r="C115" s="264"/>
      <c r="D115" s="264"/>
      <c r="E115" s="264"/>
      <c r="F115" s="264"/>
      <c r="G115" s="264"/>
    </row>
    <row r="116" spans="1:7" x14ac:dyDescent="0.2">
      <c r="A116" s="264"/>
      <c r="B116" s="264"/>
      <c r="C116" s="264"/>
      <c r="D116" s="264"/>
      <c r="E116" s="264"/>
      <c r="F116" s="264"/>
      <c r="G116" s="264"/>
    </row>
    <row r="117" spans="1:7" x14ac:dyDescent="0.2">
      <c r="A117" s="264"/>
      <c r="B117" s="264"/>
      <c r="C117" s="264"/>
      <c r="D117" s="264"/>
      <c r="E117" s="264"/>
      <c r="F117" s="264"/>
      <c r="G117" s="264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E145" s="223"/>
    </row>
    <row r="146" spans="1:7" x14ac:dyDescent="0.2">
      <c r="E146" s="223"/>
    </row>
    <row r="147" spans="1:7" x14ac:dyDescent="0.2">
      <c r="E147" s="223"/>
    </row>
    <row r="148" spans="1:7" x14ac:dyDescent="0.2">
      <c r="E148" s="223"/>
    </row>
    <row r="149" spans="1:7" x14ac:dyDescent="0.2">
      <c r="A149" s="275"/>
      <c r="B149" s="275"/>
    </row>
    <row r="150" spans="1:7" x14ac:dyDescent="0.2">
      <c r="A150" s="264"/>
      <c r="B150" s="264"/>
      <c r="C150" s="276"/>
      <c r="D150" s="276"/>
      <c r="E150" s="277"/>
      <c r="F150" s="276"/>
      <c r="G150" s="278"/>
    </row>
    <row r="151" spans="1:7" x14ac:dyDescent="0.2">
      <c r="A151" s="279"/>
      <c r="B151" s="279"/>
      <c r="C151" s="264"/>
      <c r="D151" s="264"/>
      <c r="E151" s="280"/>
      <c r="F151" s="264"/>
      <c r="G151" s="264"/>
    </row>
    <row r="152" spans="1:7" x14ac:dyDescent="0.2">
      <c r="A152" s="264"/>
      <c r="B152" s="264"/>
      <c r="C152" s="264"/>
      <c r="D152" s="264"/>
      <c r="E152" s="280"/>
      <c r="F152" s="264"/>
      <c r="G152" s="264"/>
    </row>
    <row r="153" spans="1:7" x14ac:dyDescent="0.2">
      <c r="A153" s="264"/>
      <c r="B153" s="264"/>
      <c r="C153" s="264"/>
      <c r="D153" s="264"/>
      <c r="E153" s="280"/>
      <c r="F153" s="264"/>
      <c r="G153" s="264"/>
    </row>
    <row r="154" spans="1:7" x14ac:dyDescent="0.2">
      <c r="A154" s="264"/>
      <c r="B154" s="264"/>
      <c r="C154" s="264"/>
      <c r="D154" s="264"/>
      <c r="E154" s="280"/>
      <c r="F154" s="264"/>
      <c r="G154" s="264"/>
    </row>
    <row r="155" spans="1:7" x14ac:dyDescent="0.2">
      <c r="A155" s="264"/>
      <c r="B155" s="264"/>
      <c r="C155" s="264"/>
      <c r="D155" s="264"/>
      <c r="E155" s="280"/>
      <c r="F155" s="264"/>
      <c r="G155" s="264"/>
    </row>
    <row r="156" spans="1:7" x14ac:dyDescent="0.2">
      <c r="A156" s="264"/>
      <c r="B156" s="264"/>
      <c r="C156" s="264"/>
      <c r="D156" s="264"/>
      <c r="E156" s="280"/>
      <c r="F156" s="264"/>
      <c r="G156" s="264"/>
    </row>
    <row r="157" spans="1:7" x14ac:dyDescent="0.2">
      <c r="A157" s="264"/>
      <c r="B157" s="264"/>
      <c r="C157" s="264"/>
      <c r="D157" s="264"/>
      <c r="E157" s="280"/>
      <c r="F157" s="264"/>
      <c r="G157" s="264"/>
    </row>
    <row r="158" spans="1:7" x14ac:dyDescent="0.2">
      <c r="A158" s="264"/>
      <c r="B158" s="264"/>
      <c r="C158" s="264"/>
      <c r="D158" s="264"/>
      <c r="E158" s="280"/>
      <c r="F158" s="264"/>
      <c r="G158" s="264"/>
    </row>
    <row r="159" spans="1:7" x14ac:dyDescent="0.2">
      <c r="A159" s="264"/>
      <c r="B159" s="264"/>
      <c r="C159" s="264"/>
      <c r="D159" s="264"/>
      <c r="E159" s="280"/>
      <c r="F159" s="264"/>
      <c r="G159" s="264"/>
    </row>
    <row r="160" spans="1:7" x14ac:dyDescent="0.2">
      <c r="A160" s="264"/>
      <c r="B160" s="264"/>
      <c r="C160" s="264"/>
      <c r="D160" s="264"/>
      <c r="E160" s="280"/>
      <c r="F160" s="264"/>
      <c r="G160" s="264"/>
    </row>
    <row r="161" spans="1:7" x14ac:dyDescent="0.2">
      <c r="A161" s="264"/>
      <c r="B161" s="264"/>
      <c r="C161" s="264"/>
      <c r="D161" s="264"/>
      <c r="E161" s="280"/>
      <c r="F161" s="264"/>
      <c r="G161" s="264"/>
    </row>
    <row r="162" spans="1:7" x14ac:dyDescent="0.2">
      <c r="A162" s="264"/>
      <c r="B162" s="264"/>
      <c r="C162" s="264"/>
      <c r="D162" s="264"/>
      <c r="E162" s="280"/>
      <c r="F162" s="264"/>
      <c r="G162" s="264"/>
    </row>
    <row r="163" spans="1:7" x14ac:dyDescent="0.2">
      <c r="A163" s="264"/>
      <c r="B163" s="264"/>
      <c r="C163" s="264"/>
      <c r="D163" s="264"/>
      <c r="E163" s="280"/>
      <c r="F163" s="264"/>
      <c r="G163" s="264"/>
    </row>
  </sheetData>
  <sheetProtection algorithmName="SHA-512" hashValue="c7xRxAbQfEQMP8FZXMrLof6ipz6vzQZ8jKxx10ExySbqjRLx8lu75RS1Kj1kHgRJHbXvoPSmdG4bDzRk2xHTWA==" saltValue="3DXzJ8IzTHD12XRABMMZ1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5"/>
  <dimension ref="A1:BE51"/>
  <sheetViews>
    <sheetView zoomScaleNormal="100" workbookViewId="0">
      <selection activeCell="F28" sqref="F28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710</v>
      </c>
      <c r="D2" s="89" t="s">
        <v>711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01.C Rek'!E15</f>
        <v>0</v>
      </c>
      <c r="D15" s="140">
        <f>'SO01 SO 01.C Rek'!A23</f>
        <v>0</v>
      </c>
      <c r="E15" s="141"/>
      <c r="F15" s="142"/>
      <c r="G15" s="139">
        <f>'SO01 SO 01.C Rek'!I23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01.C Rek'!F15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01.C Rek'!H15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01.C Rek'!G15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01.C Rek'!I15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01.C Rek'!H21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urJqSO5syymfZ7Rd79lLt63mciRgPRDV/RaWznMl++tpCTj75cdGY8M0EbrGbtNzGkcg5GdcAiGjPSHoYaSMXg==" saltValue="JR15O8QpqRCfc/eCReKFpQ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5"/>
  <dimension ref="A1:BE72"/>
  <sheetViews>
    <sheetView workbookViewId="0">
      <selection activeCell="E12" sqref="E12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710</v>
      </c>
      <c r="I1" s="182"/>
    </row>
    <row r="2" spans="1:9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711</v>
      </c>
      <c r="H2" s="322"/>
      <c r="I2" s="323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'SO01 SO 01.C Pol'!B7</f>
        <v>713</v>
      </c>
      <c r="B7" s="62" t="str">
        <f>'SO01 SO 01.C Pol'!C7</f>
        <v>Izolace tepelné</v>
      </c>
      <c r="D7" s="195"/>
      <c r="E7" s="282">
        <f>'SO01 SO 01.C Pol'!BA14</f>
        <v>0</v>
      </c>
      <c r="F7" s="283">
        <f>'SO01 SO 01.C Pol'!BB14</f>
        <v>0</v>
      </c>
      <c r="G7" s="283">
        <f>'SO01 SO 01.C Pol'!BC14</f>
        <v>0</v>
      </c>
      <c r="H7" s="283">
        <f>'SO01 SO 01.C Pol'!BD14</f>
        <v>0</v>
      </c>
      <c r="I7" s="284">
        <f>'SO01 SO 01.C Pol'!BE14</f>
        <v>0</v>
      </c>
    </row>
    <row r="8" spans="1:9" s="118" customFormat="1" x14ac:dyDescent="0.2">
      <c r="A8" s="281" t="str">
        <f>'SO01 SO 01.C Pol'!B15</f>
        <v>732</v>
      </c>
      <c r="B8" s="62" t="str">
        <f>'SO01 SO 01.C Pol'!C15</f>
        <v>Strojovny</v>
      </c>
      <c r="D8" s="195"/>
      <c r="E8" s="282">
        <f>'SO01 SO 01.C Pol'!BA19</f>
        <v>0</v>
      </c>
      <c r="F8" s="283">
        <f>'SO01 SO 01.C Pol'!BB19</f>
        <v>0</v>
      </c>
      <c r="G8" s="283">
        <f>'SO01 SO 01.C Pol'!BC19</f>
        <v>0</v>
      </c>
      <c r="H8" s="283">
        <f>'SO01 SO 01.C Pol'!BD19</f>
        <v>0</v>
      </c>
      <c r="I8" s="284">
        <f>'SO01 SO 01.C Pol'!BE19</f>
        <v>0</v>
      </c>
    </row>
    <row r="9" spans="1:9" s="118" customFormat="1" x14ac:dyDescent="0.2">
      <c r="A9" s="281" t="str">
        <f>'SO01 SO 01.C Pol'!B20</f>
        <v>733</v>
      </c>
      <c r="B9" s="62" t="str">
        <f>'SO01 SO 01.C Pol'!C20</f>
        <v>Rozvod potrubí</v>
      </c>
      <c r="D9" s="195"/>
      <c r="E9" s="282">
        <f>'SO01 SO 01.C Pol'!BA32</f>
        <v>0</v>
      </c>
      <c r="F9" s="283">
        <f>'SO01 SO 01.C Pol'!BB32</f>
        <v>0</v>
      </c>
      <c r="G9" s="283">
        <f>'SO01 SO 01.C Pol'!BC32</f>
        <v>0</v>
      </c>
      <c r="H9" s="283">
        <f>'SO01 SO 01.C Pol'!BD32</f>
        <v>0</v>
      </c>
      <c r="I9" s="284">
        <f>'SO01 SO 01.C Pol'!BE32</f>
        <v>0</v>
      </c>
    </row>
    <row r="10" spans="1:9" s="118" customFormat="1" x14ac:dyDescent="0.2">
      <c r="A10" s="281" t="str">
        <f>'SO01 SO 01.C Pol'!B33</f>
        <v>734</v>
      </c>
      <c r="B10" s="62" t="str">
        <f>'SO01 SO 01.C Pol'!C33</f>
        <v>Armatury</v>
      </c>
      <c r="D10" s="195"/>
      <c r="E10" s="282">
        <f>'SO01 SO 01.C Pol'!BA47</f>
        <v>0</v>
      </c>
      <c r="F10" s="283">
        <f>'SO01 SO 01.C Pol'!BB47</f>
        <v>0</v>
      </c>
      <c r="G10" s="283">
        <f>'SO01 SO 01.C Pol'!BC47</f>
        <v>0</v>
      </c>
      <c r="H10" s="283">
        <f>'SO01 SO 01.C Pol'!BD47</f>
        <v>0</v>
      </c>
      <c r="I10" s="284">
        <f>'SO01 SO 01.C Pol'!BE47</f>
        <v>0</v>
      </c>
    </row>
    <row r="11" spans="1:9" s="118" customFormat="1" x14ac:dyDescent="0.2">
      <c r="A11" s="281" t="str">
        <f>'SO01 SO 01.C Pol'!B48</f>
        <v>735</v>
      </c>
      <c r="B11" s="62" t="str">
        <f>'SO01 SO 01.C Pol'!C48</f>
        <v>Otopná tělesa</v>
      </c>
      <c r="D11" s="195"/>
      <c r="E11" s="282">
        <f>'SO01 SO 01.C Pol'!BA55</f>
        <v>0</v>
      </c>
      <c r="F11" s="283">
        <f>'SO01 SO 01.C Pol'!BB55</f>
        <v>0</v>
      </c>
      <c r="G11" s="283">
        <f>'SO01 SO 01.C Pol'!BC55</f>
        <v>0</v>
      </c>
      <c r="H11" s="283">
        <f>'SO01 SO 01.C Pol'!BD55</f>
        <v>0</v>
      </c>
      <c r="I11" s="284">
        <f>'SO01 SO 01.C Pol'!BE55</f>
        <v>0</v>
      </c>
    </row>
    <row r="12" spans="1:9" s="118" customFormat="1" x14ac:dyDescent="0.2">
      <c r="A12" s="281" t="str">
        <f>'SO01 SO 01.C Pol'!B56</f>
        <v>736</v>
      </c>
      <c r="B12" s="62" t="str">
        <f>'SO01 SO 01.C Pol'!C56</f>
        <v>Podlahové vytápění</v>
      </c>
      <c r="D12" s="195"/>
      <c r="E12" s="282">
        <f>'SO01 SO 01.C Pol'!BA77</f>
        <v>0</v>
      </c>
      <c r="F12" s="283">
        <f>'SO01 SO 01.C Pol'!BB77</f>
        <v>0</v>
      </c>
      <c r="G12" s="283">
        <f>'SO01 SO 01.C Pol'!BC77</f>
        <v>0</v>
      </c>
      <c r="H12" s="283">
        <f>'SO01 SO 01.C Pol'!BD77</f>
        <v>0</v>
      </c>
      <c r="I12" s="284">
        <f>'SO01 SO 01.C Pol'!BE77</f>
        <v>0</v>
      </c>
    </row>
    <row r="13" spans="1:9" s="118" customFormat="1" x14ac:dyDescent="0.2">
      <c r="A13" s="281" t="str">
        <f>'SO01 SO 01.C Pol'!B78</f>
        <v>767</v>
      </c>
      <c r="B13" s="62" t="str">
        <f>'SO01 SO 01.C Pol'!C78</f>
        <v>Konstrukce zámečnické</v>
      </c>
      <c r="D13" s="195"/>
      <c r="E13" s="282">
        <f>'SO01 SO 01.C Pol'!BA83</f>
        <v>0</v>
      </c>
      <c r="F13" s="283">
        <f>'SO01 SO 01.C Pol'!BB83</f>
        <v>0</v>
      </c>
      <c r="G13" s="283">
        <f>'SO01 SO 01.C Pol'!BC83</f>
        <v>0</v>
      </c>
      <c r="H13" s="283">
        <f>'SO01 SO 01.C Pol'!BD83</f>
        <v>0</v>
      </c>
      <c r="I13" s="284">
        <f>'SO01 SO 01.C Pol'!BE83</f>
        <v>0</v>
      </c>
    </row>
    <row r="14" spans="1:9" s="118" customFormat="1" ht="13.1" thickBot="1" x14ac:dyDescent="0.25">
      <c r="A14" s="281" t="str">
        <f>'SO01 SO 01.C Pol'!B84</f>
        <v>783</v>
      </c>
      <c r="B14" s="62" t="str">
        <f>'SO01 SO 01.C Pol'!C84</f>
        <v>Nátěry</v>
      </c>
      <c r="D14" s="195"/>
      <c r="E14" s="282">
        <f>'SO01 SO 01.C Pol'!BA86</f>
        <v>0</v>
      </c>
      <c r="F14" s="283">
        <f>'SO01 SO 01.C Pol'!BB86</f>
        <v>0</v>
      </c>
      <c r="G14" s="283">
        <f>'SO01 SO 01.C Pol'!BC86</f>
        <v>0</v>
      </c>
      <c r="H14" s="283">
        <f>'SO01 SO 01.C Pol'!BD86</f>
        <v>0</v>
      </c>
      <c r="I14" s="284">
        <f>'SO01 SO 01.C Pol'!BE86</f>
        <v>0</v>
      </c>
    </row>
    <row r="15" spans="1:9" s="14" customFormat="1" ht="13.75" thickBot="1" x14ac:dyDescent="0.3">
      <c r="A15" s="196"/>
      <c r="B15" s="197" t="s">
        <v>77</v>
      </c>
      <c r="C15" s="197"/>
      <c r="D15" s="198"/>
      <c r="E15" s="199">
        <f>SUM(E7:E14)</f>
        <v>0</v>
      </c>
      <c r="F15" s="200">
        <f>SUM(F7:F14)</f>
        <v>0</v>
      </c>
      <c r="G15" s="200">
        <f>SUM(G7:G14)</f>
        <v>0</v>
      </c>
      <c r="H15" s="200">
        <f>SUM(H7:H14)</f>
        <v>0</v>
      </c>
      <c r="I15" s="201">
        <f>SUM(I7:I14)</f>
        <v>0</v>
      </c>
    </row>
    <row r="16" spans="1:9" x14ac:dyDescent="0.2">
      <c r="A16" s="118"/>
      <c r="B16" s="118"/>
      <c r="C16" s="118"/>
      <c r="D16" s="118"/>
      <c r="E16" s="118"/>
      <c r="F16" s="118"/>
      <c r="G16" s="118"/>
      <c r="H16" s="118"/>
      <c r="I16" s="118"/>
    </row>
    <row r="17" spans="1:57" ht="19.5" customHeight="1" x14ac:dyDescent="0.3">
      <c r="A17" s="187" t="s">
        <v>78</v>
      </c>
      <c r="B17" s="187"/>
      <c r="C17" s="187"/>
      <c r="D17" s="187"/>
      <c r="E17" s="187"/>
      <c r="F17" s="187"/>
      <c r="G17" s="202"/>
      <c r="H17" s="187"/>
      <c r="I17" s="187"/>
      <c r="BA17" s="124"/>
      <c r="BB17" s="124"/>
      <c r="BC17" s="124"/>
      <c r="BD17" s="124"/>
      <c r="BE17" s="124"/>
    </row>
    <row r="18" spans="1:57" ht="13.1" thickBot="1" x14ac:dyDescent="0.25"/>
    <row r="19" spans="1:57" ht="13.1" x14ac:dyDescent="0.25">
      <c r="A19" s="153" t="s">
        <v>79</v>
      </c>
      <c r="B19" s="154"/>
      <c r="C19" s="154"/>
      <c r="D19" s="203"/>
      <c r="E19" s="204" t="s">
        <v>80</v>
      </c>
      <c r="F19" s="205" t="s">
        <v>12</v>
      </c>
      <c r="G19" s="206" t="s">
        <v>81</v>
      </c>
      <c r="H19" s="207"/>
      <c r="I19" s="208" t="s">
        <v>80</v>
      </c>
    </row>
    <row r="20" spans="1:57" x14ac:dyDescent="0.2">
      <c r="A20" s="147"/>
      <c r="B20" s="138"/>
      <c r="C20" s="138"/>
      <c r="D20" s="209"/>
      <c r="E20" s="210"/>
      <c r="F20" s="211"/>
      <c r="G20" s="212">
        <f>CHOOSE(BA20+1,E15+F15,E15+F15+H15,E15+F15+G15+H15,E15,F15,H15,G15,H15+G15,0)</f>
        <v>0</v>
      </c>
      <c r="H20" s="213"/>
      <c r="I20" s="214">
        <f>E20+F20*G20/100</f>
        <v>0</v>
      </c>
      <c r="BA20" s="1">
        <v>8</v>
      </c>
    </row>
    <row r="21" spans="1:57" ht="13.75" thickBot="1" x14ac:dyDescent="0.3">
      <c r="A21" s="215"/>
      <c r="B21" s="216" t="s">
        <v>82</v>
      </c>
      <c r="C21" s="217"/>
      <c r="D21" s="218"/>
      <c r="E21" s="219"/>
      <c r="F21" s="220"/>
      <c r="G21" s="220"/>
      <c r="H21" s="324">
        <f>SUM(I20:I20)</f>
        <v>0</v>
      </c>
      <c r="I21" s="325"/>
    </row>
    <row r="23" spans="1:57" ht="13.1" x14ac:dyDescent="0.25">
      <c r="B23" s="14"/>
      <c r="F23" s="221"/>
      <c r="G23" s="222"/>
      <c r="H23" s="222"/>
      <c r="I23" s="46"/>
    </row>
    <row r="24" spans="1:57" x14ac:dyDescent="0.2">
      <c r="F24" s="221"/>
      <c r="G24" s="222"/>
      <c r="H24" s="222"/>
      <c r="I24" s="46"/>
    </row>
    <row r="25" spans="1:57" x14ac:dyDescent="0.2">
      <c r="F25" s="221"/>
      <c r="G25" s="222"/>
      <c r="H25" s="222"/>
      <c r="I25" s="46"/>
    </row>
    <row r="26" spans="1:57" x14ac:dyDescent="0.2">
      <c r="F26" s="221"/>
      <c r="G26" s="222"/>
      <c r="H26" s="222"/>
      <c r="I26" s="46"/>
    </row>
    <row r="27" spans="1:57" x14ac:dyDescent="0.2"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</sheetData>
  <sheetProtection algorithmName="SHA-512" hashValue="+X6v09G6BG2I0Ri6w90cK/8hWGB6aOjRqG4d2xselYTKxeJT1GLkgUUTAUm8ByTRnp00xETyEukDZ3ZZvp7YCQ==" saltValue="fHtjminaWyRxdDClEyUDLQ==" spinCount="100000" sheet="1" objects="1" scenarios="1"/>
  <mergeCells count="4">
    <mergeCell ref="A1:B1"/>
    <mergeCell ref="A2:B2"/>
    <mergeCell ref="G2:I2"/>
    <mergeCell ref="H21:I21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C000"/>
  </sheetPr>
  <dimension ref="A1:CB159"/>
  <sheetViews>
    <sheetView showGridLines="0" zoomScaleNormal="100" zoomScaleSheetLayoutView="100" workbookViewId="0">
      <selection activeCell="C7" sqref="C7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01.C Rek'!H1</f>
        <v>SO 01.C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01.C Rek'!G2</f>
        <v>Horní stavba - ústřední vytápění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329</v>
      </c>
      <c r="C7" s="240" t="s">
        <v>330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712</v>
      </c>
      <c r="C8" s="251" t="s">
        <v>713</v>
      </c>
      <c r="D8" s="252" t="s">
        <v>193</v>
      </c>
      <c r="E8" s="253">
        <v>47</v>
      </c>
      <c r="F8" s="334">
        <v>0</v>
      </c>
      <c r="G8" s="254">
        <f t="shared" ref="G8:G13" si="0">E8*F8</f>
        <v>0</v>
      </c>
      <c r="H8" s="255">
        <v>0</v>
      </c>
      <c r="I8" s="256">
        <f t="shared" ref="I8:I13" si="1">E8*H8</f>
        <v>0</v>
      </c>
      <c r="J8" s="255"/>
      <c r="K8" s="256">
        <f t="shared" ref="K8:K13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3" si="3">IF(AZ8=1,G8,0)</f>
        <v>0</v>
      </c>
      <c r="BB8" s="223">
        <f t="shared" ref="BB8:BB13" si="4">IF(AZ8=2,G8,0)</f>
        <v>0</v>
      </c>
      <c r="BC8" s="223">
        <f t="shared" ref="BC8:BC13" si="5">IF(AZ8=3,G8,0)</f>
        <v>0</v>
      </c>
      <c r="BD8" s="223">
        <f t="shared" ref="BD8:BD13" si="6">IF(AZ8=4,G8,0)</f>
        <v>0</v>
      </c>
      <c r="BE8" s="223">
        <f t="shared" ref="BE8:BE13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714</v>
      </c>
      <c r="C9" s="251" t="s">
        <v>715</v>
      </c>
      <c r="D9" s="252" t="s">
        <v>193</v>
      </c>
      <c r="E9" s="253">
        <v>26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716</v>
      </c>
      <c r="C10" s="251" t="s">
        <v>717</v>
      </c>
      <c r="D10" s="252" t="s">
        <v>193</v>
      </c>
      <c r="E10" s="253">
        <v>30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718</v>
      </c>
      <c r="C11" s="251" t="s">
        <v>719</v>
      </c>
      <c r="D11" s="252" t="s">
        <v>193</v>
      </c>
      <c r="E11" s="253">
        <v>103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x14ac:dyDescent="0.2">
      <c r="A12" s="249">
        <v>5</v>
      </c>
      <c r="B12" s="250" t="s">
        <v>720</v>
      </c>
      <c r="C12" s="251" t="s">
        <v>721</v>
      </c>
      <c r="D12" s="252" t="s">
        <v>98</v>
      </c>
      <c r="E12" s="253">
        <v>515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722</v>
      </c>
      <c r="C13" s="251" t="s">
        <v>343</v>
      </c>
      <c r="D13" s="252" t="s">
        <v>12</v>
      </c>
      <c r="E13" s="253">
        <f>SUM(G8:G12)/100</f>
        <v>0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13.1" x14ac:dyDescent="0.25">
      <c r="A14" s="265"/>
      <c r="B14" s="266" t="s">
        <v>99</v>
      </c>
      <c r="C14" s="267" t="s">
        <v>331</v>
      </c>
      <c r="D14" s="268"/>
      <c r="E14" s="269"/>
      <c r="F14" s="336"/>
      <c r="G14" s="271">
        <f>SUM(G7:G13)</f>
        <v>0</v>
      </c>
      <c r="H14" s="272"/>
      <c r="I14" s="273">
        <f>SUM(I7:I13)</f>
        <v>0</v>
      </c>
      <c r="J14" s="272"/>
      <c r="K14" s="273">
        <f>SUM(K7:K13)</f>
        <v>0</v>
      </c>
      <c r="O14" s="248">
        <v>4</v>
      </c>
      <c r="BA14" s="274">
        <f>SUM(BA7:BA13)</f>
        <v>0</v>
      </c>
      <c r="BB14" s="274">
        <f>SUM(BB7:BB13)</f>
        <v>0</v>
      </c>
      <c r="BC14" s="274">
        <f>SUM(BC7:BC13)</f>
        <v>0</v>
      </c>
      <c r="BD14" s="274">
        <f>SUM(BD7:BD13)</f>
        <v>0</v>
      </c>
      <c r="BE14" s="274">
        <f>SUM(BE7:BE13)</f>
        <v>0</v>
      </c>
    </row>
    <row r="15" spans="1:80" ht="13.1" x14ac:dyDescent="0.25">
      <c r="A15" s="238" t="s">
        <v>95</v>
      </c>
      <c r="B15" s="239" t="s">
        <v>723</v>
      </c>
      <c r="C15" s="240" t="s">
        <v>724</v>
      </c>
      <c r="D15" s="241"/>
      <c r="E15" s="242"/>
      <c r="F15" s="337"/>
      <c r="G15" s="243"/>
      <c r="H15" s="244"/>
      <c r="I15" s="245"/>
      <c r="J15" s="246"/>
      <c r="K15" s="247"/>
      <c r="O15" s="248">
        <v>1</v>
      </c>
    </row>
    <row r="16" spans="1:80" x14ac:dyDescent="0.2">
      <c r="A16" s="249">
        <v>7</v>
      </c>
      <c r="B16" s="250" t="s">
        <v>726</v>
      </c>
      <c r="C16" s="251" t="s">
        <v>727</v>
      </c>
      <c r="D16" s="252" t="s">
        <v>112</v>
      </c>
      <c r="E16" s="253">
        <v>1</v>
      </c>
      <c r="F16" s="334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7</v>
      </c>
      <c r="AZ16" s="223">
        <v>2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x14ac:dyDescent="0.2">
      <c r="A17" s="249">
        <v>8</v>
      </c>
      <c r="B17" s="250" t="s">
        <v>728</v>
      </c>
      <c r="C17" s="251" t="s">
        <v>729</v>
      </c>
      <c r="D17" s="252" t="s">
        <v>112</v>
      </c>
      <c r="E17" s="253">
        <v>1</v>
      </c>
      <c r="F17" s="334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8</v>
      </c>
      <c r="AZ17" s="223">
        <v>2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730</v>
      </c>
      <c r="C18" s="251" t="s">
        <v>731</v>
      </c>
      <c r="D18" s="252" t="s">
        <v>12</v>
      </c>
      <c r="E18" s="253">
        <f>SUM(G16:G17)/100</f>
        <v>0</v>
      </c>
      <c r="F18" s="334">
        <v>0</v>
      </c>
      <c r="G18" s="254">
        <f>E18*F18</f>
        <v>0</v>
      </c>
      <c r="H18" s="255">
        <v>0</v>
      </c>
      <c r="I18" s="256">
        <f>E18*H18</f>
        <v>0</v>
      </c>
      <c r="J18" s="255"/>
      <c r="K18" s="256">
        <f>E18*J18</f>
        <v>0</v>
      </c>
      <c r="O18" s="248">
        <v>2</v>
      </c>
      <c r="AA18" s="223">
        <v>12</v>
      </c>
      <c r="AB18" s="223">
        <v>0</v>
      </c>
      <c r="AC18" s="223">
        <v>9</v>
      </c>
      <c r="AZ18" s="223">
        <v>2</v>
      </c>
      <c r="BA18" s="223">
        <f>IF(AZ18=1,G18,0)</f>
        <v>0</v>
      </c>
      <c r="BB18" s="223">
        <f>IF(AZ18=2,G18,0)</f>
        <v>0</v>
      </c>
      <c r="BC18" s="223">
        <f>IF(AZ18=3,G18,0)</f>
        <v>0</v>
      </c>
      <c r="BD18" s="223">
        <f>IF(AZ18=4,G18,0)</f>
        <v>0</v>
      </c>
      <c r="BE18" s="223">
        <f>IF(AZ18=5,G18,0)</f>
        <v>0</v>
      </c>
      <c r="CA18" s="248">
        <v>12</v>
      </c>
      <c r="CB18" s="248">
        <v>0</v>
      </c>
    </row>
    <row r="19" spans="1:80" ht="13.1" x14ac:dyDescent="0.25">
      <c r="A19" s="265"/>
      <c r="B19" s="266" t="s">
        <v>99</v>
      </c>
      <c r="C19" s="267" t="s">
        <v>725</v>
      </c>
      <c r="D19" s="268"/>
      <c r="E19" s="269"/>
      <c r="F19" s="336"/>
      <c r="G19" s="271">
        <f>SUM(G15:G18)</f>
        <v>0</v>
      </c>
      <c r="H19" s="272"/>
      <c r="I19" s="273">
        <f>SUM(I15:I18)</f>
        <v>0</v>
      </c>
      <c r="J19" s="272"/>
      <c r="K19" s="273">
        <f>SUM(K15:K18)</f>
        <v>0</v>
      </c>
      <c r="O19" s="248">
        <v>4</v>
      </c>
      <c r="BA19" s="274">
        <f>SUM(BA15:BA18)</f>
        <v>0</v>
      </c>
      <c r="BB19" s="274">
        <f>SUM(BB15:BB18)</f>
        <v>0</v>
      </c>
      <c r="BC19" s="274">
        <f>SUM(BC15:BC18)</f>
        <v>0</v>
      </c>
      <c r="BD19" s="274">
        <f>SUM(BD15:BD18)</f>
        <v>0</v>
      </c>
      <c r="BE19" s="274">
        <f>SUM(BE15:BE18)</f>
        <v>0</v>
      </c>
    </row>
    <row r="20" spans="1:80" ht="13.1" x14ac:dyDescent="0.25">
      <c r="A20" s="238" t="s">
        <v>95</v>
      </c>
      <c r="B20" s="239" t="s">
        <v>732</v>
      </c>
      <c r="C20" s="240" t="s">
        <v>733</v>
      </c>
      <c r="D20" s="241"/>
      <c r="E20" s="242"/>
      <c r="F20" s="337"/>
      <c r="G20" s="243"/>
      <c r="H20" s="244"/>
      <c r="I20" s="245"/>
      <c r="J20" s="246"/>
      <c r="K20" s="247"/>
      <c r="O20" s="248">
        <v>1</v>
      </c>
    </row>
    <row r="21" spans="1:80" x14ac:dyDescent="0.2">
      <c r="A21" s="249">
        <v>10</v>
      </c>
      <c r="B21" s="250" t="s">
        <v>735</v>
      </c>
      <c r="C21" s="251" t="s">
        <v>736</v>
      </c>
      <c r="D21" s="252" t="s">
        <v>397</v>
      </c>
      <c r="E21" s="253">
        <v>12</v>
      </c>
      <c r="F21" s="334">
        <v>0</v>
      </c>
      <c r="G21" s="254">
        <f t="shared" ref="G21:G31" si="8">E21*F21</f>
        <v>0</v>
      </c>
      <c r="H21" s="255">
        <v>0</v>
      </c>
      <c r="I21" s="256">
        <f t="shared" ref="I21:I31" si="9">E21*H21</f>
        <v>0</v>
      </c>
      <c r="J21" s="255"/>
      <c r="K21" s="256">
        <f t="shared" ref="K21:K31" si="10">E21*J21</f>
        <v>0</v>
      </c>
      <c r="O21" s="248">
        <v>2</v>
      </c>
      <c r="AA21" s="223">
        <v>12</v>
      </c>
      <c r="AB21" s="223">
        <v>0</v>
      </c>
      <c r="AC21" s="223">
        <v>10</v>
      </c>
      <c r="AZ21" s="223">
        <v>2</v>
      </c>
      <c r="BA21" s="223">
        <f t="shared" ref="BA21:BA31" si="11">IF(AZ21=1,G21,0)</f>
        <v>0</v>
      </c>
      <c r="BB21" s="223">
        <f t="shared" ref="BB21:BB31" si="12">IF(AZ21=2,G21,0)</f>
        <v>0</v>
      </c>
      <c r="BC21" s="223">
        <f t="shared" ref="BC21:BC31" si="13">IF(AZ21=3,G21,0)</f>
        <v>0</v>
      </c>
      <c r="BD21" s="223">
        <f t="shared" ref="BD21:BD31" si="14">IF(AZ21=4,G21,0)</f>
        <v>0</v>
      </c>
      <c r="BE21" s="223">
        <f t="shared" ref="BE21:BE31" si="15">IF(AZ21=5,G21,0)</f>
        <v>0</v>
      </c>
      <c r="CA21" s="248">
        <v>12</v>
      </c>
      <c r="CB21" s="248">
        <v>0</v>
      </c>
    </row>
    <row r="22" spans="1:80" x14ac:dyDescent="0.2">
      <c r="A22" s="249">
        <v>11</v>
      </c>
      <c r="B22" s="250" t="s">
        <v>737</v>
      </c>
      <c r="C22" s="251" t="s">
        <v>738</v>
      </c>
      <c r="D22" s="252" t="s">
        <v>397</v>
      </c>
      <c r="E22" s="253">
        <v>2</v>
      </c>
      <c r="F22" s="334">
        <v>0</v>
      </c>
      <c r="G22" s="254">
        <f t="shared" si="8"/>
        <v>0</v>
      </c>
      <c r="H22" s="255">
        <v>0</v>
      </c>
      <c r="I22" s="256">
        <f t="shared" si="9"/>
        <v>0</v>
      </c>
      <c r="J22" s="255"/>
      <c r="K22" s="256">
        <f t="shared" si="10"/>
        <v>0</v>
      </c>
      <c r="O22" s="248">
        <v>2</v>
      </c>
      <c r="AA22" s="223">
        <v>12</v>
      </c>
      <c r="AB22" s="223">
        <v>0</v>
      </c>
      <c r="AC22" s="223">
        <v>11</v>
      </c>
      <c r="AZ22" s="223">
        <v>2</v>
      </c>
      <c r="BA22" s="223">
        <f t="shared" si="11"/>
        <v>0</v>
      </c>
      <c r="BB22" s="223">
        <f t="shared" si="12"/>
        <v>0</v>
      </c>
      <c r="BC22" s="223">
        <f t="shared" si="13"/>
        <v>0</v>
      </c>
      <c r="BD22" s="223">
        <f t="shared" si="14"/>
        <v>0</v>
      </c>
      <c r="BE22" s="223">
        <f t="shared" si="15"/>
        <v>0</v>
      </c>
      <c r="CA22" s="248">
        <v>12</v>
      </c>
      <c r="CB22" s="248">
        <v>0</v>
      </c>
    </row>
    <row r="23" spans="1:80" x14ac:dyDescent="0.2">
      <c r="A23" s="249">
        <v>12</v>
      </c>
      <c r="B23" s="250" t="s">
        <v>739</v>
      </c>
      <c r="C23" s="251" t="s">
        <v>740</v>
      </c>
      <c r="D23" s="252" t="s">
        <v>263</v>
      </c>
      <c r="E23" s="253">
        <v>47</v>
      </c>
      <c r="F23" s="334">
        <v>0</v>
      </c>
      <c r="G23" s="254">
        <f t="shared" si="8"/>
        <v>0</v>
      </c>
      <c r="H23" s="255">
        <v>0</v>
      </c>
      <c r="I23" s="256">
        <f t="shared" si="9"/>
        <v>0</v>
      </c>
      <c r="J23" s="255"/>
      <c r="K23" s="256">
        <f t="shared" si="10"/>
        <v>0</v>
      </c>
      <c r="O23" s="248">
        <v>2</v>
      </c>
      <c r="AA23" s="223">
        <v>12</v>
      </c>
      <c r="AB23" s="223">
        <v>0</v>
      </c>
      <c r="AC23" s="223">
        <v>12</v>
      </c>
      <c r="AZ23" s="223">
        <v>2</v>
      </c>
      <c r="BA23" s="223">
        <f t="shared" si="11"/>
        <v>0</v>
      </c>
      <c r="BB23" s="223">
        <f t="shared" si="12"/>
        <v>0</v>
      </c>
      <c r="BC23" s="223">
        <f t="shared" si="13"/>
        <v>0</v>
      </c>
      <c r="BD23" s="223">
        <f t="shared" si="14"/>
        <v>0</v>
      </c>
      <c r="BE23" s="223">
        <f t="shared" si="15"/>
        <v>0</v>
      </c>
      <c r="CA23" s="248">
        <v>12</v>
      </c>
      <c r="CB23" s="248">
        <v>0</v>
      </c>
    </row>
    <row r="24" spans="1:80" x14ac:dyDescent="0.2">
      <c r="A24" s="249">
        <v>13</v>
      </c>
      <c r="B24" s="250" t="s">
        <v>741</v>
      </c>
      <c r="C24" s="251" t="s">
        <v>742</v>
      </c>
      <c r="D24" s="252" t="s">
        <v>263</v>
      </c>
      <c r="E24" s="253">
        <v>26</v>
      </c>
      <c r="F24" s="334">
        <v>0</v>
      </c>
      <c r="G24" s="254">
        <f t="shared" si="8"/>
        <v>0</v>
      </c>
      <c r="H24" s="255">
        <v>0</v>
      </c>
      <c r="I24" s="256">
        <f t="shared" si="9"/>
        <v>0</v>
      </c>
      <c r="J24" s="255"/>
      <c r="K24" s="256">
        <f t="shared" si="10"/>
        <v>0</v>
      </c>
      <c r="O24" s="248">
        <v>2</v>
      </c>
      <c r="AA24" s="223">
        <v>12</v>
      </c>
      <c r="AB24" s="223">
        <v>0</v>
      </c>
      <c r="AC24" s="223">
        <v>13</v>
      </c>
      <c r="AZ24" s="223">
        <v>2</v>
      </c>
      <c r="BA24" s="223">
        <f t="shared" si="11"/>
        <v>0</v>
      </c>
      <c r="BB24" s="223">
        <f t="shared" si="12"/>
        <v>0</v>
      </c>
      <c r="BC24" s="223">
        <f t="shared" si="13"/>
        <v>0</v>
      </c>
      <c r="BD24" s="223">
        <f t="shared" si="14"/>
        <v>0</v>
      </c>
      <c r="BE24" s="223">
        <f t="shared" si="15"/>
        <v>0</v>
      </c>
      <c r="CA24" s="248">
        <v>12</v>
      </c>
      <c r="CB24" s="248">
        <v>0</v>
      </c>
    </row>
    <row r="25" spans="1:80" x14ac:dyDescent="0.2">
      <c r="A25" s="249">
        <v>14</v>
      </c>
      <c r="B25" s="250" t="s">
        <v>743</v>
      </c>
      <c r="C25" s="251" t="s">
        <v>744</v>
      </c>
      <c r="D25" s="252" t="s">
        <v>263</v>
      </c>
      <c r="E25" s="253">
        <v>30</v>
      </c>
      <c r="F25" s="334">
        <v>0</v>
      </c>
      <c r="G25" s="254">
        <f t="shared" si="8"/>
        <v>0</v>
      </c>
      <c r="H25" s="255">
        <v>0</v>
      </c>
      <c r="I25" s="256">
        <f t="shared" si="9"/>
        <v>0</v>
      </c>
      <c r="J25" s="255"/>
      <c r="K25" s="256">
        <f t="shared" si="10"/>
        <v>0</v>
      </c>
      <c r="O25" s="248">
        <v>2</v>
      </c>
      <c r="AA25" s="223">
        <v>12</v>
      </c>
      <c r="AB25" s="223">
        <v>0</v>
      </c>
      <c r="AC25" s="223">
        <v>14</v>
      </c>
      <c r="AZ25" s="223">
        <v>2</v>
      </c>
      <c r="BA25" s="223">
        <f t="shared" si="11"/>
        <v>0</v>
      </c>
      <c r="BB25" s="223">
        <f t="shared" si="12"/>
        <v>0</v>
      </c>
      <c r="BC25" s="223">
        <f t="shared" si="13"/>
        <v>0</v>
      </c>
      <c r="BD25" s="223">
        <f t="shared" si="14"/>
        <v>0</v>
      </c>
      <c r="BE25" s="223">
        <f t="shared" si="15"/>
        <v>0</v>
      </c>
      <c r="CA25" s="248">
        <v>12</v>
      </c>
      <c r="CB25" s="248">
        <v>0</v>
      </c>
    </row>
    <row r="26" spans="1:80" x14ac:dyDescent="0.2">
      <c r="A26" s="249">
        <v>15</v>
      </c>
      <c r="B26" s="250" t="s">
        <v>745</v>
      </c>
      <c r="C26" s="251" t="s">
        <v>746</v>
      </c>
      <c r="D26" s="252" t="s">
        <v>263</v>
      </c>
      <c r="E26" s="253">
        <v>47</v>
      </c>
      <c r="F26" s="334">
        <v>0</v>
      </c>
      <c r="G26" s="254">
        <f t="shared" si="8"/>
        <v>0</v>
      </c>
      <c r="H26" s="255">
        <v>0</v>
      </c>
      <c r="I26" s="256">
        <f t="shared" si="9"/>
        <v>0</v>
      </c>
      <c r="J26" s="255"/>
      <c r="K26" s="256">
        <f t="shared" si="10"/>
        <v>0</v>
      </c>
      <c r="O26" s="248">
        <v>2</v>
      </c>
      <c r="AA26" s="223">
        <v>12</v>
      </c>
      <c r="AB26" s="223">
        <v>0</v>
      </c>
      <c r="AC26" s="223">
        <v>15</v>
      </c>
      <c r="AZ26" s="223">
        <v>2</v>
      </c>
      <c r="BA26" s="223">
        <f t="shared" si="11"/>
        <v>0</v>
      </c>
      <c r="BB26" s="223">
        <f t="shared" si="12"/>
        <v>0</v>
      </c>
      <c r="BC26" s="223">
        <f t="shared" si="13"/>
        <v>0</v>
      </c>
      <c r="BD26" s="223">
        <f t="shared" si="14"/>
        <v>0</v>
      </c>
      <c r="BE26" s="223">
        <f t="shared" si="15"/>
        <v>0</v>
      </c>
      <c r="CA26" s="248">
        <v>12</v>
      </c>
      <c r="CB26" s="248">
        <v>0</v>
      </c>
    </row>
    <row r="27" spans="1:80" x14ac:dyDescent="0.2">
      <c r="A27" s="249">
        <v>16</v>
      </c>
      <c r="B27" s="250" t="s">
        <v>747</v>
      </c>
      <c r="C27" s="251" t="s">
        <v>748</v>
      </c>
      <c r="D27" s="252" t="s">
        <v>263</v>
      </c>
      <c r="E27" s="253">
        <v>26</v>
      </c>
      <c r="F27" s="334">
        <v>0</v>
      </c>
      <c r="G27" s="254">
        <f t="shared" si="8"/>
        <v>0</v>
      </c>
      <c r="H27" s="255">
        <v>0</v>
      </c>
      <c r="I27" s="256">
        <f t="shared" si="9"/>
        <v>0</v>
      </c>
      <c r="J27" s="255"/>
      <c r="K27" s="256">
        <f t="shared" si="10"/>
        <v>0</v>
      </c>
      <c r="O27" s="248">
        <v>2</v>
      </c>
      <c r="AA27" s="223">
        <v>12</v>
      </c>
      <c r="AB27" s="223">
        <v>0</v>
      </c>
      <c r="AC27" s="223">
        <v>16</v>
      </c>
      <c r="AZ27" s="223">
        <v>2</v>
      </c>
      <c r="BA27" s="223">
        <f t="shared" si="11"/>
        <v>0</v>
      </c>
      <c r="BB27" s="223">
        <f t="shared" si="12"/>
        <v>0</v>
      </c>
      <c r="BC27" s="223">
        <f t="shared" si="13"/>
        <v>0</v>
      </c>
      <c r="BD27" s="223">
        <f t="shared" si="14"/>
        <v>0</v>
      </c>
      <c r="BE27" s="223">
        <f t="shared" si="15"/>
        <v>0</v>
      </c>
      <c r="CA27" s="248">
        <v>12</v>
      </c>
      <c r="CB27" s="248">
        <v>0</v>
      </c>
    </row>
    <row r="28" spans="1:80" x14ac:dyDescent="0.2">
      <c r="A28" s="249">
        <v>17</v>
      </c>
      <c r="B28" s="250" t="s">
        <v>749</v>
      </c>
      <c r="C28" s="251" t="s">
        <v>750</v>
      </c>
      <c r="D28" s="252" t="s">
        <v>263</v>
      </c>
      <c r="E28" s="253">
        <v>30</v>
      </c>
      <c r="F28" s="334">
        <v>0</v>
      </c>
      <c r="G28" s="254">
        <f t="shared" si="8"/>
        <v>0</v>
      </c>
      <c r="H28" s="255">
        <v>0</v>
      </c>
      <c r="I28" s="256">
        <f t="shared" si="9"/>
        <v>0</v>
      </c>
      <c r="J28" s="255"/>
      <c r="K28" s="256">
        <f t="shared" si="10"/>
        <v>0</v>
      </c>
      <c r="O28" s="248">
        <v>2</v>
      </c>
      <c r="AA28" s="223">
        <v>12</v>
      </c>
      <c r="AB28" s="223">
        <v>0</v>
      </c>
      <c r="AC28" s="223">
        <v>17</v>
      </c>
      <c r="AZ28" s="223">
        <v>2</v>
      </c>
      <c r="BA28" s="223">
        <f t="shared" si="11"/>
        <v>0</v>
      </c>
      <c r="BB28" s="223">
        <f t="shared" si="12"/>
        <v>0</v>
      </c>
      <c r="BC28" s="223">
        <f t="shared" si="13"/>
        <v>0</v>
      </c>
      <c r="BD28" s="223">
        <f t="shared" si="14"/>
        <v>0</v>
      </c>
      <c r="BE28" s="223">
        <f t="shared" si="15"/>
        <v>0</v>
      </c>
      <c r="CA28" s="248">
        <v>12</v>
      </c>
      <c r="CB28" s="248">
        <v>0</v>
      </c>
    </row>
    <row r="29" spans="1:80" x14ac:dyDescent="0.2">
      <c r="A29" s="249">
        <v>18</v>
      </c>
      <c r="B29" s="250" t="s">
        <v>751</v>
      </c>
      <c r="C29" s="251" t="s">
        <v>752</v>
      </c>
      <c r="D29" s="252" t="s">
        <v>263</v>
      </c>
      <c r="E29" s="253">
        <v>103</v>
      </c>
      <c r="F29" s="334">
        <v>0</v>
      </c>
      <c r="G29" s="254">
        <f t="shared" si="8"/>
        <v>0</v>
      </c>
      <c r="H29" s="255">
        <v>0</v>
      </c>
      <c r="I29" s="256">
        <f t="shared" si="9"/>
        <v>0</v>
      </c>
      <c r="J29" s="255"/>
      <c r="K29" s="256">
        <f t="shared" si="10"/>
        <v>0</v>
      </c>
      <c r="O29" s="248">
        <v>2</v>
      </c>
      <c r="AA29" s="223">
        <v>12</v>
      </c>
      <c r="AB29" s="223">
        <v>0</v>
      </c>
      <c r="AC29" s="223">
        <v>18</v>
      </c>
      <c r="AZ29" s="223">
        <v>2</v>
      </c>
      <c r="BA29" s="223">
        <f t="shared" si="11"/>
        <v>0</v>
      </c>
      <c r="BB29" s="223">
        <f t="shared" si="12"/>
        <v>0</v>
      </c>
      <c r="BC29" s="223">
        <f t="shared" si="13"/>
        <v>0</v>
      </c>
      <c r="BD29" s="223">
        <f t="shared" si="14"/>
        <v>0</v>
      </c>
      <c r="BE29" s="223">
        <f t="shared" si="15"/>
        <v>0</v>
      </c>
      <c r="CA29" s="248">
        <v>12</v>
      </c>
      <c r="CB29" s="248">
        <v>0</v>
      </c>
    </row>
    <row r="30" spans="1:80" x14ac:dyDescent="0.2">
      <c r="A30" s="249">
        <v>19</v>
      </c>
      <c r="B30" s="250" t="s">
        <v>753</v>
      </c>
      <c r="C30" s="251" t="s">
        <v>754</v>
      </c>
      <c r="D30" s="252" t="s">
        <v>12</v>
      </c>
      <c r="E30" s="253">
        <f>SUM(G21:G29)/100</f>
        <v>0</v>
      </c>
      <c r="F30" s="334">
        <v>0</v>
      </c>
      <c r="G30" s="254">
        <f t="shared" si="8"/>
        <v>0</v>
      </c>
      <c r="H30" s="255">
        <v>0</v>
      </c>
      <c r="I30" s="256">
        <f t="shared" si="9"/>
        <v>0</v>
      </c>
      <c r="J30" s="255"/>
      <c r="K30" s="256">
        <f t="shared" si="10"/>
        <v>0</v>
      </c>
      <c r="O30" s="248">
        <v>2</v>
      </c>
      <c r="AA30" s="223">
        <v>12</v>
      </c>
      <c r="AB30" s="223">
        <v>0</v>
      </c>
      <c r="AC30" s="223">
        <v>19</v>
      </c>
      <c r="AZ30" s="223">
        <v>2</v>
      </c>
      <c r="BA30" s="223">
        <f t="shared" si="11"/>
        <v>0</v>
      </c>
      <c r="BB30" s="223">
        <f t="shared" si="12"/>
        <v>0</v>
      </c>
      <c r="BC30" s="223">
        <f t="shared" si="13"/>
        <v>0</v>
      </c>
      <c r="BD30" s="223">
        <f t="shared" si="14"/>
        <v>0</v>
      </c>
      <c r="BE30" s="223">
        <f t="shared" si="15"/>
        <v>0</v>
      </c>
      <c r="CA30" s="248">
        <v>12</v>
      </c>
      <c r="CB30" s="248">
        <v>0</v>
      </c>
    </row>
    <row r="31" spans="1:80" x14ac:dyDescent="0.2">
      <c r="A31" s="249">
        <v>20</v>
      </c>
      <c r="B31" s="250" t="s">
        <v>755</v>
      </c>
      <c r="C31" s="251" t="s">
        <v>756</v>
      </c>
      <c r="D31" s="252" t="s">
        <v>204</v>
      </c>
      <c r="E31" s="253">
        <v>16</v>
      </c>
      <c r="F31" s="334">
        <v>0</v>
      </c>
      <c r="G31" s="254">
        <f t="shared" si="8"/>
        <v>0</v>
      </c>
      <c r="H31" s="255">
        <v>0</v>
      </c>
      <c r="I31" s="256">
        <f t="shared" si="9"/>
        <v>0</v>
      </c>
      <c r="J31" s="255"/>
      <c r="K31" s="256">
        <f t="shared" si="10"/>
        <v>0</v>
      </c>
      <c r="O31" s="248">
        <v>2</v>
      </c>
      <c r="AA31" s="223">
        <v>12</v>
      </c>
      <c r="AB31" s="223">
        <v>0</v>
      </c>
      <c r="AC31" s="223">
        <v>20</v>
      </c>
      <c r="AZ31" s="223">
        <v>2</v>
      </c>
      <c r="BA31" s="223">
        <f t="shared" si="11"/>
        <v>0</v>
      </c>
      <c r="BB31" s="223">
        <f t="shared" si="12"/>
        <v>0</v>
      </c>
      <c r="BC31" s="223">
        <f t="shared" si="13"/>
        <v>0</v>
      </c>
      <c r="BD31" s="223">
        <f t="shared" si="14"/>
        <v>0</v>
      </c>
      <c r="BE31" s="223">
        <f t="shared" si="15"/>
        <v>0</v>
      </c>
      <c r="CA31" s="248">
        <v>12</v>
      </c>
      <c r="CB31" s="248">
        <v>0</v>
      </c>
    </row>
    <row r="32" spans="1:80" ht="13.1" x14ac:dyDescent="0.25">
      <c r="A32" s="265"/>
      <c r="B32" s="266" t="s">
        <v>99</v>
      </c>
      <c r="C32" s="267" t="s">
        <v>734</v>
      </c>
      <c r="D32" s="268"/>
      <c r="E32" s="269"/>
      <c r="F32" s="336"/>
      <c r="G32" s="271">
        <f>SUM(G20:G31)</f>
        <v>0</v>
      </c>
      <c r="H32" s="272"/>
      <c r="I32" s="273">
        <f>SUM(I20:I31)</f>
        <v>0</v>
      </c>
      <c r="J32" s="272"/>
      <c r="K32" s="273">
        <f>SUM(K20:K31)</f>
        <v>0</v>
      </c>
      <c r="O32" s="248">
        <v>4</v>
      </c>
      <c r="BA32" s="274">
        <f>SUM(BA20:BA31)</f>
        <v>0</v>
      </c>
      <c r="BB32" s="274">
        <f>SUM(BB20:BB31)</f>
        <v>0</v>
      </c>
      <c r="BC32" s="274">
        <f>SUM(BC20:BC31)</f>
        <v>0</v>
      </c>
      <c r="BD32" s="274">
        <f>SUM(BD20:BD31)</f>
        <v>0</v>
      </c>
      <c r="BE32" s="274">
        <f>SUM(BE20:BE31)</f>
        <v>0</v>
      </c>
    </row>
    <row r="33" spans="1:80" ht="13.1" x14ac:dyDescent="0.25">
      <c r="A33" s="238" t="s">
        <v>95</v>
      </c>
      <c r="B33" s="239" t="s">
        <v>757</v>
      </c>
      <c r="C33" s="240" t="s">
        <v>758</v>
      </c>
      <c r="D33" s="241"/>
      <c r="E33" s="242"/>
      <c r="F33" s="337"/>
      <c r="G33" s="243"/>
      <c r="H33" s="244"/>
      <c r="I33" s="245"/>
      <c r="J33" s="246"/>
      <c r="K33" s="247"/>
      <c r="O33" s="248">
        <v>1</v>
      </c>
    </row>
    <row r="34" spans="1:80" ht="20.95" x14ac:dyDescent="0.2">
      <c r="A34" s="249">
        <v>21</v>
      </c>
      <c r="B34" s="250" t="s">
        <v>760</v>
      </c>
      <c r="C34" s="251" t="s">
        <v>761</v>
      </c>
      <c r="D34" s="252" t="s">
        <v>397</v>
      </c>
      <c r="E34" s="253">
        <v>2</v>
      </c>
      <c r="F34" s="334">
        <v>0</v>
      </c>
      <c r="G34" s="254">
        <f t="shared" ref="G34:G46" si="16">E34*F34</f>
        <v>0</v>
      </c>
      <c r="H34" s="255">
        <v>0</v>
      </c>
      <c r="I34" s="256">
        <f t="shared" ref="I34:I46" si="17">E34*H34</f>
        <v>0</v>
      </c>
      <c r="J34" s="255"/>
      <c r="K34" s="256">
        <f t="shared" ref="K34:K46" si="18">E34*J34</f>
        <v>0</v>
      </c>
      <c r="O34" s="248">
        <v>2</v>
      </c>
      <c r="AA34" s="223">
        <v>12</v>
      </c>
      <c r="AB34" s="223">
        <v>0</v>
      </c>
      <c r="AC34" s="223">
        <v>21</v>
      </c>
      <c r="AZ34" s="223">
        <v>2</v>
      </c>
      <c r="BA34" s="223">
        <f t="shared" ref="BA34:BA46" si="19">IF(AZ34=1,G34,0)</f>
        <v>0</v>
      </c>
      <c r="BB34" s="223">
        <f t="shared" ref="BB34:BB46" si="20">IF(AZ34=2,G34,0)</f>
        <v>0</v>
      </c>
      <c r="BC34" s="223">
        <f t="shared" ref="BC34:BC46" si="21">IF(AZ34=3,G34,0)</f>
        <v>0</v>
      </c>
      <c r="BD34" s="223">
        <f t="shared" ref="BD34:BD46" si="22">IF(AZ34=4,G34,0)</f>
        <v>0</v>
      </c>
      <c r="BE34" s="223">
        <f t="shared" ref="BE34:BE46" si="23">IF(AZ34=5,G34,0)</f>
        <v>0</v>
      </c>
      <c r="CA34" s="248">
        <v>12</v>
      </c>
      <c r="CB34" s="248">
        <v>0</v>
      </c>
    </row>
    <row r="35" spans="1:80" x14ac:dyDescent="0.2">
      <c r="A35" s="249">
        <v>22</v>
      </c>
      <c r="B35" s="250" t="s">
        <v>762</v>
      </c>
      <c r="C35" s="251" t="s">
        <v>763</v>
      </c>
      <c r="D35" s="252" t="s">
        <v>397</v>
      </c>
      <c r="E35" s="253">
        <v>7</v>
      </c>
      <c r="F35" s="334">
        <v>0</v>
      </c>
      <c r="G35" s="254">
        <f t="shared" si="16"/>
        <v>0</v>
      </c>
      <c r="H35" s="255">
        <v>0</v>
      </c>
      <c r="I35" s="256">
        <f t="shared" si="17"/>
        <v>0</v>
      </c>
      <c r="J35" s="255"/>
      <c r="K35" s="256">
        <f t="shared" si="18"/>
        <v>0</v>
      </c>
      <c r="O35" s="248">
        <v>2</v>
      </c>
      <c r="AA35" s="223">
        <v>12</v>
      </c>
      <c r="AB35" s="223">
        <v>0</v>
      </c>
      <c r="AC35" s="223">
        <v>22</v>
      </c>
      <c r="AZ35" s="223">
        <v>2</v>
      </c>
      <c r="BA35" s="223">
        <f t="shared" si="19"/>
        <v>0</v>
      </c>
      <c r="BB35" s="223">
        <f t="shared" si="20"/>
        <v>0</v>
      </c>
      <c r="BC35" s="223">
        <f t="shared" si="21"/>
        <v>0</v>
      </c>
      <c r="BD35" s="223">
        <f t="shared" si="22"/>
        <v>0</v>
      </c>
      <c r="BE35" s="223">
        <f t="shared" si="23"/>
        <v>0</v>
      </c>
      <c r="CA35" s="248">
        <v>12</v>
      </c>
      <c r="CB35" s="248">
        <v>0</v>
      </c>
    </row>
    <row r="36" spans="1:80" x14ac:dyDescent="0.2">
      <c r="A36" s="249">
        <v>23</v>
      </c>
      <c r="B36" s="250" t="s">
        <v>764</v>
      </c>
      <c r="C36" s="251" t="s">
        <v>765</v>
      </c>
      <c r="D36" s="252" t="s">
        <v>397</v>
      </c>
      <c r="E36" s="253">
        <v>12</v>
      </c>
      <c r="F36" s="334">
        <v>0</v>
      </c>
      <c r="G36" s="254">
        <f t="shared" si="16"/>
        <v>0</v>
      </c>
      <c r="H36" s="255">
        <v>0</v>
      </c>
      <c r="I36" s="256">
        <f t="shared" si="17"/>
        <v>0</v>
      </c>
      <c r="J36" s="255"/>
      <c r="K36" s="256">
        <f t="shared" si="18"/>
        <v>0</v>
      </c>
      <c r="O36" s="248">
        <v>2</v>
      </c>
      <c r="AA36" s="223">
        <v>12</v>
      </c>
      <c r="AB36" s="223">
        <v>0</v>
      </c>
      <c r="AC36" s="223">
        <v>23</v>
      </c>
      <c r="AZ36" s="223">
        <v>2</v>
      </c>
      <c r="BA36" s="223">
        <f t="shared" si="19"/>
        <v>0</v>
      </c>
      <c r="BB36" s="223">
        <f t="shared" si="20"/>
        <v>0</v>
      </c>
      <c r="BC36" s="223">
        <f t="shared" si="21"/>
        <v>0</v>
      </c>
      <c r="BD36" s="223">
        <f t="shared" si="22"/>
        <v>0</v>
      </c>
      <c r="BE36" s="223">
        <f t="shared" si="23"/>
        <v>0</v>
      </c>
      <c r="CA36" s="248">
        <v>12</v>
      </c>
      <c r="CB36" s="248">
        <v>0</v>
      </c>
    </row>
    <row r="37" spans="1:80" x14ac:dyDescent="0.2">
      <c r="A37" s="249">
        <v>24</v>
      </c>
      <c r="B37" s="250" t="s">
        <v>766</v>
      </c>
      <c r="C37" s="251" t="s">
        <v>767</v>
      </c>
      <c r="D37" s="252" t="s">
        <v>397</v>
      </c>
      <c r="E37" s="253">
        <v>7</v>
      </c>
      <c r="F37" s="334">
        <v>0</v>
      </c>
      <c r="G37" s="254">
        <f t="shared" si="16"/>
        <v>0</v>
      </c>
      <c r="H37" s="255">
        <v>0</v>
      </c>
      <c r="I37" s="256">
        <f t="shared" si="17"/>
        <v>0</v>
      </c>
      <c r="J37" s="255"/>
      <c r="K37" s="256">
        <f t="shared" si="18"/>
        <v>0</v>
      </c>
      <c r="O37" s="248">
        <v>2</v>
      </c>
      <c r="AA37" s="223">
        <v>12</v>
      </c>
      <c r="AB37" s="223">
        <v>0</v>
      </c>
      <c r="AC37" s="223">
        <v>24</v>
      </c>
      <c r="AZ37" s="223">
        <v>2</v>
      </c>
      <c r="BA37" s="223">
        <f t="shared" si="19"/>
        <v>0</v>
      </c>
      <c r="BB37" s="223">
        <f t="shared" si="20"/>
        <v>0</v>
      </c>
      <c r="BC37" s="223">
        <f t="shared" si="21"/>
        <v>0</v>
      </c>
      <c r="BD37" s="223">
        <f t="shared" si="22"/>
        <v>0</v>
      </c>
      <c r="BE37" s="223">
        <f t="shared" si="23"/>
        <v>0</v>
      </c>
      <c r="CA37" s="248">
        <v>12</v>
      </c>
      <c r="CB37" s="248">
        <v>0</v>
      </c>
    </row>
    <row r="38" spans="1:80" x14ac:dyDescent="0.2">
      <c r="A38" s="249">
        <v>25</v>
      </c>
      <c r="B38" s="250" t="s">
        <v>768</v>
      </c>
      <c r="C38" s="251" t="s">
        <v>769</v>
      </c>
      <c r="D38" s="252" t="s">
        <v>397</v>
      </c>
      <c r="E38" s="253">
        <v>9</v>
      </c>
      <c r="F38" s="334">
        <v>0</v>
      </c>
      <c r="G38" s="254">
        <f t="shared" si="16"/>
        <v>0</v>
      </c>
      <c r="H38" s="255">
        <v>0</v>
      </c>
      <c r="I38" s="256">
        <f t="shared" si="17"/>
        <v>0</v>
      </c>
      <c r="J38" s="255"/>
      <c r="K38" s="256">
        <f t="shared" si="18"/>
        <v>0</v>
      </c>
      <c r="O38" s="248">
        <v>2</v>
      </c>
      <c r="AA38" s="223">
        <v>12</v>
      </c>
      <c r="AB38" s="223">
        <v>0</v>
      </c>
      <c r="AC38" s="223">
        <v>25</v>
      </c>
      <c r="AZ38" s="223">
        <v>2</v>
      </c>
      <c r="BA38" s="223">
        <f t="shared" si="19"/>
        <v>0</v>
      </c>
      <c r="BB38" s="223">
        <f t="shared" si="20"/>
        <v>0</v>
      </c>
      <c r="BC38" s="223">
        <f t="shared" si="21"/>
        <v>0</v>
      </c>
      <c r="BD38" s="223">
        <f t="shared" si="22"/>
        <v>0</v>
      </c>
      <c r="BE38" s="223">
        <f t="shared" si="23"/>
        <v>0</v>
      </c>
      <c r="CA38" s="248">
        <v>12</v>
      </c>
      <c r="CB38" s="248">
        <v>0</v>
      </c>
    </row>
    <row r="39" spans="1:80" x14ac:dyDescent="0.2">
      <c r="A39" s="249">
        <v>26</v>
      </c>
      <c r="B39" s="250" t="s">
        <v>770</v>
      </c>
      <c r="C39" s="251" t="s">
        <v>771</v>
      </c>
      <c r="D39" s="252" t="s">
        <v>397</v>
      </c>
      <c r="E39" s="253">
        <v>9</v>
      </c>
      <c r="F39" s="334">
        <v>0</v>
      </c>
      <c r="G39" s="254">
        <f t="shared" si="16"/>
        <v>0</v>
      </c>
      <c r="H39" s="255">
        <v>0</v>
      </c>
      <c r="I39" s="256">
        <f t="shared" si="17"/>
        <v>0</v>
      </c>
      <c r="J39" s="255"/>
      <c r="K39" s="256">
        <f t="shared" si="18"/>
        <v>0</v>
      </c>
      <c r="O39" s="248">
        <v>2</v>
      </c>
      <c r="AA39" s="223">
        <v>12</v>
      </c>
      <c r="AB39" s="223">
        <v>0</v>
      </c>
      <c r="AC39" s="223">
        <v>26</v>
      </c>
      <c r="AZ39" s="223">
        <v>2</v>
      </c>
      <c r="BA39" s="223">
        <f t="shared" si="19"/>
        <v>0</v>
      </c>
      <c r="BB39" s="223">
        <f t="shared" si="20"/>
        <v>0</v>
      </c>
      <c r="BC39" s="223">
        <f t="shared" si="21"/>
        <v>0</v>
      </c>
      <c r="BD39" s="223">
        <f t="shared" si="22"/>
        <v>0</v>
      </c>
      <c r="BE39" s="223">
        <f t="shared" si="23"/>
        <v>0</v>
      </c>
      <c r="CA39" s="248">
        <v>12</v>
      </c>
      <c r="CB39" s="248">
        <v>0</v>
      </c>
    </row>
    <row r="40" spans="1:80" x14ac:dyDescent="0.2">
      <c r="A40" s="249">
        <v>27</v>
      </c>
      <c r="B40" s="250" t="s">
        <v>772</v>
      </c>
      <c r="C40" s="251" t="s">
        <v>773</v>
      </c>
      <c r="D40" s="252" t="s">
        <v>397</v>
      </c>
      <c r="E40" s="253">
        <v>14</v>
      </c>
      <c r="F40" s="334">
        <v>0</v>
      </c>
      <c r="G40" s="254">
        <f t="shared" si="16"/>
        <v>0</v>
      </c>
      <c r="H40" s="255">
        <v>0</v>
      </c>
      <c r="I40" s="256">
        <f t="shared" si="17"/>
        <v>0</v>
      </c>
      <c r="J40" s="255"/>
      <c r="K40" s="256">
        <f t="shared" si="18"/>
        <v>0</v>
      </c>
      <c r="O40" s="248">
        <v>2</v>
      </c>
      <c r="AA40" s="223">
        <v>12</v>
      </c>
      <c r="AB40" s="223">
        <v>0</v>
      </c>
      <c r="AC40" s="223">
        <v>27</v>
      </c>
      <c r="AZ40" s="223">
        <v>2</v>
      </c>
      <c r="BA40" s="223">
        <f t="shared" si="19"/>
        <v>0</v>
      </c>
      <c r="BB40" s="223">
        <f t="shared" si="20"/>
        <v>0</v>
      </c>
      <c r="BC40" s="223">
        <f t="shared" si="21"/>
        <v>0</v>
      </c>
      <c r="BD40" s="223">
        <f t="shared" si="22"/>
        <v>0</v>
      </c>
      <c r="BE40" s="223">
        <f t="shared" si="23"/>
        <v>0</v>
      </c>
      <c r="CA40" s="248">
        <v>12</v>
      </c>
      <c r="CB40" s="248">
        <v>0</v>
      </c>
    </row>
    <row r="41" spans="1:80" x14ac:dyDescent="0.2">
      <c r="A41" s="249">
        <v>28</v>
      </c>
      <c r="B41" s="250" t="s">
        <v>774</v>
      </c>
      <c r="C41" s="251" t="s">
        <v>775</v>
      </c>
      <c r="D41" s="252" t="s">
        <v>397</v>
      </c>
      <c r="E41" s="253">
        <v>5</v>
      </c>
      <c r="F41" s="334">
        <v>0</v>
      </c>
      <c r="G41" s="254">
        <f t="shared" si="16"/>
        <v>0</v>
      </c>
      <c r="H41" s="255">
        <v>0</v>
      </c>
      <c r="I41" s="256">
        <f t="shared" si="17"/>
        <v>0</v>
      </c>
      <c r="J41" s="255"/>
      <c r="K41" s="256">
        <f t="shared" si="18"/>
        <v>0</v>
      </c>
      <c r="O41" s="248">
        <v>2</v>
      </c>
      <c r="AA41" s="223">
        <v>12</v>
      </c>
      <c r="AB41" s="223">
        <v>0</v>
      </c>
      <c r="AC41" s="223">
        <v>28</v>
      </c>
      <c r="AZ41" s="223">
        <v>2</v>
      </c>
      <c r="BA41" s="223">
        <f t="shared" si="19"/>
        <v>0</v>
      </c>
      <c r="BB41" s="223">
        <f t="shared" si="20"/>
        <v>0</v>
      </c>
      <c r="BC41" s="223">
        <f t="shared" si="21"/>
        <v>0</v>
      </c>
      <c r="BD41" s="223">
        <f t="shared" si="22"/>
        <v>0</v>
      </c>
      <c r="BE41" s="223">
        <f t="shared" si="23"/>
        <v>0</v>
      </c>
      <c r="CA41" s="248">
        <v>12</v>
      </c>
      <c r="CB41" s="248">
        <v>0</v>
      </c>
    </row>
    <row r="42" spans="1:80" x14ac:dyDescent="0.2">
      <c r="A42" s="249">
        <v>29</v>
      </c>
      <c r="B42" s="250" t="s">
        <v>776</v>
      </c>
      <c r="C42" s="251" t="s">
        <v>777</v>
      </c>
      <c r="D42" s="252" t="s">
        <v>397</v>
      </c>
      <c r="E42" s="253">
        <v>5</v>
      </c>
      <c r="F42" s="334">
        <v>0</v>
      </c>
      <c r="G42" s="254">
        <f t="shared" si="16"/>
        <v>0</v>
      </c>
      <c r="H42" s="255">
        <v>0</v>
      </c>
      <c r="I42" s="256">
        <f t="shared" si="17"/>
        <v>0</v>
      </c>
      <c r="J42" s="255"/>
      <c r="K42" s="256">
        <f t="shared" si="18"/>
        <v>0</v>
      </c>
      <c r="O42" s="248">
        <v>2</v>
      </c>
      <c r="AA42" s="223">
        <v>12</v>
      </c>
      <c r="AB42" s="223">
        <v>0</v>
      </c>
      <c r="AC42" s="223">
        <v>29</v>
      </c>
      <c r="AZ42" s="223">
        <v>2</v>
      </c>
      <c r="BA42" s="223">
        <f t="shared" si="19"/>
        <v>0</v>
      </c>
      <c r="BB42" s="223">
        <f t="shared" si="20"/>
        <v>0</v>
      </c>
      <c r="BC42" s="223">
        <f t="shared" si="21"/>
        <v>0</v>
      </c>
      <c r="BD42" s="223">
        <f t="shared" si="22"/>
        <v>0</v>
      </c>
      <c r="BE42" s="223">
        <f t="shared" si="23"/>
        <v>0</v>
      </c>
      <c r="CA42" s="248">
        <v>12</v>
      </c>
      <c r="CB42" s="248">
        <v>0</v>
      </c>
    </row>
    <row r="43" spans="1:80" x14ac:dyDescent="0.2">
      <c r="A43" s="249">
        <v>30</v>
      </c>
      <c r="B43" s="250" t="s">
        <v>778</v>
      </c>
      <c r="C43" s="251" t="s">
        <v>779</v>
      </c>
      <c r="D43" s="252" t="s">
        <v>397</v>
      </c>
      <c r="E43" s="253">
        <v>5</v>
      </c>
      <c r="F43" s="334">
        <v>0</v>
      </c>
      <c r="G43" s="254">
        <f t="shared" si="16"/>
        <v>0</v>
      </c>
      <c r="H43" s="255">
        <v>0</v>
      </c>
      <c r="I43" s="256">
        <f t="shared" si="17"/>
        <v>0</v>
      </c>
      <c r="J43" s="255"/>
      <c r="K43" s="256">
        <f t="shared" si="18"/>
        <v>0</v>
      </c>
      <c r="O43" s="248">
        <v>2</v>
      </c>
      <c r="AA43" s="223">
        <v>12</v>
      </c>
      <c r="AB43" s="223">
        <v>0</v>
      </c>
      <c r="AC43" s="223">
        <v>30</v>
      </c>
      <c r="AZ43" s="223">
        <v>2</v>
      </c>
      <c r="BA43" s="223">
        <f t="shared" si="19"/>
        <v>0</v>
      </c>
      <c r="BB43" s="223">
        <f t="shared" si="20"/>
        <v>0</v>
      </c>
      <c r="BC43" s="223">
        <f t="shared" si="21"/>
        <v>0</v>
      </c>
      <c r="BD43" s="223">
        <f t="shared" si="22"/>
        <v>0</v>
      </c>
      <c r="BE43" s="223">
        <f t="shared" si="23"/>
        <v>0</v>
      </c>
      <c r="CA43" s="248">
        <v>12</v>
      </c>
      <c r="CB43" s="248">
        <v>0</v>
      </c>
    </row>
    <row r="44" spans="1:80" ht="20.95" x14ac:dyDescent="0.2">
      <c r="A44" s="249">
        <v>31</v>
      </c>
      <c r="B44" s="250" t="s">
        <v>780</v>
      </c>
      <c r="C44" s="251" t="s">
        <v>781</v>
      </c>
      <c r="D44" s="252" t="s">
        <v>397</v>
      </c>
      <c r="E44" s="253">
        <v>1</v>
      </c>
      <c r="F44" s="334">
        <v>0</v>
      </c>
      <c r="G44" s="254">
        <f t="shared" si="16"/>
        <v>0</v>
      </c>
      <c r="H44" s="255">
        <v>0</v>
      </c>
      <c r="I44" s="256">
        <f t="shared" si="17"/>
        <v>0</v>
      </c>
      <c r="J44" s="255"/>
      <c r="K44" s="256">
        <f t="shared" si="18"/>
        <v>0</v>
      </c>
      <c r="O44" s="248">
        <v>2</v>
      </c>
      <c r="AA44" s="223">
        <v>12</v>
      </c>
      <c r="AB44" s="223">
        <v>0</v>
      </c>
      <c r="AC44" s="223">
        <v>31</v>
      </c>
      <c r="AZ44" s="223">
        <v>2</v>
      </c>
      <c r="BA44" s="223">
        <f t="shared" si="19"/>
        <v>0</v>
      </c>
      <c r="BB44" s="223">
        <f t="shared" si="20"/>
        <v>0</v>
      </c>
      <c r="BC44" s="223">
        <f t="shared" si="21"/>
        <v>0</v>
      </c>
      <c r="BD44" s="223">
        <f t="shared" si="22"/>
        <v>0</v>
      </c>
      <c r="BE44" s="223">
        <f t="shared" si="23"/>
        <v>0</v>
      </c>
      <c r="CA44" s="248">
        <v>12</v>
      </c>
      <c r="CB44" s="248">
        <v>0</v>
      </c>
    </row>
    <row r="45" spans="1:80" ht="20.95" x14ac:dyDescent="0.2">
      <c r="A45" s="249">
        <v>32</v>
      </c>
      <c r="B45" s="250" t="s">
        <v>782</v>
      </c>
      <c r="C45" s="251" t="s">
        <v>783</v>
      </c>
      <c r="D45" s="252" t="s">
        <v>397</v>
      </c>
      <c r="E45" s="253">
        <v>1</v>
      </c>
      <c r="F45" s="334">
        <v>0</v>
      </c>
      <c r="G45" s="254">
        <f t="shared" si="16"/>
        <v>0</v>
      </c>
      <c r="H45" s="255">
        <v>0</v>
      </c>
      <c r="I45" s="256">
        <f t="shared" si="17"/>
        <v>0</v>
      </c>
      <c r="J45" s="255"/>
      <c r="K45" s="256">
        <f t="shared" si="18"/>
        <v>0</v>
      </c>
      <c r="O45" s="248">
        <v>2</v>
      </c>
      <c r="AA45" s="223">
        <v>12</v>
      </c>
      <c r="AB45" s="223">
        <v>0</v>
      </c>
      <c r="AC45" s="223">
        <v>32</v>
      </c>
      <c r="AZ45" s="223">
        <v>2</v>
      </c>
      <c r="BA45" s="223">
        <f t="shared" si="19"/>
        <v>0</v>
      </c>
      <c r="BB45" s="223">
        <f t="shared" si="20"/>
        <v>0</v>
      </c>
      <c r="BC45" s="223">
        <f t="shared" si="21"/>
        <v>0</v>
      </c>
      <c r="BD45" s="223">
        <f t="shared" si="22"/>
        <v>0</v>
      </c>
      <c r="BE45" s="223">
        <f t="shared" si="23"/>
        <v>0</v>
      </c>
      <c r="CA45" s="248">
        <v>12</v>
      </c>
      <c r="CB45" s="248">
        <v>0</v>
      </c>
    </row>
    <row r="46" spans="1:80" x14ac:dyDescent="0.2">
      <c r="A46" s="249">
        <v>33</v>
      </c>
      <c r="B46" s="250" t="s">
        <v>784</v>
      </c>
      <c r="C46" s="251" t="s">
        <v>785</v>
      </c>
      <c r="D46" s="252" t="s">
        <v>12</v>
      </c>
      <c r="E46" s="253">
        <f>SUM(G34:G45)/100</f>
        <v>0</v>
      </c>
      <c r="F46" s="334">
        <v>0</v>
      </c>
      <c r="G46" s="254">
        <f t="shared" si="16"/>
        <v>0</v>
      </c>
      <c r="H46" s="255">
        <v>0</v>
      </c>
      <c r="I46" s="256">
        <f t="shared" si="17"/>
        <v>0</v>
      </c>
      <c r="J46" s="255"/>
      <c r="K46" s="256">
        <f t="shared" si="18"/>
        <v>0</v>
      </c>
      <c r="O46" s="248">
        <v>2</v>
      </c>
      <c r="AA46" s="223">
        <v>12</v>
      </c>
      <c r="AB46" s="223">
        <v>0</v>
      </c>
      <c r="AC46" s="223">
        <v>33</v>
      </c>
      <c r="AZ46" s="223">
        <v>2</v>
      </c>
      <c r="BA46" s="223">
        <f t="shared" si="19"/>
        <v>0</v>
      </c>
      <c r="BB46" s="223">
        <f t="shared" si="20"/>
        <v>0</v>
      </c>
      <c r="BC46" s="223">
        <f t="shared" si="21"/>
        <v>0</v>
      </c>
      <c r="BD46" s="223">
        <f t="shared" si="22"/>
        <v>0</v>
      </c>
      <c r="BE46" s="223">
        <f t="shared" si="23"/>
        <v>0</v>
      </c>
      <c r="CA46" s="248">
        <v>12</v>
      </c>
      <c r="CB46" s="248">
        <v>0</v>
      </c>
    </row>
    <row r="47" spans="1:80" ht="13.1" x14ac:dyDescent="0.25">
      <c r="A47" s="265"/>
      <c r="B47" s="266" t="s">
        <v>99</v>
      </c>
      <c r="C47" s="267" t="s">
        <v>759</v>
      </c>
      <c r="D47" s="268"/>
      <c r="E47" s="269"/>
      <c r="F47" s="336"/>
      <c r="G47" s="271">
        <f>SUM(G33:G46)</f>
        <v>0</v>
      </c>
      <c r="H47" s="272"/>
      <c r="I47" s="273">
        <f>SUM(I33:I46)</f>
        <v>0</v>
      </c>
      <c r="J47" s="272"/>
      <c r="K47" s="273">
        <f>SUM(K33:K46)</f>
        <v>0</v>
      </c>
      <c r="O47" s="248">
        <v>4</v>
      </c>
      <c r="BA47" s="274">
        <f>SUM(BA33:BA46)</f>
        <v>0</v>
      </c>
      <c r="BB47" s="274">
        <f>SUM(BB33:BB46)</f>
        <v>0</v>
      </c>
      <c r="BC47" s="274">
        <f>SUM(BC33:BC46)</f>
        <v>0</v>
      </c>
      <c r="BD47" s="274">
        <f>SUM(BD33:BD46)</f>
        <v>0</v>
      </c>
      <c r="BE47" s="274">
        <f>SUM(BE33:BE46)</f>
        <v>0</v>
      </c>
    </row>
    <row r="48" spans="1:80" ht="13.1" x14ac:dyDescent="0.25">
      <c r="A48" s="238" t="s">
        <v>95</v>
      </c>
      <c r="B48" s="239" t="s">
        <v>786</v>
      </c>
      <c r="C48" s="240" t="s">
        <v>787</v>
      </c>
      <c r="D48" s="241"/>
      <c r="E48" s="242"/>
      <c r="F48" s="337"/>
      <c r="G48" s="243"/>
      <c r="H48" s="244"/>
      <c r="I48" s="245"/>
      <c r="J48" s="246"/>
      <c r="K48" s="247"/>
      <c r="O48" s="248">
        <v>1</v>
      </c>
    </row>
    <row r="49" spans="1:80" x14ac:dyDescent="0.2">
      <c r="A49" s="249">
        <v>34</v>
      </c>
      <c r="B49" s="250" t="s">
        <v>789</v>
      </c>
      <c r="C49" s="251" t="s">
        <v>790</v>
      </c>
      <c r="D49" s="252" t="s">
        <v>397</v>
      </c>
      <c r="E49" s="253">
        <v>3</v>
      </c>
      <c r="F49" s="334">
        <v>0</v>
      </c>
      <c r="G49" s="254">
        <f t="shared" ref="G49:G54" si="24">E49*F49</f>
        <v>0</v>
      </c>
      <c r="H49" s="255">
        <v>0</v>
      </c>
      <c r="I49" s="256">
        <f t="shared" ref="I49:I54" si="25">E49*H49</f>
        <v>0</v>
      </c>
      <c r="J49" s="255"/>
      <c r="K49" s="256">
        <f t="shared" ref="K49:K54" si="26">E49*J49</f>
        <v>0</v>
      </c>
      <c r="O49" s="248">
        <v>2</v>
      </c>
      <c r="AA49" s="223">
        <v>12</v>
      </c>
      <c r="AB49" s="223">
        <v>0</v>
      </c>
      <c r="AC49" s="223">
        <v>34</v>
      </c>
      <c r="AZ49" s="223">
        <v>2</v>
      </c>
      <c r="BA49" s="223">
        <f t="shared" ref="BA49:BA54" si="27">IF(AZ49=1,G49,0)</f>
        <v>0</v>
      </c>
      <c r="BB49" s="223">
        <f t="shared" ref="BB49:BB54" si="28">IF(AZ49=2,G49,0)</f>
        <v>0</v>
      </c>
      <c r="BC49" s="223">
        <f t="shared" ref="BC49:BC54" si="29">IF(AZ49=3,G49,0)</f>
        <v>0</v>
      </c>
      <c r="BD49" s="223">
        <f t="shared" ref="BD49:BD54" si="30">IF(AZ49=4,G49,0)</f>
        <v>0</v>
      </c>
      <c r="BE49" s="223">
        <f t="shared" ref="BE49:BE54" si="31">IF(AZ49=5,G49,0)</f>
        <v>0</v>
      </c>
      <c r="CA49" s="248">
        <v>12</v>
      </c>
      <c r="CB49" s="248">
        <v>0</v>
      </c>
    </row>
    <row r="50" spans="1:80" x14ac:dyDescent="0.2">
      <c r="A50" s="249">
        <v>35</v>
      </c>
      <c r="B50" s="250" t="s">
        <v>791</v>
      </c>
      <c r="C50" s="251" t="s">
        <v>792</v>
      </c>
      <c r="D50" s="252" t="s">
        <v>397</v>
      </c>
      <c r="E50" s="253">
        <v>2</v>
      </c>
      <c r="F50" s="334">
        <v>0</v>
      </c>
      <c r="G50" s="254">
        <f t="shared" si="24"/>
        <v>0</v>
      </c>
      <c r="H50" s="255">
        <v>0</v>
      </c>
      <c r="I50" s="256">
        <f t="shared" si="25"/>
        <v>0</v>
      </c>
      <c r="J50" s="255"/>
      <c r="K50" s="256">
        <f t="shared" si="26"/>
        <v>0</v>
      </c>
      <c r="O50" s="248">
        <v>2</v>
      </c>
      <c r="AA50" s="223">
        <v>12</v>
      </c>
      <c r="AB50" s="223">
        <v>0</v>
      </c>
      <c r="AC50" s="223">
        <v>35</v>
      </c>
      <c r="AZ50" s="223">
        <v>2</v>
      </c>
      <c r="BA50" s="223">
        <f t="shared" si="27"/>
        <v>0</v>
      </c>
      <c r="BB50" s="223">
        <f t="shared" si="28"/>
        <v>0</v>
      </c>
      <c r="BC50" s="223">
        <f t="shared" si="29"/>
        <v>0</v>
      </c>
      <c r="BD50" s="223">
        <f t="shared" si="30"/>
        <v>0</v>
      </c>
      <c r="BE50" s="223">
        <f t="shared" si="31"/>
        <v>0</v>
      </c>
      <c r="CA50" s="248">
        <v>12</v>
      </c>
      <c r="CB50" s="248">
        <v>0</v>
      </c>
    </row>
    <row r="51" spans="1:80" x14ac:dyDescent="0.2">
      <c r="A51" s="249">
        <v>36</v>
      </c>
      <c r="B51" s="250" t="s">
        <v>793</v>
      </c>
      <c r="C51" s="251" t="s">
        <v>794</v>
      </c>
      <c r="D51" s="252" t="s">
        <v>397</v>
      </c>
      <c r="E51" s="253">
        <v>5</v>
      </c>
      <c r="F51" s="334">
        <v>0</v>
      </c>
      <c r="G51" s="254">
        <f t="shared" si="24"/>
        <v>0</v>
      </c>
      <c r="H51" s="255">
        <v>0</v>
      </c>
      <c r="I51" s="256">
        <f t="shared" si="25"/>
        <v>0</v>
      </c>
      <c r="J51" s="255"/>
      <c r="K51" s="256">
        <f t="shared" si="26"/>
        <v>0</v>
      </c>
      <c r="O51" s="248">
        <v>2</v>
      </c>
      <c r="AA51" s="223">
        <v>12</v>
      </c>
      <c r="AB51" s="223">
        <v>0</v>
      </c>
      <c r="AC51" s="223">
        <v>36</v>
      </c>
      <c r="AZ51" s="223">
        <v>2</v>
      </c>
      <c r="BA51" s="223">
        <f t="shared" si="27"/>
        <v>0</v>
      </c>
      <c r="BB51" s="223">
        <f t="shared" si="28"/>
        <v>0</v>
      </c>
      <c r="BC51" s="223">
        <f t="shared" si="29"/>
        <v>0</v>
      </c>
      <c r="BD51" s="223">
        <f t="shared" si="30"/>
        <v>0</v>
      </c>
      <c r="BE51" s="223">
        <f t="shared" si="31"/>
        <v>0</v>
      </c>
      <c r="CA51" s="248">
        <v>12</v>
      </c>
      <c r="CB51" s="248">
        <v>0</v>
      </c>
    </row>
    <row r="52" spans="1:80" x14ac:dyDescent="0.2">
      <c r="A52" s="249">
        <v>37</v>
      </c>
      <c r="B52" s="250" t="s">
        <v>795</v>
      </c>
      <c r="C52" s="251" t="s">
        <v>796</v>
      </c>
      <c r="D52" s="252" t="s">
        <v>397</v>
      </c>
      <c r="E52" s="253">
        <v>5</v>
      </c>
      <c r="F52" s="334">
        <v>0</v>
      </c>
      <c r="G52" s="254">
        <f t="shared" si="24"/>
        <v>0</v>
      </c>
      <c r="H52" s="255">
        <v>0</v>
      </c>
      <c r="I52" s="256">
        <f t="shared" si="25"/>
        <v>0</v>
      </c>
      <c r="J52" s="255"/>
      <c r="K52" s="256">
        <f t="shared" si="26"/>
        <v>0</v>
      </c>
      <c r="O52" s="248">
        <v>2</v>
      </c>
      <c r="AA52" s="223">
        <v>12</v>
      </c>
      <c r="AB52" s="223">
        <v>0</v>
      </c>
      <c r="AC52" s="223">
        <v>37</v>
      </c>
      <c r="AZ52" s="223">
        <v>2</v>
      </c>
      <c r="BA52" s="223">
        <f t="shared" si="27"/>
        <v>0</v>
      </c>
      <c r="BB52" s="223">
        <f t="shared" si="28"/>
        <v>0</v>
      </c>
      <c r="BC52" s="223">
        <f t="shared" si="29"/>
        <v>0</v>
      </c>
      <c r="BD52" s="223">
        <f t="shared" si="30"/>
        <v>0</v>
      </c>
      <c r="BE52" s="223">
        <f t="shared" si="31"/>
        <v>0</v>
      </c>
      <c r="CA52" s="248">
        <v>12</v>
      </c>
      <c r="CB52" s="248">
        <v>0</v>
      </c>
    </row>
    <row r="53" spans="1:80" x14ac:dyDescent="0.2">
      <c r="A53" s="249">
        <v>38</v>
      </c>
      <c r="B53" s="250" t="s">
        <v>797</v>
      </c>
      <c r="C53" s="251" t="s">
        <v>798</v>
      </c>
      <c r="D53" s="252" t="s">
        <v>12</v>
      </c>
      <c r="E53" s="253">
        <f>SUM(G49:G52)/100</f>
        <v>0</v>
      </c>
      <c r="F53" s="334">
        <v>1.2</v>
      </c>
      <c r="G53" s="254">
        <f t="shared" si="24"/>
        <v>0</v>
      </c>
      <c r="H53" s="255">
        <v>0</v>
      </c>
      <c r="I53" s="256">
        <f t="shared" si="25"/>
        <v>0</v>
      </c>
      <c r="J53" s="255"/>
      <c r="K53" s="256">
        <f t="shared" si="26"/>
        <v>0</v>
      </c>
      <c r="O53" s="248">
        <v>2</v>
      </c>
      <c r="AA53" s="223">
        <v>12</v>
      </c>
      <c r="AB53" s="223">
        <v>0</v>
      </c>
      <c r="AC53" s="223">
        <v>38</v>
      </c>
      <c r="AZ53" s="223">
        <v>2</v>
      </c>
      <c r="BA53" s="223">
        <f t="shared" si="27"/>
        <v>0</v>
      </c>
      <c r="BB53" s="223">
        <f t="shared" si="28"/>
        <v>0</v>
      </c>
      <c r="BC53" s="223">
        <f t="shared" si="29"/>
        <v>0</v>
      </c>
      <c r="BD53" s="223">
        <f t="shared" si="30"/>
        <v>0</v>
      </c>
      <c r="BE53" s="223">
        <f t="shared" si="31"/>
        <v>0</v>
      </c>
      <c r="CA53" s="248">
        <v>12</v>
      </c>
      <c r="CB53" s="248">
        <v>0</v>
      </c>
    </row>
    <row r="54" spans="1:80" x14ac:dyDescent="0.2">
      <c r="A54" s="249">
        <v>39</v>
      </c>
      <c r="B54" s="250" t="s">
        <v>799</v>
      </c>
      <c r="C54" s="251" t="s">
        <v>800</v>
      </c>
      <c r="D54" s="252" t="s">
        <v>204</v>
      </c>
      <c r="E54" s="253">
        <v>24</v>
      </c>
      <c r="F54" s="334">
        <v>0</v>
      </c>
      <c r="G54" s="254">
        <f t="shared" si="24"/>
        <v>0</v>
      </c>
      <c r="H54" s="255">
        <v>0</v>
      </c>
      <c r="I54" s="256">
        <f t="shared" si="25"/>
        <v>0</v>
      </c>
      <c r="J54" s="255"/>
      <c r="K54" s="256">
        <f t="shared" si="26"/>
        <v>0</v>
      </c>
      <c r="O54" s="248">
        <v>2</v>
      </c>
      <c r="AA54" s="223">
        <v>12</v>
      </c>
      <c r="AB54" s="223">
        <v>0</v>
      </c>
      <c r="AC54" s="223">
        <v>39</v>
      </c>
      <c r="AZ54" s="223">
        <v>2</v>
      </c>
      <c r="BA54" s="223">
        <f t="shared" si="27"/>
        <v>0</v>
      </c>
      <c r="BB54" s="223">
        <f t="shared" si="28"/>
        <v>0</v>
      </c>
      <c r="BC54" s="223">
        <f t="shared" si="29"/>
        <v>0</v>
      </c>
      <c r="BD54" s="223">
        <f t="shared" si="30"/>
        <v>0</v>
      </c>
      <c r="BE54" s="223">
        <f t="shared" si="31"/>
        <v>0</v>
      </c>
      <c r="CA54" s="248">
        <v>12</v>
      </c>
      <c r="CB54" s="248">
        <v>0</v>
      </c>
    </row>
    <row r="55" spans="1:80" ht="13.1" x14ac:dyDescent="0.25">
      <c r="A55" s="265"/>
      <c r="B55" s="266" t="s">
        <v>99</v>
      </c>
      <c r="C55" s="267" t="s">
        <v>788</v>
      </c>
      <c r="D55" s="268"/>
      <c r="E55" s="269"/>
      <c r="F55" s="336"/>
      <c r="G55" s="271">
        <f>SUM(G48:G54)</f>
        <v>0</v>
      </c>
      <c r="H55" s="272"/>
      <c r="I55" s="273">
        <f>SUM(I48:I54)</f>
        <v>0</v>
      </c>
      <c r="J55" s="272"/>
      <c r="K55" s="273">
        <f>SUM(K48:K54)</f>
        <v>0</v>
      </c>
      <c r="O55" s="248">
        <v>4</v>
      </c>
      <c r="BA55" s="274">
        <f>SUM(BA48:BA54)</f>
        <v>0</v>
      </c>
      <c r="BB55" s="274">
        <f>SUM(BB48:BB54)</f>
        <v>0</v>
      </c>
      <c r="BC55" s="274">
        <f>SUM(BC48:BC54)</f>
        <v>0</v>
      </c>
      <c r="BD55" s="274">
        <f>SUM(BD48:BD54)</f>
        <v>0</v>
      </c>
      <c r="BE55" s="274">
        <f>SUM(BE48:BE54)</f>
        <v>0</v>
      </c>
    </row>
    <row r="56" spans="1:80" ht="13.1" x14ac:dyDescent="0.25">
      <c r="A56" s="238" t="s">
        <v>95</v>
      </c>
      <c r="B56" s="239" t="s">
        <v>801</v>
      </c>
      <c r="C56" s="240" t="s">
        <v>802</v>
      </c>
      <c r="D56" s="241"/>
      <c r="E56" s="242"/>
      <c r="F56" s="337"/>
      <c r="G56" s="243"/>
      <c r="H56" s="244"/>
      <c r="I56" s="245"/>
      <c r="J56" s="246"/>
      <c r="K56" s="247"/>
      <c r="O56" s="248">
        <v>1</v>
      </c>
    </row>
    <row r="57" spans="1:80" x14ac:dyDescent="0.2">
      <c r="A57" s="249">
        <v>40</v>
      </c>
      <c r="B57" s="250" t="s">
        <v>804</v>
      </c>
      <c r="C57" s="251" t="s">
        <v>805</v>
      </c>
      <c r="D57" s="252" t="s">
        <v>263</v>
      </c>
      <c r="E57" s="253">
        <v>1000</v>
      </c>
      <c r="F57" s="334">
        <v>0</v>
      </c>
      <c r="G57" s="254">
        <f t="shared" ref="G57:G76" si="32">E57*F57</f>
        <v>0</v>
      </c>
      <c r="H57" s="255">
        <v>0</v>
      </c>
      <c r="I57" s="256">
        <f t="shared" ref="I57:I76" si="33">E57*H57</f>
        <v>0</v>
      </c>
      <c r="J57" s="255"/>
      <c r="K57" s="256">
        <f t="shared" ref="K57:K76" si="34">E57*J57</f>
        <v>0</v>
      </c>
      <c r="O57" s="248">
        <v>2</v>
      </c>
      <c r="AA57" s="223">
        <v>12</v>
      </c>
      <c r="AB57" s="223">
        <v>0</v>
      </c>
      <c r="AC57" s="223">
        <v>40</v>
      </c>
      <c r="AZ57" s="223">
        <v>2</v>
      </c>
      <c r="BA57" s="223">
        <f t="shared" ref="BA57:BA76" si="35">IF(AZ57=1,G57,0)</f>
        <v>0</v>
      </c>
      <c r="BB57" s="223">
        <f t="shared" ref="BB57:BB76" si="36">IF(AZ57=2,G57,0)</f>
        <v>0</v>
      </c>
      <c r="BC57" s="223">
        <f t="shared" ref="BC57:BC76" si="37">IF(AZ57=3,G57,0)</f>
        <v>0</v>
      </c>
      <c r="BD57" s="223">
        <f t="shared" ref="BD57:BD76" si="38">IF(AZ57=4,G57,0)</f>
        <v>0</v>
      </c>
      <c r="BE57" s="223">
        <f t="shared" ref="BE57:BE76" si="39">IF(AZ57=5,G57,0)</f>
        <v>0</v>
      </c>
      <c r="CA57" s="248">
        <v>12</v>
      </c>
      <c r="CB57" s="248">
        <v>0</v>
      </c>
    </row>
    <row r="58" spans="1:80" x14ac:dyDescent="0.2">
      <c r="A58" s="249">
        <v>41</v>
      </c>
      <c r="B58" s="250" t="s">
        <v>806</v>
      </c>
      <c r="C58" s="251" t="s">
        <v>807</v>
      </c>
      <c r="D58" s="252" t="s">
        <v>397</v>
      </c>
      <c r="E58" s="253">
        <v>2</v>
      </c>
      <c r="F58" s="334">
        <v>0</v>
      </c>
      <c r="G58" s="254">
        <f t="shared" si="32"/>
        <v>0</v>
      </c>
      <c r="H58" s="255">
        <v>0</v>
      </c>
      <c r="I58" s="256">
        <f t="shared" si="33"/>
        <v>0</v>
      </c>
      <c r="J58" s="255"/>
      <c r="K58" s="256">
        <f t="shared" si="34"/>
        <v>0</v>
      </c>
      <c r="O58" s="248">
        <v>2</v>
      </c>
      <c r="AA58" s="223">
        <v>12</v>
      </c>
      <c r="AB58" s="223">
        <v>0</v>
      </c>
      <c r="AC58" s="223">
        <v>41</v>
      </c>
      <c r="AZ58" s="223">
        <v>2</v>
      </c>
      <c r="BA58" s="223">
        <f t="shared" si="35"/>
        <v>0</v>
      </c>
      <c r="BB58" s="223">
        <f t="shared" si="36"/>
        <v>0</v>
      </c>
      <c r="BC58" s="223">
        <f t="shared" si="37"/>
        <v>0</v>
      </c>
      <c r="BD58" s="223">
        <f t="shared" si="38"/>
        <v>0</v>
      </c>
      <c r="BE58" s="223">
        <f t="shared" si="39"/>
        <v>0</v>
      </c>
      <c r="CA58" s="248">
        <v>12</v>
      </c>
      <c r="CB58" s="248">
        <v>0</v>
      </c>
    </row>
    <row r="59" spans="1:80" x14ac:dyDescent="0.2">
      <c r="A59" s="249">
        <v>42</v>
      </c>
      <c r="B59" s="250" t="s">
        <v>808</v>
      </c>
      <c r="C59" s="251" t="s">
        <v>809</v>
      </c>
      <c r="D59" s="252" t="s">
        <v>193</v>
      </c>
      <c r="E59" s="253">
        <v>130</v>
      </c>
      <c r="F59" s="334">
        <v>0</v>
      </c>
      <c r="G59" s="254">
        <f t="shared" si="32"/>
        <v>0</v>
      </c>
      <c r="H59" s="255">
        <v>0</v>
      </c>
      <c r="I59" s="256">
        <f t="shared" si="33"/>
        <v>0</v>
      </c>
      <c r="J59" s="255"/>
      <c r="K59" s="256">
        <f t="shared" si="34"/>
        <v>0</v>
      </c>
      <c r="O59" s="248">
        <v>2</v>
      </c>
      <c r="AA59" s="223">
        <v>12</v>
      </c>
      <c r="AB59" s="223">
        <v>0</v>
      </c>
      <c r="AC59" s="223">
        <v>42</v>
      </c>
      <c r="AZ59" s="223">
        <v>2</v>
      </c>
      <c r="BA59" s="223">
        <f t="shared" si="35"/>
        <v>0</v>
      </c>
      <c r="BB59" s="223">
        <f t="shared" si="36"/>
        <v>0</v>
      </c>
      <c r="BC59" s="223">
        <f t="shared" si="37"/>
        <v>0</v>
      </c>
      <c r="BD59" s="223">
        <f t="shared" si="38"/>
        <v>0</v>
      </c>
      <c r="BE59" s="223">
        <f t="shared" si="39"/>
        <v>0</v>
      </c>
      <c r="CA59" s="248">
        <v>12</v>
      </c>
      <c r="CB59" s="248">
        <v>0</v>
      </c>
    </row>
    <row r="60" spans="1:80" x14ac:dyDescent="0.2">
      <c r="A60" s="249">
        <v>43</v>
      </c>
      <c r="B60" s="250" t="s">
        <v>810</v>
      </c>
      <c r="C60" s="251" t="s">
        <v>811</v>
      </c>
      <c r="D60" s="252" t="s">
        <v>397</v>
      </c>
      <c r="E60" s="253">
        <v>215</v>
      </c>
      <c r="F60" s="334">
        <v>0</v>
      </c>
      <c r="G60" s="254">
        <f t="shared" si="32"/>
        <v>0</v>
      </c>
      <c r="H60" s="255">
        <v>0</v>
      </c>
      <c r="I60" s="256">
        <f t="shared" si="33"/>
        <v>0</v>
      </c>
      <c r="J60" s="255"/>
      <c r="K60" s="256">
        <f t="shared" si="34"/>
        <v>0</v>
      </c>
      <c r="O60" s="248">
        <v>2</v>
      </c>
      <c r="AA60" s="223">
        <v>12</v>
      </c>
      <c r="AB60" s="223">
        <v>0</v>
      </c>
      <c r="AC60" s="223">
        <v>43</v>
      </c>
      <c r="AZ60" s="223">
        <v>2</v>
      </c>
      <c r="BA60" s="223">
        <f t="shared" si="35"/>
        <v>0</v>
      </c>
      <c r="BB60" s="223">
        <f t="shared" si="36"/>
        <v>0</v>
      </c>
      <c r="BC60" s="223">
        <f t="shared" si="37"/>
        <v>0</v>
      </c>
      <c r="BD60" s="223">
        <f t="shared" si="38"/>
        <v>0</v>
      </c>
      <c r="BE60" s="223">
        <f t="shared" si="39"/>
        <v>0</v>
      </c>
      <c r="CA60" s="248">
        <v>12</v>
      </c>
      <c r="CB60" s="248">
        <v>0</v>
      </c>
    </row>
    <row r="61" spans="1:80" x14ac:dyDescent="0.2">
      <c r="A61" s="249">
        <v>44</v>
      </c>
      <c r="B61" s="250" t="s">
        <v>812</v>
      </c>
      <c r="C61" s="251" t="s">
        <v>813</v>
      </c>
      <c r="D61" s="252" t="s">
        <v>397</v>
      </c>
      <c r="E61" s="253">
        <v>151</v>
      </c>
      <c r="F61" s="334">
        <v>0</v>
      </c>
      <c r="G61" s="254">
        <f t="shared" si="32"/>
        <v>0</v>
      </c>
      <c r="H61" s="255">
        <v>0</v>
      </c>
      <c r="I61" s="256">
        <f t="shared" si="33"/>
        <v>0</v>
      </c>
      <c r="J61" s="255"/>
      <c r="K61" s="256">
        <f t="shared" si="34"/>
        <v>0</v>
      </c>
      <c r="O61" s="248">
        <v>2</v>
      </c>
      <c r="AA61" s="223">
        <v>12</v>
      </c>
      <c r="AB61" s="223">
        <v>0</v>
      </c>
      <c r="AC61" s="223">
        <v>44</v>
      </c>
      <c r="AZ61" s="223">
        <v>2</v>
      </c>
      <c r="BA61" s="223">
        <f t="shared" si="35"/>
        <v>0</v>
      </c>
      <c r="BB61" s="223">
        <f t="shared" si="36"/>
        <v>0</v>
      </c>
      <c r="BC61" s="223">
        <f t="shared" si="37"/>
        <v>0</v>
      </c>
      <c r="BD61" s="223">
        <f t="shared" si="38"/>
        <v>0</v>
      </c>
      <c r="BE61" s="223">
        <f t="shared" si="39"/>
        <v>0</v>
      </c>
      <c r="CA61" s="248">
        <v>12</v>
      </c>
      <c r="CB61" s="248">
        <v>0</v>
      </c>
    </row>
    <row r="62" spans="1:80" x14ac:dyDescent="0.2">
      <c r="A62" s="249">
        <v>45</v>
      </c>
      <c r="B62" s="250" t="s">
        <v>814</v>
      </c>
      <c r="C62" s="251" t="s">
        <v>815</v>
      </c>
      <c r="D62" s="252" t="s">
        <v>397</v>
      </c>
      <c r="E62" s="253">
        <v>22</v>
      </c>
      <c r="F62" s="334">
        <v>0</v>
      </c>
      <c r="G62" s="254">
        <f t="shared" si="32"/>
        <v>0</v>
      </c>
      <c r="H62" s="255">
        <v>0</v>
      </c>
      <c r="I62" s="256">
        <f t="shared" si="33"/>
        <v>0</v>
      </c>
      <c r="J62" s="255"/>
      <c r="K62" s="256">
        <f t="shared" si="34"/>
        <v>0</v>
      </c>
      <c r="O62" s="248">
        <v>2</v>
      </c>
      <c r="AA62" s="223">
        <v>12</v>
      </c>
      <c r="AB62" s="223">
        <v>0</v>
      </c>
      <c r="AC62" s="223">
        <v>45</v>
      </c>
      <c r="AZ62" s="223">
        <v>2</v>
      </c>
      <c r="BA62" s="223">
        <f t="shared" si="35"/>
        <v>0</v>
      </c>
      <c r="BB62" s="223">
        <f t="shared" si="36"/>
        <v>0</v>
      </c>
      <c r="BC62" s="223">
        <f t="shared" si="37"/>
        <v>0</v>
      </c>
      <c r="BD62" s="223">
        <f t="shared" si="38"/>
        <v>0</v>
      </c>
      <c r="BE62" s="223">
        <f t="shared" si="39"/>
        <v>0</v>
      </c>
      <c r="CA62" s="248">
        <v>12</v>
      </c>
      <c r="CB62" s="248">
        <v>0</v>
      </c>
    </row>
    <row r="63" spans="1:80" x14ac:dyDescent="0.2">
      <c r="A63" s="249">
        <v>46</v>
      </c>
      <c r="B63" s="250" t="s">
        <v>816</v>
      </c>
      <c r="C63" s="251" t="s">
        <v>817</v>
      </c>
      <c r="D63" s="252" t="s">
        <v>397</v>
      </c>
      <c r="E63" s="253">
        <v>32</v>
      </c>
      <c r="F63" s="334">
        <v>0</v>
      </c>
      <c r="G63" s="254">
        <f t="shared" si="32"/>
        <v>0</v>
      </c>
      <c r="H63" s="255">
        <v>0</v>
      </c>
      <c r="I63" s="256">
        <f t="shared" si="33"/>
        <v>0</v>
      </c>
      <c r="J63" s="255"/>
      <c r="K63" s="256">
        <f t="shared" si="34"/>
        <v>0</v>
      </c>
      <c r="O63" s="248">
        <v>2</v>
      </c>
      <c r="AA63" s="223">
        <v>12</v>
      </c>
      <c r="AB63" s="223">
        <v>0</v>
      </c>
      <c r="AC63" s="223">
        <v>46</v>
      </c>
      <c r="AZ63" s="223">
        <v>2</v>
      </c>
      <c r="BA63" s="223">
        <f t="shared" si="35"/>
        <v>0</v>
      </c>
      <c r="BB63" s="223">
        <f t="shared" si="36"/>
        <v>0</v>
      </c>
      <c r="BC63" s="223">
        <f t="shared" si="37"/>
        <v>0</v>
      </c>
      <c r="BD63" s="223">
        <f t="shared" si="38"/>
        <v>0</v>
      </c>
      <c r="BE63" s="223">
        <f t="shared" si="39"/>
        <v>0</v>
      </c>
      <c r="CA63" s="248">
        <v>12</v>
      </c>
      <c r="CB63" s="248">
        <v>0</v>
      </c>
    </row>
    <row r="64" spans="1:80" x14ac:dyDescent="0.2">
      <c r="A64" s="249">
        <v>47</v>
      </c>
      <c r="B64" s="250" t="s">
        <v>818</v>
      </c>
      <c r="C64" s="251" t="s">
        <v>819</v>
      </c>
      <c r="D64" s="252" t="s">
        <v>193</v>
      </c>
      <c r="E64" s="253">
        <v>1000</v>
      </c>
      <c r="F64" s="334">
        <v>0</v>
      </c>
      <c r="G64" s="254">
        <f t="shared" si="32"/>
        <v>0</v>
      </c>
      <c r="H64" s="255">
        <v>0</v>
      </c>
      <c r="I64" s="256">
        <f t="shared" si="33"/>
        <v>0</v>
      </c>
      <c r="J64" s="255"/>
      <c r="K64" s="256">
        <f t="shared" si="34"/>
        <v>0</v>
      </c>
      <c r="O64" s="248">
        <v>2</v>
      </c>
      <c r="AA64" s="223">
        <v>12</v>
      </c>
      <c r="AB64" s="223">
        <v>0</v>
      </c>
      <c r="AC64" s="223">
        <v>47</v>
      </c>
      <c r="AZ64" s="223">
        <v>2</v>
      </c>
      <c r="BA64" s="223">
        <f t="shared" si="35"/>
        <v>0</v>
      </c>
      <c r="BB64" s="223">
        <f t="shared" si="36"/>
        <v>0</v>
      </c>
      <c r="BC64" s="223">
        <f t="shared" si="37"/>
        <v>0</v>
      </c>
      <c r="BD64" s="223">
        <f t="shared" si="38"/>
        <v>0</v>
      </c>
      <c r="BE64" s="223">
        <f t="shared" si="39"/>
        <v>0</v>
      </c>
      <c r="CA64" s="248">
        <v>12</v>
      </c>
      <c r="CB64" s="248">
        <v>0</v>
      </c>
    </row>
    <row r="65" spans="1:80" x14ac:dyDescent="0.2">
      <c r="A65" s="249">
        <v>48</v>
      </c>
      <c r="B65" s="250" t="s">
        <v>820</v>
      </c>
      <c r="C65" s="251" t="s">
        <v>821</v>
      </c>
      <c r="D65" s="252" t="s">
        <v>112</v>
      </c>
      <c r="E65" s="253">
        <v>1</v>
      </c>
      <c r="F65" s="334">
        <v>0</v>
      </c>
      <c r="G65" s="254">
        <f t="shared" si="32"/>
        <v>0</v>
      </c>
      <c r="H65" s="255">
        <v>0</v>
      </c>
      <c r="I65" s="256">
        <f t="shared" si="33"/>
        <v>0</v>
      </c>
      <c r="J65" s="255"/>
      <c r="K65" s="256">
        <f t="shared" si="34"/>
        <v>0</v>
      </c>
      <c r="O65" s="248">
        <v>2</v>
      </c>
      <c r="AA65" s="223">
        <v>12</v>
      </c>
      <c r="AB65" s="223">
        <v>0</v>
      </c>
      <c r="AC65" s="223">
        <v>48</v>
      </c>
      <c r="AZ65" s="223">
        <v>2</v>
      </c>
      <c r="BA65" s="223">
        <f t="shared" si="35"/>
        <v>0</v>
      </c>
      <c r="BB65" s="223">
        <f t="shared" si="36"/>
        <v>0</v>
      </c>
      <c r="BC65" s="223">
        <f t="shared" si="37"/>
        <v>0</v>
      </c>
      <c r="BD65" s="223">
        <f t="shared" si="38"/>
        <v>0</v>
      </c>
      <c r="BE65" s="223">
        <f t="shared" si="39"/>
        <v>0</v>
      </c>
      <c r="CA65" s="248">
        <v>12</v>
      </c>
      <c r="CB65" s="248">
        <v>0</v>
      </c>
    </row>
    <row r="66" spans="1:80" x14ac:dyDescent="0.2">
      <c r="A66" s="249">
        <v>49</v>
      </c>
      <c r="B66" s="250" t="s">
        <v>822</v>
      </c>
      <c r="C66" s="251" t="s">
        <v>823</v>
      </c>
      <c r="D66" s="252" t="s">
        <v>112</v>
      </c>
      <c r="E66" s="253">
        <v>1</v>
      </c>
      <c r="F66" s="334">
        <v>0</v>
      </c>
      <c r="G66" s="254">
        <f t="shared" si="32"/>
        <v>0</v>
      </c>
      <c r="H66" s="255">
        <v>0</v>
      </c>
      <c r="I66" s="256">
        <f t="shared" si="33"/>
        <v>0</v>
      </c>
      <c r="J66" s="255"/>
      <c r="K66" s="256">
        <f t="shared" si="34"/>
        <v>0</v>
      </c>
      <c r="O66" s="248">
        <v>2</v>
      </c>
      <c r="AA66" s="223">
        <v>12</v>
      </c>
      <c r="AB66" s="223">
        <v>0</v>
      </c>
      <c r="AC66" s="223">
        <v>49</v>
      </c>
      <c r="AZ66" s="223">
        <v>2</v>
      </c>
      <c r="BA66" s="223">
        <f t="shared" si="35"/>
        <v>0</v>
      </c>
      <c r="BB66" s="223">
        <f t="shared" si="36"/>
        <v>0</v>
      </c>
      <c r="BC66" s="223">
        <f t="shared" si="37"/>
        <v>0</v>
      </c>
      <c r="BD66" s="223">
        <f t="shared" si="38"/>
        <v>0</v>
      </c>
      <c r="BE66" s="223">
        <f t="shared" si="39"/>
        <v>0</v>
      </c>
      <c r="CA66" s="248">
        <v>12</v>
      </c>
      <c r="CB66" s="248">
        <v>0</v>
      </c>
    </row>
    <row r="67" spans="1:80" x14ac:dyDescent="0.2">
      <c r="A67" s="249">
        <v>50</v>
      </c>
      <c r="B67" s="250" t="s">
        <v>824</v>
      </c>
      <c r="C67" s="251" t="s">
        <v>825</v>
      </c>
      <c r="D67" s="252" t="s">
        <v>397</v>
      </c>
      <c r="E67" s="253">
        <v>1</v>
      </c>
      <c r="F67" s="334">
        <v>0</v>
      </c>
      <c r="G67" s="254">
        <f t="shared" si="32"/>
        <v>0</v>
      </c>
      <c r="H67" s="255">
        <v>0</v>
      </c>
      <c r="I67" s="256">
        <f t="shared" si="33"/>
        <v>0</v>
      </c>
      <c r="J67" s="255"/>
      <c r="K67" s="256">
        <f t="shared" si="34"/>
        <v>0</v>
      </c>
      <c r="O67" s="248">
        <v>2</v>
      </c>
      <c r="AA67" s="223">
        <v>12</v>
      </c>
      <c r="AB67" s="223">
        <v>0</v>
      </c>
      <c r="AC67" s="223">
        <v>50</v>
      </c>
      <c r="AZ67" s="223">
        <v>2</v>
      </c>
      <c r="BA67" s="223">
        <f t="shared" si="35"/>
        <v>0</v>
      </c>
      <c r="BB67" s="223">
        <f t="shared" si="36"/>
        <v>0</v>
      </c>
      <c r="BC67" s="223">
        <f t="shared" si="37"/>
        <v>0</v>
      </c>
      <c r="BD67" s="223">
        <f t="shared" si="38"/>
        <v>0</v>
      </c>
      <c r="BE67" s="223">
        <f t="shared" si="39"/>
        <v>0</v>
      </c>
      <c r="CA67" s="248">
        <v>12</v>
      </c>
      <c r="CB67" s="248">
        <v>0</v>
      </c>
    </row>
    <row r="68" spans="1:80" x14ac:dyDescent="0.2">
      <c r="A68" s="249">
        <v>51</v>
      </c>
      <c r="B68" s="250" t="s">
        <v>826</v>
      </c>
      <c r="C68" s="251" t="s">
        <v>827</v>
      </c>
      <c r="D68" s="252" t="s">
        <v>397</v>
      </c>
      <c r="E68" s="253">
        <v>1</v>
      </c>
      <c r="F68" s="334">
        <v>0</v>
      </c>
      <c r="G68" s="254">
        <f t="shared" si="32"/>
        <v>0</v>
      </c>
      <c r="H68" s="255">
        <v>0</v>
      </c>
      <c r="I68" s="256">
        <f t="shared" si="33"/>
        <v>0</v>
      </c>
      <c r="J68" s="255"/>
      <c r="K68" s="256">
        <f t="shared" si="34"/>
        <v>0</v>
      </c>
      <c r="O68" s="248">
        <v>2</v>
      </c>
      <c r="AA68" s="223">
        <v>12</v>
      </c>
      <c r="AB68" s="223">
        <v>0</v>
      </c>
      <c r="AC68" s="223">
        <v>51</v>
      </c>
      <c r="AZ68" s="223">
        <v>2</v>
      </c>
      <c r="BA68" s="223">
        <f t="shared" si="35"/>
        <v>0</v>
      </c>
      <c r="BB68" s="223">
        <f t="shared" si="36"/>
        <v>0</v>
      </c>
      <c r="BC68" s="223">
        <f t="shared" si="37"/>
        <v>0</v>
      </c>
      <c r="BD68" s="223">
        <f t="shared" si="38"/>
        <v>0</v>
      </c>
      <c r="BE68" s="223">
        <f t="shared" si="39"/>
        <v>0</v>
      </c>
      <c r="CA68" s="248">
        <v>12</v>
      </c>
      <c r="CB68" s="248">
        <v>0</v>
      </c>
    </row>
    <row r="69" spans="1:80" x14ac:dyDescent="0.2">
      <c r="A69" s="249">
        <v>52</v>
      </c>
      <c r="B69" s="250" t="s">
        <v>828</v>
      </c>
      <c r="C69" s="251" t="s">
        <v>829</v>
      </c>
      <c r="D69" s="252" t="s">
        <v>193</v>
      </c>
      <c r="E69" s="253">
        <v>50</v>
      </c>
      <c r="F69" s="334">
        <v>0</v>
      </c>
      <c r="G69" s="254">
        <f t="shared" si="32"/>
        <v>0</v>
      </c>
      <c r="H69" s="255">
        <v>0</v>
      </c>
      <c r="I69" s="256">
        <f t="shared" si="33"/>
        <v>0</v>
      </c>
      <c r="J69" s="255"/>
      <c r="K69" s="256">
        <f t="shared" si="34"/>
        <v>0</v>
      </c>
      <c r="O69" s="248">
        <v>2</v>
      </c>
      <c r="AA69" s="223">
        <v>12</v>
      </c>
      <c r="AB69" s="223">
        <v>0</v>
      </c>
      <c r="AC69" s="223">
        <v>52</v>
      </c>
      <c r="AZ69" s="223">
        <v>2</v>
      </c>
      <c r="BA69" s="223">
        <f t="shared" si="35"/>
        <v>0</v>
      </c>
      <c r="BB69" s="223">
        <f t="shared" si="36"/>
        <v>0</v>
      </c>
      <c r="BC69" s="223">
        <f t="shared" si="37"/>
        <v>0</v>
      </c>
      <c r="BD69" s="223">
        <f t="shared" si="38"/>
        <v>0</v>
      </c>
      <c r="BE69" s="223">
        <f t="shared" si="39"/>
        <v>0</v>
      </c>
      <c r="CA69" s="248">
        <v>12</v>
      </c>
      <c r="CB69" s="248">
        <v>0</v>
      </c>
    </row>
    <row r="70" spans="1:80" x14ac:dyDescent="0.2">
      <c r="A70" s="249">
        <v>53</v>
      </c>
      <c r="B70" s="250" t="s">
        <v>830</v>
      </c>
      <c r="C70" s="251" t="s">
        <v>831</v>
      </c>
      <c r="D70" s="252" t="s">
        <v>112</v>
      </c>
      <c r="E70" s="253">
        <v>2</v>
      </c>
      <c r="F70" s="334">
        <v>0</v>
      </c>
      <c r="G70" s="254">
        <f t="shared" si="32"/>
        <v>0</v>
      </c>
      <c r="H70" s="255">
        <v>0</v>
      </c>
      <c r="I70" s="256">
        <f t="shared" si="33"/>
        <v>0</v>
      </c>
      <c r="J70" s="255"/>
      <c r="K70" s="256">
        <f t="shared" si="34"/>
        <v>0</v>
      </c>
      <c r="O70" s="248">
        <v>2</v>
      </c>
      <c r="AA70" s="223">
        <v>12</v>
      </c>
      <c r="AB70" s="223">
        <v>0</v>
      </c>
      <c r="AC70" s="223">
        <v>53</v>
      </c>
      <c r="AZ70" s="223">
        <v>2</v>
      </c>
      <c r="BA70" s="223">
        <f t="shared" si="35"/>
        <v>0</v>
      </c>
      <c r="BB70" s="223">
        <f t="shared" si="36"/>
        <v>0</v>
      </c>
      <c r="BC70" s="223">
        <f t="shared" si="37"/>
        <v>0</v>
      </c>
      <c r="BD70" s="223">
        <f t="shared" si="38"/>
        <v>0</v>
      </c>
      <c r="BE70" s="223">
        <f t="shared" si="39"/>
        <v>0</v>
      </c>
      <c r="CA70" s="248">
        <v>12</v>
      </c>
      <c r="CB70" s="248">
        <v>0</v>
      </c>
    </row>
    <row r="71" spans="1:80" x14ac:dyDescent="0.2">
      <c r="A71" s="249">
        <v>54</v>
      </c>
      <c r="B71" s="250" t="s">
        <v>832</v>
      </c>
      <c r="C71" s="251" t="s">
        <v>833</v>
      </c>
      <c r="D71" s="252" t="s">
        <v>158</v>
      </c>
      <c r="E71" s="253">
        <v>130</v>
      </c>
      <c r="F71" s="334">
        <v>0</v>
      </c>
      <c r="G71" s="254">
        <f t="shared" si="32"/>
        <v>0</v>
      </c>
      <c r="H71" s="255">
        <v>0</v>
      </c>
      <c r="I71" s="256">
        <f t="shared" si="33"/>
        <v>0</v>
      </c>
      <c r="J71" s="255"/>
      <c r="K71" s="256">
        <f t="shared" si="34"/>
        <v>0</v>
      </c>
      <c r="O71" s="248">
        <v>2</v>
      </c>
      <c r="AA71" s="223">
        <v>12</v>
      </c>
      <c r="AB71" s="223">
        <v>0</v>
      </c>
      <c r="AC71" s="223">
        <v>54</v>
      </c>
      <c r="AZ71" s="223">
        <v>2</v>
      </c>
      <c r="BA71" s="223">
        <f t="shared" si="35"/>
        <v>0</v>
      </c>
      <c r="BB71" s="223">
        <f t="shared" si="36"/>
        <v>0</v>
      </c>
      <c r="BC71" s="223">
        <f t="shared" si="37"/>
        <v>0</v>
      </c>
      <c r="BD71" s="223">
        <f t="shared" si="38"/>
        <v>0</v>
      </c>
      <c r="BE71" s="223">
        <f t="shared" si="39"/>
        <v>0</v>
      </c>
      <c r="CA71" s="248">
        <v>12</v>
      </c>
      <c r="CB71" s="248">
        <v>0</v>
      </c>
    </row>
    <row r="72" spans="1:80" x14ac:dyDescent="0.2">
      <c r="A72" s="249">
        <v>55</v>
      </c>
      <c r="B72" s="250" t="s">
        <v>834</v>
      </c>
      <c r="C72" s="251" t="s">
        <v>835</v>
      </c>
      <c r="D72" s="252" t="s">
        <v>397</v>
      </c>
      <c r="E72" s="253">
        <v>2</v>
      </c>
      <c r="F72" s="334">
        <v>0</v>
      </c>
      <c r="G72" s="254">
        <f t="shared" si="32"/>
        <v>0</v>
      </c>
      <c r="H72" s="255">
        <v>0</v>
      </c>
      <c r="I72" s="256">
        <f t="shared" si="33"/>
        <v>0</v>
      </c>
      <c r="J72" s="255"/>
      <c r="K72" s="256">
        <f t="shared" si="34"/>
        <v>0</v>
      </c>
      <c r="O72" s="248">
        <v>2</v>
      </c>
      <c r="AA72" s="223">
        <v>12</v>
      </c>
      <c r="AB72" s="223">
        <v>0</v>
      </c>
      <c r="AC72" s="223">
        <v>55</v>
      </c>
      <c r="AZ72" s="223">
        <v>2</v>
      </c>
      <c r="BA72" s="223">
        <f t="shared" si="35"/>
        <v>0</v>
      </c>
      <c r="BB72" s="223">
        <f t="shared" si="36"/>
        <v>0</v>
      </c>
      <c r="BC72" s="223">
        <f t="shared" si="37"/>
        <v>0</v>
      </c>
      <c r="BD72" s="223">
        <f t="shared" si="38"/>
        <v>0</v>
      </c>
      <c r="BE72" s="223">
        <f t="shared" si="39"/>
        <v>0</v>
      </c>
      <c r="CA72" s="248">
        <v>12</v>
      </c>
      <c r="CB72" s="248">
        <v>0</v>
      </c>
    </row>
    <row r="73" spans="1:80" x14ac:dyDescent="0.2">
      <c r="A73" s="249">
        <v>56</v>
      </c>
      <c r="B73" s="250" t="s">
        <v>836</v>
      </c>
      <c r="C73" s="251" t="s">
        <v>837</v>
      </c>
      <c r="D73" s="252" t="s">
        <v>397</v>
      </c>
      <c r="E73" s="253">
        <v>26</v>
      </c>
      <c r="F73" s="334">
        <v>0</v>
      </c>
      <c r="G73" s="254">
        <f t="shared" si="32"/>
        <v>0</v>
      </c>
      <c r="H73" s="255">
        <v>0</v>
      </c>
      <c r="I73" s="256">
        <f t="shared" si="33"/>
        <v>0</v>
      </c>
      <c r="J73" s="255"/>
      <c r="K73" s="256">
        <f t="shared" si="34"/>
        <v>0</v>
      </c>
      <c r="O73" s="248">
        <v>2</v>
      </c>
      <c r="AA73" s="223">
        <v>12</v>
      </c>
      <c r="AB73" s="223">
        <v>0</v>
      </c>
      <c r="AC73" s="223">
        <v>56</v>
      </c>
      <c r="AZ73" s="223">
        <v>2</v>
      </c>
      <c r="BA73" s="223">
        <f t="shared" si="35"/>
        <v>0</v>
      </c>
      <c r="BB73" s="223">
        <f t="shared" si="36"/>
        <v>0</v>
      </c>
      <c r="BC73" s="223">
        <f t="shared" si="37"/>
        <v>0</v>
      </c>
      <c r="BD73" s="223">
        <f t="shared" si="38"/>
        <v>0</v>
      </c>
      <c r="BE73" s="223">
        <f t="shared" si="39"/>
        <v>0</v>
      </c>
      <c r="CA73" s="248">
        <v>12</v>
      </c>
      <c r="CB73" s="248">
        <v>0</v>
      </c>
    </row>
    <row r="74" spans="1:80" x14ac:dyDescent="0.2">
      <c r="A74" s="249">
        <v>57</v>
      </c>
      <c r="B74" s="250" t="s">
        <v>838</v>
      </c>
      <c r="C74" s="251" t="s">
        <v>839</v>
      </c>
      <c r="D74" s="252" t="s">
        <v>397</v>
      </c>
      <c r="E74" s="253">
        <v>2</v>
      </c>
      <c r="F74" s="334">
        <v>0</v>
      </c>
      <c r="G74" s="254">
        <f t="shared" si="32"/>
        <v>0</v>
      </c>
      <c r="H74" s="255">
        <v>0</v>
      </c>
      <c r="I74" s="256">
        <f t="shared" si="33"/>
        <v>0</v>
      </c>
      <c r="J74" s="255"/>
      <c r="K74" s="256">
        <f t="shared" si="34"/>
        <v>0</v>
      </c>
      <c r="O74" s="248">
        <v>2</v>
      </c>
      <c r="AA74" s="223">
        <v>12</v>
      </c>
      <c r="AB74" s="223">
        <v>0</v>
      </c>
      <c r="AC74" s="223">
        <v>57</v>
      </c>
      <c r="AZ74" s="223">
        <v>2</v>
      </c>
      <c r="BA74" s="223">
        <f t="shared" si="35"/>
        <v>0</v>
      </c>
      <c r="BB74" s="223">
        <f t="shared" si="36"/>
        <v>0</v>
      </c>
      <c r="BC74" s="223">
        <f t="shared" si="37"/>
        <v>0</v>
      </c>
      <c r="BD74" s="223">
        <f t="shared" si="38"/>
        <v>0</v>
      </c>
      <c r="BE74" s="223">
        <f t="shared" si="39"/>
        <v>0</v>
      </c>
      <c r="CA74" s="248">
        <v>12</v>
      </c>
      <c r="CB74" s="248">
        <v>0</v>
      </c>
    </row>
    <row r="75" spans="1:80" x14ac:dyDescent="0.2">
      <c r="A75" s="249">
        <v>58</v>
      </c>
      <c r="B75" s="250" t="s">
        <v>840</v>
      </c>
      <c r="C75" s="251" t="s">
        <v>841</v>
      </c>
      <c r="D75" s="252" t="s">
        <v>397</v>
      </c>
      <c r="E75" s="253">
        <v>26</v>
      </c>
      <c r="F75" s="334">
        <v>0</v>
      </c>
      <c r="G75" s="254">
        <f t="shared" si="32"/>
        <v>0</v>
      </c>
      <c r="H75" s="255">
        <v>0</v>
      </c>
      <c r="I75" s="256">
        <f t="shared" si="33"/>
        <v>0</v>
      </c>
      <c r="J75" s="255"/>
      <c r="K75" s="256">
        <f t="shared" si="34"/>
        <v>0</v>
      </c>
      <c r="O75" s="248">
        <v>2</v>
      </c>
      <c r="AA75" s="223">
        <v>12</v>
      </c>
      <c r="AB75" s="223">
        <v>0</v>
      </c>
      <c r="AC75" s="223">
        <v>58</v>
      </c>
      <c r="AZ75" s="223">
        <v>2</v>
      </c>
      <c r="BA75" s="223">
        <f t="shared" si="35"/>
        <v>0</v>
      </c>
      <c r="BB75" s="223">
        <f t="shared" si="36"/>
        <v>0</v>
      </c>
      <c r="BC75" s="223">
        <f t="shared" si="37"/>
        <v>0</v>
      </c>
      <c r="BD75" s="223">
        <f t="shared" si="38"/>
        <v>0</v>
      </c>
      <c r="BE75" s="223">
        <f t="shared" si="39"/>
        <v>0</v>
      </c>
      <c r="CA75" s="248">
        <v>12</v>
      </c>
      <c r="CB75" s="248">
        <v>0</v>
      </c>
    </row>
    <row r="76" spans="1:80" x14ac:dyDescent="0.2">
      <c r="A76" s="249">
        <v>59</v>
      </c>
      <c r="B76" s="250" t="s">
        <v>799</v>
      </c>
      <c r="C76" s="251" t="s">
        <v>800</v>
      </c>
      <c r="D76" s="252" t="s">
        <v>204</v>
      </c>
      <c r="E76" s="253">
        <v>72</v>
      </c>
      <c r="F76" s="334">
        <v>0</v>
      </c>
      <c r="G76" s="254">
        <f t="shared" si="32"/>
        <v>0</v>
      </c>
      <c r="H76" s="255">
        <v>0</v>
      </c>
      <c r="I76" s="256">
        <f t="shared" si="33"/>
        <v>0</v>
      </c>
      <c r="J76" s="255"/>
      <c r="K76" s="256">
        <f t="shared" si="34"/>
        <v>0</v>
      </c>
      <c r="O76" s="248">
        <v>2</v>
      </c>
      <c r="AA76" s="223">
        <v>12</v>
      </c>
      <c r="AB76" s="223">
        <v>0</v>
      </c>
      <c r="AC76" s="223">
        <v>59</v>
      </c>
      <c r="AZ76" s="223">
        <v>2</v>
      </c>
      <c r="BA76" s="223">
        <f t="shared" si="35"/>
        <v>0</v>
      </c>
      <c r="BB76" s="223">
        <f t="shared" si="36"/>
        <v>0</v>
      </c>
      <c r="BC76" s="223">
        <f t="shared" si="37"/>
        <v>0</v>
      </c>
      <c r="BD76" s="223">
        <f t="shared" si="38"/>
        <v>0</v>
      </c>
      <c r="BE76" s="223">
        <f t="shared" si="39"/>
        <v>0</v>
      </c>
      <c r="CA76" s="248">
        <v>12</v>
      </c>
      <c r="CB76" s="248">
        <v>0</v>
      </c>
    </row>
    <row r="77" spans="1:80" ht="13.1" x14ac:dyDescent="0.25">
      <c r="A77" s="265"/>
      <c r="B77" s="266" t="s">
        <v>99</v>
      </c>
      <c r="C77" s="267" t="s">
        <v>803</v>
      </c>
      <c r="D77" s="268"/>
      <c r="E77" s="269"/>
      <c r="F77" s="336"/>
      <c r="G77" s="271">
        <f>SUM(G56:G76)</f>
        <v>0</v>
      </c>
      <c r="H77" s="272"/>
      <c r="I77" s="273">
        <f>SUM(I56:I76)</f>
        <v>0</v>
      </c>
      <c r="J77" s="272"/>
      <c r="K77" s="273">
        <f>SUM(K56:K76)</f>
        <v>0</v>
      </c>
      <c r="O77" s="248">
        <v>4</v>
      </c>
      <c r="BA77" s="274">
        <f>SUM(BA56:BA76)</f>
        <v>0</v>
      </c>
      <c r="BB77" s="274">
        <f>SUM(BB56:BB76)</f>
        <v>0</v>
      </c>
      <c r="BC77" s="274">
        <f>SUM(BC56:BC76)</f>
        <v>0</v>
      </c>
      <c r="BD77" s="274">
        <f>SUM(BD56:BD76)</f>
        <v>0</v>
      </c>
      <c r="BE77" s="274">
        <f>SUM(BE56:BE76)</f>
        <v>0</v>
      </c>
    </row>
    <row r="78" spans="1:80" ht="13.1" x14ac:dyDescent="0.25">
      <c r="A78" s="238" t="s">
        <v>95</v>
      </c>
      <c r="B78" s="239" t="s">
        <v>453</v>
      </c>
      <c r="C78" s="240" t="s">
        <v>454</v>
      </c>
      <c r="D78" s="241"/>
      <c r="E78" s="242"/>
      <c r="F78" s="337"/>
      <c r="G78" s="243"/>
      <c r="H78" s="244"/>
      <c r="I78" s="245"/>
      <c r="J78" s="246"/>
      <c r="K78" s="247"/>
      <c r="O78" s="248">
        <v>1</v>
      </c>
    </row>
    <row r="79" spans="1:80" x14ac:dyDescent="0.2">
      <c r="A79" s="249">
        <v>60</v>
      </c>
      <c r="B79" s="250" t="s">
        <v>842</v>
      </c>
      <c r="C79" s="251" t="s">
        <v>843</v>
      </c>
      <c r="D79" s="252" t="s">
        <v>470</v>
      </c>
      <c r="E79" s="253">
        <v>30</v>
      </c>
      <c r="F79" s="334">
        <v>0</v>
      </c>
      <c r="G79" s="254">
        <f>E79*F79</f>
        <v>0</v>
      </c>
      <c r="H79" s="255">
        <v>0</v>
      </c>
      <c r="I79" s="256">
        <f>E79*H79</f>
        <v>0</v>
      </c>
      <c r="J79" s="255"/>
      <c r="K79" s="256">
        <f>E79*J79</f>
        <v>0</v>
      </c>
      <c r="O79" s="248">
        <v>2</v>
      </c>
      <c r="AA79" s="223">
        <v>12</v>
      </c>
      <c r="AB79" s="223">
        <v>0</v>
      </c>
      <c r="AC79" s="223">
        <v>60</v>
      </c>
      <c r="AZ79" s="223">
        <v>2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12</v>
      </c>
      <c r="CB79" s="248">
        <v>0</v>
      </c>
    </row>
    <row r="80" spans="1:80" x14ac:dyDescent="0.2">
      <c r="A80" s="249">
        <v>61</v>
      </c>
      <c r="B80" s="250" t="s">
        <v>844</v>
      </c>
      <c r="C80" s="251" t="s">
        <v>845</v>
      </c>
      <c r="D80" s="252" t="s">
        <v>470</v>
      </c>
      <c r="E80" s="253">
        <v>50</v>
      </c>
      <c r="F80" s="334">
        <v>0</v>
      </c>
      <c r="G80" s="254">
        <f>E80*F80</f>
        <v>0</v>
      </c>
      <c r="H80" s="255">
        <v>0</v>
      </c>
      <c r="I80" s="256">
        <f>E80*H80</f>
        <v>0</v>
      </c>
      <c r="J80" s="255"/>
      <c r="K80" s="256">
        <f>E80*J80</f>
        <v>0</v>
      </c>
      <c r="O80" s="248">
        <v>2</v>
      </c>
      <c r="AA80" s="223">
        <v>12</v>
      </c>
      <c r="AB80" s="223">
        <v>0</v>
      </c>
      <c r="AC80" s="223">
        <v>61</v>
      </c>
      <c r="AZ80" s="223">
        <v>2</v>
      </c>
      <c r="BA80" s="223">
        <f>IF(AZ80=1,G80,0)</f>
        <v>0</v>
      </c>
      <c r="BB80" s="223">
        <f>IF(AZ80=2,G80,0)</f>
        <v>0</v>
      </c>
      <c r="BC80" s="223">
        <f>IF(AZ80=3,G80,0)</f>
        <v>0</v>
      </c>
      <c r="BD80" s="223">
        <f>IF(AZ80=4,G80,0)</f>
        <v>0</v>
      </c>
      <c r="BE80" s="223">
        <f>IF(AZ80=5,G80,0)</f>
        <v>0</v>
      </c>
      <c r="CA80" s="248">
        <v>12</v>
      </c>
      <c r="CB80" s="248">
        <v>0</v>
      </c>
    </row>
    <row r="81" spans="1:80" x14ac:dyDescent="0.2">
      <c r="A81" s="249">
        <v>62</v>
      </c>
      <c r="B81" s="250" t="s">
        <v>846</v>
      </c>
      <c r="C81" s="251" t="s">
        <v>847</v>
      </c>
      <c r="D81" s="252" t="s">
        <v>470</v>
      </c>
      <c r="E81" s="253">
        <v>80</v>
      </c>
      <c r="F81" s="334">
        <v>0</v>
      </c>
      <c r="G81" s="254">
        <f>E81*F81</f>
        <v>0</v>
      </c>
      <c r="H81" s="255">
        <v>0</v>
      </c>
      <c r="I81" s="256">
        <f>E81*H81</f>
        <v>0</v>
      </c>
      <c r="J81" s="255"/>
      <c r="K81" s="256">
        <f>E81*J81</f>
        <v>0</v>
      </c>
      <c r="O81" s="248">
        <v>2</v>
      </c>
      <c r="AA81" s="223">
        <v>12</v>
      </c>
      <c r="AB81" s="223">
        <v>0</v>
      </c>
      <c r="AC81" s="223">
        <v>62</v>
      </c>
      <c r="AZ81" s="223">
        <v>2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12</v>
      </c>
      <c r="CB81" s="248">
        <v>0</v>
      </c>
    </row>
    <row r="82" spans="1:80" x14ac:dyDescent="0.2">
      <c r="A82" s="249">
        <v>63</v>
      </c>
      <c r="B82" s="250" t="s">
        <v>848</v>
      </c>
      <c r="C82" s="251" t="s">
        <v>474</v>
      </c>
      <c r="D82" s="252" t="s">
        <v>12</v>
      </c>
      <c r="E82" s="253">
        <f>SUM(G79:G81)/100</f>
        <v>0</v>
      </c>
      <c r="F82" s="334">
        <v>0</v>
      </c>
      <c r="G82" s="254">
        <f>E82*F82</f>
        <v>0</v>
      </c>
      <c r="H82" s="255">
        <v>0</v>
      </c>
      <c r="I82" s="256">
        <f>E82*H82</f>
        <v>0</v>
      </c>
      <c r="J82" s="255"/>
      <c r="K82" s="256">
        <f>E82*J82</f>
        <v>0</v>
      </c>
      <c r="O82" s="248">
        <v>2</v>
      </c>
      <c r="AA82" s="223">
        <v>12</v>
      </c>
      <c r="AB82" s="223">
        <v>0</v>
      </c>
      <c r="AC82" s="223">
        <v>63</v>
      </c>
      <c r="AZ82" s="223">
        <v>2</v>
      </c>
      <c r="BA82" s="223">
        <f>IF(AZ82=1,G82,0)</f>
        <v>0</v>
      </c>
      <c r="BB82" s="223">
        <f>IF(AZ82=2,G82,0)</f>
        <v>0</v>
      </c>
      <c r="BC82" s="223">
        <f>IF(AZ82=3,G82,0)</f>
        <v>0</v>
      </c>
      <c r="BD82" s="223">
        <f>IF(AZ82=4,G82,0)</f>
        <v>0</v>
      </c>
      <c r="BE82" s="223">
        <f>IF(AZ82=5,G82,0)</f>
        <v>0</v>
      </c>
      <c r="CA82" s="248">
        <v>12</v>
      </c>
      <c r="CB82" s="248">
        <v>0</v>
      </c>
    </row>
    <row r="83" spans="1:80" ht="13.1" x14ac:dyDescent="0.25">
      <c r="A83" s="265"/>
      <c r="B83" s="266" t="s">
        <v>99</v>
      </c>
      <c r="C83" s="267" t="s">
        <v>455</v>
      </c>
      <c r="D83" s="268"/>
      <c r="E83" s="269"/>
      <c r="F83" s="336"/>
      <c r="G83" s="271">
        <f>SUM(G78:G82)</f>
        <v>0</v>
      </c>
      <c r="H83" s="272"/>
      <c r="I83" s="273">
        <f>SUM(I78:I82)</f>
        <v>0</v>
      </c>
      <c r="J83" s="272"/>
      <c r="K83" s="273">
        <f>SUM(K78:K82)</f>
        <v>0</v>
      </c>
      <c r="O83" s="248">
        <v>4</v>
      </c>
      <c r="BA83" s="274">
        <f>SUM(BA78:BA82)</f>
        <v>0</v>
      </c>
      <c r="BB83" s="274">
        <f>SUM(BB78:BB82)</f>
        <v>0</v>
      </c>
      <c r="BC83" s="274">
        <f>SUM(BC78:BC82)</f>
        <v>0</v>
      </c>
      <c r="BD83" s="274">
        <f>SUM(BD78:BD82)</f>
        <v>0</v>
      </c>
      <c r="BE83" s="274">
        <f>SUM(BE78:BE82)</f>
        <v>0</v>
      </c>
    </row>
    <row r="84" spans="1:80" ht="13.1" x14ac:dyDescent="0.25">
      <c r="A84" s="238" t="s">
        <v>95</v>
      </c>
      <c r="B84" s="239" t="s">
        <v>849</v>
      </c>
      <c r="C84" s="240" t="s">
        <v>850</v>
      </c>
      <c r="D84" s="241"/>
      <c r="E84" s="242"/>
      <c r="F84" s="337"/>
      <c r="G84" s="243"/>
      <c r="H84" s="244"/>
      <c r="I84" s="245"/>
      <c r="J84" s="246"/>
      <c r="K84" s="247"/>
      <c r="O84" s="248">
        <v>1</v>
      </c>
    </row>
    <row r="85" spans="1:80" x14ac:dyDescent="0.2">
      <c r="A85" s="249">
        <v>64</v>
      </c>
      <c r="B85" s="250" t="s">
        <v>852</v>
      </c>
      <c r="C85" s="251" t="s">
        <v>853</v>
      </c>
      <c r="D85" s="252" t="s">
        <v>158</v>
      </c>
      <c r="E85" s="253">
        <v>8</v>
      </c>
      <c r="F85" s="334">
        <v>0</v>
      </c>
      <c r="G85" s="254">
        <f>E85*F85</f>
        <v>0</v>
      </c>
      <c r="H85" s="255">
        <v>0</v>
      </c>
      <c r="I85" s="256">
        <f>E85*H85</f>
        <v>0</v>
      </c>
      <c r="J85" s="255"/>
      <c r="K85" s="256">
        <f>E85*J85</f>
        <v>0</v>
      </c>
      <c r="O85" s="248">
        <v>2</v>
      </c>
      <c r="AA85" s="223">
        <v>12</v>
      </c>
      <c r="AB85" s="223">
        <v>0</v>
      </c>
      <c r="AC85" s="223">
        <v>64</v>
      </c>
      <c r="AZ85" s="223">
        <v>2</v>
      </c>
      <c r="BA85" s="223">
        <f>IF(AZ85=1,G85,0)</f>
        <v>0</v>
      </c>
      <c r="BB85" s="223">
        <f>IF(AZ85=2,G85,0)</f>
        <v>0</v>
      </c>
      <c r="BC85" s="223">
        <f>IF(AZ85=3,G85,0)</f>
        <v>0</v>
      </c>
      <c r="BD85" s="223">
        <f>IF(AZ85=4,G85,0)</f>
        <v>0</v>
      </c>
      <c r="BE85" s="223">
        <f>IF(AZ85=5,G85,0)</f>
        <v>0</v>
      </c>
      <c r="CA85" s="248">
        <v>12</v>
      </c>
      <c r="CB85" s="248">
        <v>0</v>
      </c>
    </row>
    <row r="86" spans="1:80" ht="13.1" x14ac:dyDescent="0.25">
      <c r="A86" s="265"/>
      <c r="B86" s="266" t="s">
        <v>99</v>
      </c>
      <c r="C86" s="267" t="s">
        <v>851</v>
      </c>
      <c r="D86" s="268"/>
      <c r="E86" s="269"/>
      <c r="F86" s="270"/>
      <c r="G86" s="271">
        <f>SUM(G84:G85)</f>
        <v>0</v>
      </c>
      <c r="H86" s="272"/>
      <c r="I86" s="273">
        <f>SUM(I84:I85)</f>
        <v>0</v>
      </c>
      <c r="J86" s="272"/>
      <c r="K86" s="273">
        <f>SUM(K84:K85)</f>
        <v>0</v>
      </c>
      <c r="O86" s="248">
        <v>4</v>
      </c>
      <c r="BA86" s="274">
        <f>SUM(BA84:BA85)</f>
        <v>0</v>
      </c>
      <c r="BB86" s="274">
        <f>SUM(BB84:BB85)</f>
        <v>0</v>
      </c>
      <c r="BC86" s="274">
        <f>SUM(BC84:BC85)</f>
        <v>0</v>
      </c>
      <c r="BD86" s="274">
        <f>SUM(BD84:BD85)</f>
        <v>0</v>
      </c>
      <c r="BE86" s="274">
        <f>SUM(BE84:BE85)</f>
        <v>0</v>
      </c>
    </row>
    <row r="87" spans="1:80" x14ac:dyDescent="0.2">
      <c r="E87" s="223"/>
    </row>
    <row r="88" spans="1:80" x14ac:dyDescent="0.2">
      <c r="E88" s="223"/>
    </row>
    <row r="89" spans="1:80" x14ac:dyDescent="0.2">
      <c r="E89" s="223"/>
    </row>
    <row r="90" spans="1:80" x14ac:dyDescent="0.2">
      <c r="E90" s="223"/>
    </row>
    <row r="91" spans="1:80" x14ac:dyDescent="0.2">
      <c r="E91" s="223"/>
    </row>
    <row r="92" spans="1:80" x14ac:dyDescent="0.2">
      <c r="E92" s="223"/>
    </row>
    <row r="93" spans="1:80" x14ac:dyDescent="0.2">
      <c r="E93" s="223"/>
    </row>
    <row r="94" spans="1:80" x14ac:dyDescent="0.2">
      <c r="E94" s="223"/>
    </row>
    <row r="95" spans="1:80" x14ac:dyDescent="0.2">
      <c r="E95" s="223"/>
    </row>
    <row r="96" spans="1:80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E105" s="223"/>
    </row>
    <row r="106" spans="1:7" x14ac:dyDescent="0.2">
      <c r="E106" s="223"/>
    </row>
    <row r="107" spans="1:7" x14ac:dyDescent="0.2">
      <c r="E107" s="223"/>
    </row>
    <row r="108" spans="1:7" x14ac:dyDescent="0.2">
      <c r="E108" s="223"/>
    </row>
    <row r="109" spans="1:7" x14ac:dyDescent="0.2">
      <c r="E109" s="223"/>
    </row>
    <row r="110" spans="1:7" x14ac:dyDescent="0.2">
      <c r="A110" s="264"/>
      <c r="B110" s="264"/>
      <c r="C110" s="264"/>
      <c r="D110" s="264"/>
      <c r="E110" s="264"/>
      <c r="F110" s="264"/>
      <c r="G110" s="264"/>
    </row>
    <row r="111" spans="1:7" x14ac:dyDescent="0.2">
      <c r="A111" s="264"/>
      <c r="B111" s="264"/>
      <c r="C111" s="264"/>
      <c r="D111" s="264"/>
      <c r="E111" s="264"/>
      <c r="F111" s="264"/>
      <c r="G111" s="264"/>
    </row>
    <row r="112" spans="1:7" x14ac:dyDescent="0.2">
      <c r="A112" s="264"/>
      <c r="B112" s="264"/>
      <c r="C112" s="264"/>
      <c r="D112" s="264"/>
      <c r="E112" s="264"/>
      <c r="F112" s="264"/>
      <c r="G112" s="264"/>
    </row>
    <row r="113" spans="1:7" x14ac:dyDescent="0.2">
      <c r="A113" s="264"/>
      <c r="B113" s="264"/>
      <c r="C113" s="264"/>
      <c r="D113" s="264"/>
      <c r="E113" s="264"/>
      <c r="F113" s="264"/>
      <c r="G113" s="264"/>
    </row>
    <row r="114" spans="1:7" x14ac:dyDescent="0.2">
      <c r="E114" s="223"/>
    </row>
    <row r="115" spans="1:7" x14ac:dyDescent="0.2">
      <c r="E115" s="223"/>
    </row>
    <row r="116" spans="1:7" x14ac:dyDescent="0.2">
      <c r="E116" s="223"/>
    </row>
    <row r="117" spans="1:7" x14ac:dyDescent="0.2">
      <c r="E117" s="223"/>
    </row>
    <row r="118" spans="1:7" x14ac:dyDescent="0.2">
      <c r="E118" s="223"/>
    </row>
    <row r="119" spans="1:7" x14ac:dyDescent="0.2">
      <c r="E119" s="223"/>
    </row>
    <row r="120" spans="1:7" x14ac:dyDescent="0.2">
      <c r="E120" s="223"/>
    </row>
    <row r="121" spans="1:7" x14ac:dyDescent="0.2">
      <c r="E121" s="223"/>
    </row>
    <row r="122" spans="1:7" x14ac:dyDescent="0.2">
      <c r="E122" s="223"/>
    </row>
    <row r="123" spans="1:7" x14ac:dyDescent="0.2">
      <c r="E123" s="223"/>
    </row>
    <row r="124" spans="1:7" x14ac:dyDescent="0.2">
      <c r="E124" s="223"/>
    </row>
    <row r="125" spans="1:7" x14ac:dyDescent="0.2">
      <c r="E125" s="223"/>
    </row>
    <row r="126" spans="1:7" x14ac:dyDescent="0.2">
      <c r="E126" s="223"/>
    </row>
    <row r="127" spans="1:7" x14ac:dyDescent="0.2">
      <c r="E127" s="223"/>
    </row>
    <row r="128" spans="1:7" x14ac:dyDescent="0.2">
      <c r="E128" s="223"/>
    </row>
    <row r="129" spans="5:5" x14ac:dyDescent="0.2">
      <c r="E129" s="223"/>
    </row>
    <row r="130" spans="5:5" x14ac:dyDescent="0.2">
      <c r="E130" s="223"/>
    </row>
    <row r="131" spans="5:5" x14ac:dyDescent="0.2">
      <c r="E131" s="223"/>
    </row>
    <row r="132" spans="5:5" x14ac:dyDescent="0.2">
      <c r="E132" s="223"/>
    </row>
    <row r="133" spans="5:5" x14ac:dyDescent="0.2">
      <c r="E133" s="223"/>
    </row>
    <row r="134" spans="5:5" x14ac:dyDescent="0.2">
      <c r="E134" s="223"/>
    </row>
    <row r="135" spans="5:5" x14ac:dyDescent="0.2">
      <c r="E135" s="223"/>
    </row>
    <row r="136" spans="5:5" x14ac:dyDescent="0.2">
      <c r="E136" s="223"/>
    </row>
    <row r="137" spans="5:5" x14ac:dyDescent="0.2">
      <c r="E137" s="223"/>
    </row>
    <row r="138" spans="5:5" x14ac:dyDescent="0.2">
      <c r="E138" s="223"/>
    </row>
    <row r="139" spans="5:5" x14ac:dyDescent="0.2">
      <c r="E139" s="223"/>
    </row>
    <row r="140" spans="5:5" x14ac:dyDescent="0.2">
      <c r="E140" s="223"/>
    </row>
    <row r="141" spans="5:5" x14ac:dyDescent="0.2">
      <c r="E141" s="223"/>
    </row>
    <row r="142" spans="5:5" x14ac:dyDescent="0.2">
      <c r="E142" s="223"/>
    </row>
    <row r="143" spans="5:5" x14ac:dyDescent="0.2">
      <c r="E143" s="223"/>
    </row>
    <row r="144" spans="5:5" x14ac:dyDescent="0.2">
      <c r="E144" s="223"/>
    </row>
    <row r="145" spans="1:7" x14ac:dyDescent="0.2">
      <c r="A145" s="275"/>
      <c r="B145" s="275"/>
    </row>
    <row r="146" spans="1:7" x14ac:dyDescent="0.2">
      <c r="A146" s="264"/>
      <c r="B146" s="264"/>
      <c r="C146" s="276"/>
      <c r="D146" s="276"/>
      <c r="E146" s="277"/>
      <c r="F146" s="276"/>
      <c r="G146" s="278"/>
    </row>
    <row r="147" spans="1:7" x14ac:dyDescent="0.2">
      <c r="A147" s="279"/>
      <c r="B147" s="279"/>
      <c r="C147" s="264"/>
      <c r="D147" s="264"/>
      <c r="E147" s="280"/>
      <c r="F147" s="264"/>
      <c r="G147" s="264"/>
    </row>
    <row r="148" spans="1:7" x14ac:dyDescent="0.2">
      <c r="A148" s="264"/>
      <c r="B148" s="264"/>
      <c r="C148" s="264"/>
      <c r="D148" s="264"/>
      <c r="E148" s="280"/>
      <c r="F148" s="264"/>
      <c r="G148" s="264"/>
    </row>
    <row r="149" spans="1:7" x14ac:dyDescent="0.2">
      <c r="A149" s="264"/>
      <c r="B149" s="264"/>
      <c r="C149" s="264"/>
      <c r="D149" s="264"/>
      <c r="E149" s="280"/>
      <c r="F149" s="264"/>
      <c r="G149" s="264"/>
    </row>
    <row r="150" spans="1:7" x14ac:dyDescent="0.2">
      <c r="A150" s="264"/>
      <c r="B150" s="264"/>
      <c r="C150" s="264"/>
      <c r="D150" s="264"/>
      <c r="E150" s="280"/>
      <c r="F150" s="264"/>
      <c r="G150" s="264"/>
    </row>
    <row r="151" spans="1:7" x14ac:dyDescent="0.2">
      <c r="A151" s="264"/>
      <c r="B151" s="264"/>
      <c r="C151" s="264"/>
      <c r="D151" s="264"/>
      <c r="E151" s="280"/>
      <c r="F151" s="264"/>
      <c r="G151" s="264"/>
    </row>
    <row r="152" spans="1:7" x14ac:dyDescent="0.2">
      <c r="A152" s="264"/>
      <c r="B152" s="264"/>
      <c r="C152" s="264"/>
      <c r="D152" s="264"/>
      <c r="E152" s="280"/>
      <c r="F152" s="264"/>
      <c r="G152" s="264"/>
    </row>
    <row r="153" spans="1:7" x14ac:dyDescent="0.2">
      <c r="A153" s="264"/>
      <c r="B153" s="264"/>
      <c r="C153" s="264"/>
      <c r="D153" s="264"/>
      <c r="E153" s="280"/>
      <c r="F153" s="264"/>
      <c r="G153" s="264"/>
    </row>
    <row r="154" spans="1:7" x14ac:dyDescent="0.2">
      <c r="A154" s="264"/>
      <c r="B154" s="264"/>
      <c r="C154" s="264"/>
      <c r="D154" s="264"/>
      <c r="E154" s="280"/>
      <c r="F154" s="264"/>
      <c r="G154" s="264"/>
    </row>
    <row r="155" spans="1:7" x14ac:dyDescent="0.2">
      <c r="A155" s="264"/>
      <c r="B155" s="264"/>
      <c r="C155" s="264"/>
      <c r="D155" s="264"/>
      <c r="E155" s="280"/>
      <c r="F155" s="264"/>
      <c r="G155" s="264"/>
    </row>
    <row r="156" spans="1:7" x14ac:dyDescent="0.2">
      <c r="A156" s="264"/>
      <c r="B156" s="264"/>
      <c r="C156" s="264"/>
      <c r="D156" s="264"/>
      <c r="E156" s="280"/>
      <c r="F156" s="264"/>
      <c r="G156" s="264"/>
    </row>
    <row r="157" spans="1:7" x14ac:dyDescent="0.2">
      <c r="A157" s="264"/>
      <c r="B157" s="264"/>
      <c r="C157" s="264"/>
      <c r="D157" s="264"/>
      <c r="E157" s="280"/>
      <c r="F157" s="264"/>
      <c r="G157" s="264"/>
    </row>
    <row r="158" spans="1:7" x14ac:dyDescent="0.2">
      <c r="A158" s="264"/>
      <c r="B158" s="264"/>
      <c r="C158" s="264"/>
      <c r="D158" s="264"/>
      <c r="E158" s="280"/>
      <c r="F158" s="264"/>
      <c r="G158" s="264"/>
    </row>
    <row r="159" spans="1:7" x14ac:dyDescent="0.2">
      <c r="A159" s="264"/>
      <c r="B159" s="264"/>
      <c r="C159" s="264"/>
      <c r="D159" s="264"/>
      <c r="E159" s="280"/>
      <c r="F159" s="264"/>
      <c r="G159" s="264"/>
    </row>
  </sheetData>
  <sheetProtection algorithmName="SHA-512" hashValue="v7IFrPz9DY3qvALikj4UNU+9pETU9f/KrOR1QeznQFl/LmHKadxbSq2j7CgBx1CV3jghkYurKYo6oGyzu0/zQA==" saltValue="rz9pzKTfFC5Qg2wcxJSz2A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6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855</v>
      </c>
      <c r="D2" s="89" t="s">
        <v>856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01.D Rek'!E13</f>
        <v>0</v>
      </c>
      <c r="D15" s="140">
        <f>'SO01 SO 01.D Rek'!A21</f>
        <v>0</v>
      </c>
      <c r="E15" s="141"/>
      <c r="F15" s="142"/>
      <c r="G15" s="139">
        <f>'SO01 SO 01.D Rek'!I21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01.D Rek'!F13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01.D Rek'!H13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01.D Rek'!G13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01.D Rek'!I13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01.D Rek'!H19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dqWYEnjpJdZwdnhVI+XzM1giHV5yop0+2LU7ronih4KqUQoYWSihy8Y7eZdOiRZ6TLGrPgzDNZDSpvB7LixVWw==" saltValue="RKvIOC1Z5eIxkkUwEMUJ2w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6"/>
  <dimension ref="A1:BE70"/>
  <sheetViews>
    <sheetView workbookViewId="0">
      <selection activeCell="G10" sqref="G10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855</v>
      </c>
      <c r="I1" s="182"/>
    </row>
    <row r="2" spans="1:57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856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01.D Pol'!B7</f>
        <v>A</v>
      </c>
      <c r="B7" s="62" t="str">
        <f>'SO01 SO 01.D Pol'!C7</f>
        <v>Dodávka strojů a zařízení,rozvaděče</v>
      </c>
      <c r="D7" s="195"/>
      <c r="E7" s="282">
        <f>'SO01 SO 01.D Pol'!BA10</f>
        <v>0</v>
      </c>
      <c r="F7" s="283">
        <f>'SO01 SO 01.D Pol'!BB10</f>
        <v>0</v>
      </c>
      <c r="G7" s="283">
        <f>'SO01 SO 01.D Pol'!BC10</f>
        <v>0</v>
      </c>
      <c r="H7" s="283">
        <f>'SO01 SO 01.D Pol'!BD10</f>
        <v>0</v>
      </c>
      <c r="I7" s="284">
        <f>'SO01 SO 01.D Pol'!BE10</f>
        <v>0</v>
      </c>
    </row>
    <row r="8" spans="1:57" s="118" customFormat="1" x14ac:dyDescent="0.2">
      <c r="A8" s="281" t="str">
        <f>'SO01 SO 01.D Pol'!B11</f>
        <v>B</v>
      </c>
      <c r="B8" s="62" t="str">
        <f>'SO01 SO 01.D Pol'!C11</f>
        <v>Montáže dle ceníku C21M</v>
      </c>
      <c r="D8" s="195"/>
      <c r="E8" s="282">
        <f>'SO01 SO 01.D Pol'!BA104</f>
        <v>0</v>
      </c>
      <c r="F8" s="283">
        <f>'SO01 SO 01.D Pol'!BB104</f>
        <v>0</v>
      </c>
      <c r="G8" s="283">
        <f>'SO01 SO 01.D Pol'!BC104</f>
        <v>0</v>
      </c>
      <c r="H8" s="283">
        <f>'SO01 SO 01.D Pol'!BD104</f>
        <v>0</v>
      </c>
      <c r="I8" s="284">
        <f>'SO01 SO 01.D Pol'!BE104</f>
        <v>0</v>
      </c>
    </row>
    <row r="9" spans="1:57" s="118" customFormat="1" x14ac:dyDescent="0.2">
      <c r="A9" s="281" t="str">
        <f>'SO01 SO 01.D Pol'!B105</f>
        <v>C</v>
      </c>
      <c r="B9" s="62" t="str">
        <f>'SO01 SO 01.D Pol'!C105</f>
        <v>Materiál</v>
      </c>
      <c r="D9" s="195"/>
      <c r="E9" s="282">
        <f>'SO01 SO 01.D Pol'!BA231</f>
        <v>0</v>
      </c>
      <c r="F9" s="283">
        <f>'SO01 SO 01.D Pol'!BB231</f>
        <v>0</v>
      </c>
      <c r="G9" s="283">
        <f>'SO01 SO 01.D Pol'!BC231</f>
        <v>0</v>
      </c>
      <c r="H9" s="283">
        <f>'SO01 SO 01.D Pol'!BD231</f>
        <v>0</v>
      </c>
      <c r="I9" s="284">
        <f>'SO01 SO 01.D Pol'!BE231</f>
        <v>0</v>
      </c>
    </row>
    <row r="10" spans="1:57" s="118" customFormat="1" x14ac:dyDescent="0.2">
      <c r="A10" s="281" t="str">
        <f>'SO01 SO 01.D Pol'!B232</f>
        <v>D</v>
      </c>
      <c r="B10" s="62" t="str">
        <f>'SO01 SO 01.D Pol'!C232</f>
        <v>Zemní práce dle ceníku C46M - RTS2014 vč.materiálu</v>
      </c>
      <c r="D10" s="195"/>
      <c r="E10" s="282">
        <f>'SO01 SO 01.D Pol'!BA250</f>
        <v>0</v>
      </c>
      <c r="F10" s="283">
        <f>'SO01 SO 01.D Pol'!BB250</f>
        <v>0</v>
      </c>
      <c r="G10" s="283">
        <f>'SO01 SO 01.D Pol'!BC250</f>
        <v>0</v>
      </c>
      <c r="H10" s="283">
        <f>'SO01 SO 01.D Pol'!BD250</f>
        <v>0</v>
      </c>
      <c r="I10" s="284">
        <f>'SO01 SO 01.D Pol'!BE250</f>
        <v>0</v>
      </c>
    </row>
    <row r="11" spans="1:57" s="118" customFormat="1" x14ac:dyDescent="0.2">
      <c r="A11" s="281" t="str">
        <f>'SO01 SO 01.D Pol'!B251</f>
        <v>E</v>
      </c>
      <c r="B11" s="62" t="str">
        <f>'SO01 SO 01.D Pol'!C251</f>
        <v>Zednické práce dle C801-3 RTS 2014 Bourání, sekání</v>
      </c>
      <c r="D11" s="195"/>
      <c r="E11" s="282">
        <f>'SO01 SO 01.D Pol'!BA253</f>
        <v>0</v>
      </c>
      <c r="F11" s="283">
        <f>'SO01 SO 01.D Pol'!BB253</f>
        <v>0</v>
      </c>
      <c r="G11" s="283">
        <f>'SO01 SO 01.D Pol'!BC253</f>
        <v>0</v>
      </c>
      <c r="H11" s="283">
        <f>'SO01 SO 01.D Pol'!BD253</f>
        <v>0</v>
      </c>
      <c r="I11" s="284">
        <f>'SO01 SO 01.D Pol'!BE253</f>
        <v>0</v>
      </c>
    </row>
    <row r="12" spans="1:57" s="118" customFormat="1" ht="13.1" thickBot="1" x14ac:dyDescent="0.25">
      <c r="A12" s="281" t="str">
        <f>'SO01 SO 01.D Pol'!B254</f>
        <v>F</v>
      </c>
      <c r="B12" s="62" t="str">
        <f>'SO01 SO 01.D Pol'!C254</f>
        <v>Zednické práce dle C801-4 RTS 2014 Omítky rýh</v>
      </c>
      <c r="D12" s="195"/>
      <c r="E12" s="282">
        <f>'SO01 SO 01.D Pol'!BA256</f>
        <v>0</v>
      </c>
      <c r="F12" s="283">
        <f>'SO01 SO 01.D Pol'!BB256</f>
        <v>0</v>
      </c>
      <c r="G12" s="283">
        <f>'SO01 SO 01.D Pol'!BC256</f>
        <v>0</v>
      </c>
      <c r="H12" s="283">
        <f>'SO01 SO 01.D Pol'!BD256</f>
        <v>0</v>
      </c>
      <c r="I12" s="284">
        <f>'SO01 SO 01.D Pol'!BE256</f>
        <v>0</v>
      </c>
    </row>
    <row r="13" spans="1:57" s="14" customFormat="1" ht="13.75" thickBot="1" x14ac:dyDescent="0.3">
      <c r="A13" s="196"/>
      <c r="B13" s="197" t="s">
        <v>77</v>
      </c>
      <c r="C13" s="197"/>
      <c r="D13" s="198"/>
      <c r="E13" s="199">
        <f>SUM(E7:E12)</f>
        <v>0</v>
      </c>
      <c r="F13" s="200">
        <f>SUM(F7:F12)</f>
        <v>0</v>
      </c>
      <c r="G13" s="200">
        <f>SUM(G7:G12)</f>
        <v>0</v>
      </c>
      <c r="H13" s="200">
        <f>SUM(H7:H12)</f>
        <v>0</v>
      </c>
      <c r="I13" s="201">
        <f>SUM(I7:I12)</f>
        <v>0</v>
      </c>
    </row>
    <row r="14" spans="1:57" x14ac:dyDescent="0.2">
      <c r="A14" s="118"/>
      <c r="B14" s="118"/>
      <c r="C14" s="118"/>
      <c r="D14" s="118"/>
      <c r="E14" s="118"/>
      <c r="F14" s="118"/>
      <c r="G14" s="118"/>
      <c r="H14" s="118"/>
      <c r="I14" s="118"/>
    </row>
    <row r="15" spans="1:57" ht="19.5" customHeight="1" x14ac:dyDescent="0.3">
      <c r="A15" s="187" t="s">
        <v>78</v>
      </c>
      <c r="B15" s="187"/>
      <c r="C15" s="187"/>
      <c r="D15" s="187"/>
      <c r="E15" s="187"/>
      <c r="F15" s="187"/>
      <c r="G15" s="202"/>
      <c r="H15" s="187"/>
      <c r="I15" s="187"/>
      <c r="BA15" s="124"/>
      <c r="BB15" s="124"/>
      <c r="BC15" s="124"/>
      <c r="BD15" s="124"/>
      <c r="BE15" s="124"/>
    </row>
    <row r="16" spans="1:57" ht="13.1" thickBot="1" x14ac:dyDescent="0.25"/>
    <row r="17" spans="1:53" ht="13.1" x14ac:dyDescent="0.25">
      <c r="A17" s="153" t="s">
        <v>79</v>
      </c>
      <c r="B17" s="154"/>
      <c r="C17" s="154"/>
      <c r="D17" s="203"/>
      <c r="E17" s="204" t="s">
        <v>80</v>
      </c>
      <c r="F17" s="205" t="s">
        <v>12</v>
      </c>
      <c r="G17" s="206" t="s">
        <v>81</v>
      </c>
      <c r="H17" s="207"/>
      <c r="I17" s="208" t="s">
        <v>80</v>
      </c>
    </row>
    <row r="18" spans="1:53" x14ac:dyDescent="0.2">
      <c r="A18" s="147"/>
      <c r="B18" s="138"/>
      <c r="C18" s="138"/>
      <c r="D18" s="209"/>
      <c r="E18" s="210"/>
      <c r="F18" s="211"/>
      <c r="G18" s="212">
        <f>CHOOSE(BA18+1,E13+F13,E13+F13+H13,E13+F13+G13+H13,E13,F13,H13,G13,H13+G13,0)</f>
        <v>0</v>
      </c>
      <c r="H18" s="213"/>
      <c r="I18" s="214">
        <f>E18+F18*G18/100</f>
        <v>0</v>
      </c>
      <c r="BA18" s="1">
        <v>8</v>
      </c>
    </row>
    <row r="19" spans="1:53" ht="13.75" thickBot="1" x14ac:dyDescent="0.3">
      <c r="A19" s="215"/>
      <c r="B19" s="216" t="s">
        <v>82</v>
      </c>
      <c r="C19" s="217"/>
      <c r="D19" s="218"/>
      <c r="E19" s="219"/>
      <c r="F19" s="220"/>
      <c r="G19" s="220"/>
      <c r="H19" s="324">
        <f>SUM(I18:I18)</f>
        <v>0</v>
      </c>
      <c r="I19" s="325"/>
    </row>
    <row r="21" spans="1:53" ht="13.1" x14ac:dyDescent="0.25">
      <c r="B21" s="14"/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</sheetData>
  <sheetProtection algorithmName="SHA-512" hashValue="Q7LhFihN6h4Qd5n3ecQykY5N43B08kbcPaykGqSFoYecdOUAJp9/I/YHUu7k0kEwH4n+ZV/k9QPcA7aBifmI6A==" saltValue="eS9JH68eB/eTrJst7kp7xw==" spinCount="100000" sheet="1" objects="1" scenarios="1"/>
  <mergeCells count="4">
    <mergeCell ref="A1:B1"/>
    <mergeCell ref="A2:B2"/>
    <mergeCell ref="G2:I2"/>
    <mergeCell ref="H19:I19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FFC000"/>
  </sheetPr>
  <dimension ref="A1:CB329"/>
  <sheetViews>
    <sheetView showGridLines="0" zoomScaleNormal="100" zoomScaleSheetLayoutView="100" workbookViewId="0">
      <selection activeCell="BC250" sqref="BC250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01.D Rek'!H1</f>
        <v>SO 01.D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01.D Rek'!G2</f>
        <v>Horní stavba - elektroinstalace silno a slaboproud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857</v>
      </c>
      <c r="C7" s="240" t="s">
        <v>858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860</v>
      </c>
      <c r="C8" s="251" t="s">
        <v>861</v>
      </c>
      <c r="D8" s="252" t="s">
        <v>862</v>
      </c>
      <c r="E8" s="253">
        <v>1</v>
      </c>
      <c r="F8" s="334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863</v>
      </c>
      <c r="C9" s="251" t="s">
        <v>864</v>
      </c>
      <c r="D9" s="252" t="s">
        <v>862</v>
      </c>
      <c r="E9" s="253">
        <v>1</v>
      </c>
      <c r="F9" s="334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238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ht="13.1" x14ac:dyDescent="0.25">
      <c r="A10" s="265"/>
      <c r="B10" s="266" t="s">
        <v>99</v>
      </c>
      <c r="C10" s="267" t="s">
        <v>859</v>
      </c>
      <c r="D10" s="268"/>
      <c r="E10" s="269"/>
      <c r="F10" s="336"/>
      <c r="G10" s="271">
        <f>SUM(G7:G9)</f>
        <v>0</v>
      </c>
      <c r="H10" s="272"/>
      <c r="I10" s="273">
        <f>SUM(I7:I9)</f>
        <v>0</v>
      </c>
      <c r="J10" s="272"/>
      <c r="K10" s="273">
        <f>SUM(K7:K9)</f>
        <v>0</v>
      </c>
      <c r="O10" s="248">
        <v>4</v>
      </c>
      <c r="BA10" s="274">
        <f>SUM(BA7:BA9)</f>
        <v>0</v>
      </c>
      <c r="BB10" s="274">
        <f>SUM(BB7:BB9)</f>
        <v>0</v>
      </c>
      <c r="BC10" s="274">
        <f>SUM(BC7:BC9)</f>
        <v>0</v>
      </c>
      <c r="BD10" s="274">
        <f>SUM(BD7:BD9)</f>
        <v>0</v>
      </c>
      <c r="BE10" s="274">
        <f>SUM(BE7:BE9)</f>
        <v>0</v>
      </c>
    </row>
    <row r="11" spans="1:80" ht="13.1" x14ac:dyDescent="0.25">
      <c r="A11" s="238" t="s">
        <v>95</v>
      </c>
      <c r="B11" s="239" t="s">
        <v>865</v>
      </c>
      <c r="C11" s="240" t="s">
        <v>866</v>
      </c>
      <c r="D11" s="241"/>
      <c r="E11" s="242"/>
      <c r="F11" s="337"/>
      <c r="G11" s="243"/>
      <c r="H11" s="244"/>
      <c r="I11" s="245"/>
      <c r="J11" s="246"/>
      <c r="K11" s="247"/>
      <c r="O11" s="248">
        <v>1</v>
      </c>
    </row>
    <row r="12" spans="1:80" ht="20.95" x14ac:dyDescent="0.2">
      <c r="A12" s="249">
        <v>3</v>
      </c>
      <c r="B12" s="250" t="s">
        <v>868</v>
      </c>
      <c r="C12" s="251" t="s">
        <v>869</v>
      </c>
      <c r="D12" s="252" t="s">
        <v>397</v>
      </c>
      <c r="E12" s="253">
        <v>1</v>
      </c>
      <c r="F12" s="334">
        <v>0</v>
      </c>
      <c r="G12" s="254">
        <f t="shared" ref="G12:G43" si="0">E12*F12</f>
        <v>0</v>
      </c>
      <c r="H12" s="255">
        <v>0</v>
      </c>
      <c r="I12" s="256">
        <f t="shared" ref="I12:I43" si="1">E12*H12</f>
        <v>0</v>
      </c>
      <c r="J12" s="255"/>
      <c r="K12" s="256">
        <f t="shared" ref="K12:K43" si="2">E12*J12</f>
        <v>0</v>
      </c>
      <c r="O12" s="248">
        <v>2</v>
      </c>
      <c r="AA12" s="223">
        <v>12</v>
      </c>
      <c r="AB12" s="223">
        <v>0</v>
      </c>
      <c r="AC12" s="223">
        <v>2</v>
      </c>
      <c r="AZ12" s="223">
        <v>1</v>
      </c>
      <c r="BA12" s="223">
        <f t="shared" ref="BA12:BA43" si="3">IF(AZ12=1,G12,0)</f>
        <v>0</v>
      </c>
      <c r="BB12" s="223">
        <f t="shared" ref="BB12:BB43" si="4">IF(AZ12=2,G12,0)</f>
        <v>0</v>
      </c>
      <c r="BC12" s="223">
        <f t="shared" ref="BC12:BC43" si="5">IF(AZ12=3,G12,0)</f>
        <v>0</v>
      </c>
      <c r="BD12" s="223">
        <f t="shared" ref="BD12:BD43" si="6">IF(AZ12=4,G12,0)</f>
        <v>0</v>
      </c>
      <c r="BE12" s="223">
        <f t="shared" ref="BE12:BE43" si="7">IF(AZ12=5,G12,0)</f>
        <v>0</v>
      </c>
      <c r="CA12" s="248">
        <v>12</v>
      </c>
      <c r="CB12" s="248">
        <v>0</v>
      </c>
    </row>
    <row r="13" spans="1:80" x14ac:dyDescent="0.2">
      <c r="A13" s="249">
        <v>4</v>
      </c>
      <c r="B13" s="250" t="s">
        <v>870</v>
      </c>
      <c r="C13" s="251" t="s">
        <v>871</v>
      </c>
      <c r="D13" s="252" t="s">
        <v>397</v>
      </c>
      <c r="E13" s="253">
        <v>6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3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x14ac:dyDescent="0.2">
      <c r="A14" s="249">
        <v>5</v>
      </c>
      <c r="B14" s="250" t="s">
        <v>872</v>
      </c>
      <c r="C14" s="251" t="s">
        <v>873</v>
      </c>
      <c r="D14" s="252" t="s">
        <v>263</v>
      </c>
      <c r="E14" s="253">
        <v>35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4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874</v>
      </c>
      <c r="C15" s="251" t="s">
        <v>875</v>
      </c>
      <c r="D15" s="252" t="s">
        <v>397</v>
      </c>
      <c r="E15" s="253">
        <v>2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5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876</v>
      </c>
      <c r="C16" s="251" t="s">
        <v>877</v>
      </c>
      <c r="D16" s="252" t="s">
        <v>263</v>
      </c>
      <c r="E16" s="253">
        <v>13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6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8</v>
      </c>
      <c r="B17" s="250" t="s">
        <v>878</v>
      </c>
      <c r="C17" s="251" t="s">
        <v>879</v>
      </c>
      <c r="D17" s="252" t="s">
        <v>432</v>
      </c>
      <c r="E17" s="253">
        <v>1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7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9</v>
      </c>
      <c r="B18" s="250" t="s">
        <v>880</v>
      </c>
      <c r="C18" s="251" t="s">
        <v>881</v>
      </c>
      <c r="D18" s="252" t="s">
        <v>263</v>
      </c>
      <c r="E18" s="253">
        <v>6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8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49">
        <v>10</v>
      </c>
      <c r="B19" s="250" t="s">
        <v>882</v>
      </c>
      <c r="C19" s="251" t="s">
        <v>883</v>
      </c>
      <c r="D19" s="252" t="s">
        <v>397</v>
      </c>
      <c r="E19" s="253">
        <v>24</v>
      </c>
      <c r="F19" s="334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9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x14ac:dyDescent="0.2">
      <c r="A20" s="249">
        <v>11</v>
      </c>
      <c r="B20" s="250" t="s">
        <v>884</v>
      </c>
      <c r="C20" s="251" t="s">
        <v>885</v>
      </c>
      <c r="D20" s="252" t="s">
        <v>397</v>
      </c>
      <c r="E20" s="253">
        <v>15</v>
      </c>
      <c r="F20" s="334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10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x14ac:dyDescent="0.2">
      <c r="A21" s="249">
        <v>12</v>
      </c>
      <c r="B21" s="250" t="s">
        <v>882</v>
      </c>
      <c r="C21" s="251" t="s">
        <v>883</v>
      </c>
      <c r="D21" s="252" t="s">
        <v>397</v>
      </c>
      <c r="E21" s="253">
        <v>60</v>
      </c>
      <c r="F21" s="334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11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x14ac:dyDescent="0.2">
      <c r="A22" s="249">
        <v>13</v>
      </c>
      <c r="B22" s="250" t="s">
        <v>886</v>
      </c>
      <c r="C22" s="251" t="s">
        <v>887</v>
      </c>
      <c r="D22" s="252" t="s">
        <v>397</v>
      </c>
      <c r="E22" s="253">
        <v>8</v>
      </c>
      <c r="F22" s="334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12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14</v>
      </c>
      <c r="B23" s="250" t="s">
        <v>888</v>
      </c>
      <c r="C23" s="251" t="s">
        <v>889</v>
      </c>
      <c r="D23" s="252" t="s">
        <v>397</v>
      </c>
      <c r="E23" s="253">
        <v>5</v>
      </c>
      <c r="F23" s="334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13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x14ac:dyDescent="0.2">
      <c r="A24" s="249">
        <v>15</v>
      </c>
      <c r="B24" s="250" t="s">
        <v>890</v>
      </c>
      <c r="C24" s="251" t="s">
        <v>891</v>
      </c>
      <c r="D24" s="252" t="s">
        <v>397</v>
      </c>
      <c r="E24" s="253">
        <v>3</v>
      </c>
      <c r="F24" s="334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14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x14ac:dyDescent="0.2">
      <c r="A25" s="249">
        <v>16</v>
      </c>
      <c r="B25" s="250" t="s">
        <v>882</v>
      </c>
      <c r="C25" s="251" t="s">
        <v>883</v>
      </c>
      <c r="D25" s="252" t="s">
        <v>397</v>
      </c>
      <c r="E25" s="253">
        <v>12</v>
      </c>
      <c r="F25" s="334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15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x14ac:dyDescent="0.2">
      <c r="A26" s="249">
        <v>17</v>
      </c>
      <c r="B26" s="250" t="s">
        <v>884</v>
      </c>
      <c r="C26" s="251" t="s">
        <v>885</v>
      </c>
      <c r="D26" s="252" t="s">
        <v>397</v>
      </c>
      <c r="E26" s="253">
        <v>1</v>
      </c>
      <c r="F26" s="334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16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x14ac:dyDescent="0.2">
      <c r="A27" s="249">
        <v>18</v>
      </c>
      <c r="B27" s="250" t="s">
        <v>882</v>
      </c>
      <c r="C27" s="251" t="s">
        <v>883</v>
      </c>
      <c r="D27" s="252" t="s">
        <v>397</v>
      </c>
      <c r="E27" s="253">
        <v>4</v>
      </c>
      <c r="F27" s="334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17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19</v>
      </c>
      <c r="B28" s="250" t="s">
        <v>892</v>
      </c>
      <c r="C28" s="251" t="s">
        <v>893</v>
      </c>
      <c r="D28" s="252" t="s">
        <v>397</v>
      </c>
      <c r="E28" s="253">
        <v>8</v>
      </c>
      <c r="F28" s="334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18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20</v>
      </c>
      <c r="B29" s="250" t="s">
        <v>882</v>
      </c>
      <c r="C29" s="251" t="s">
        <v>883</v>
      </c>
      <c r="D29" s="252" t="s">
        <v>397</v>
      </c>
      <c r="E29" s="253">
        <v>32</v>
      </c>
      <c r="F29" s="334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19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21</v>
      </c>
      <c r="B30" s="250" t="s">
        <v>894</v>
      </c>
      <c r="C30" s="251" t="s">
        <v>895</v>
      </c>
      <c r="D30" s="252" t="s">
        <v>397</v>
      </c>
      <c r="E30" s="253">
        <v>4</v>
      </c>
      <c r="F30" s="334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20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22</v>
      </c>
      <c r="B31" s="250" t="s">
        <v>896</v>
      </c>
      <c r="C31" s="251" t="s">
        <v>897</v>
      </c>
      <c r="D31" s="252" t="s">
        <v>397</v>
      </c>
      <c r="E31" s="253">
        <v>2</v>
      </c>
      <c r="F31" s="334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21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23</v>
      </c>
      <c r="B32" s="250" t="s">
        <v>896</v>
      </c>
      <c r="C32" s="251" t="s">
        <v>897</v>
      </c>
      <c r="D32" s="252" t="s">
        <v>397</v>
      </c>
      <c r="E32" s="253">
        <v>4</v>
      </c>
      <c r="F32" s="334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22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24</v>
      </c>
      <c r="B33" s="250" t="s">
        <v>896</v>
      </c>
      <c r="C33" s="251" t="s">
        <v>897</v>
      </c>
      <c r="D33" s="252" t="s">
        <v>397</v>
      </c>
      <c r="E33" s="253">
        <v>6</v>
      </c>
      <c r="F33" s="334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23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25</v>
      </c>
      <c r="B34" s="250" t="s">
        <v>898</v>
      </c>
      <c r="C34" s="251" t="s">
        <v>899</v>
      </c>
      <c r="D34" s="252" t="s">
        <v>397</v>
      </c>
      <c r="E34" s="253">
        <v>3</v>
      </c>
      <c r="F34" s="334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24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26</v>
      </c>
      <c r="B35" s="250" t="s">
        <v>900</v>
      </c>
      <c r="C35" s="251" t="s">
        <v>901</v>
      </c>
      <c r="D35" s="252" t="s">
        <v>397</v>
      </c>
      <c r="E35" s="253">
        <v>1</v>
      </c>
      <c r="F35" s="334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25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27</v>
      </c>
      <c r="B36" s="250" t="s">
        <v>882</v>
      </c>
      <c r="C36" s="251" t="s">
        <v>883</v>
      </c>
      <c r="D36" s="252" t="s">
        <v>397</v>
      </c>
      <c r="E36" s="253">
        <v>2</v>
      </c>
      <c r="F36" s="334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26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28</v>
      </c>
      <c r="B37" s="250" t="s">
        <v>902</v>
      </c>
      <c r="C37" s="251" t="s">
        <v>903</v>
      </c>
      <c r="D37" s="252" t="s">
        <v>397</v>
      </c>
      <c r="E37" s="253">
        <v>1</v>
      </c>
      <c r="F37" s="334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27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x14ac:dyDescent="0.2">
      <c r="A38" s="249">
        <v>29</v>
      </c>
      <c r="B38" s="250" t="s">
        <v>882</v>
      </c>
      <c r="C38" s="251" t="s">
        <v>883</v>
      </c>
      <c r="D38" s="252" t="s">
        <v>397</v>
      </c>
      <c r="E38" s="253">
        <v>2</v>
      </c>
      <c r="F38" s="334">
        <v>0</v>
      </c>
      <c r="G38" s="254">
        <f t="shared" si="0"/>
        <v>0</v>
      </c>
      <c r="H38" s="255">
        <v>0</v>
      </c>
      <c r="I38" s="256">
        <f t="shared" si="1"/>
        <v>0</v>
      </c>
      <c r="J38" s="255"/>
      <c r="K38" s="256">
        <f t="shared" si="2"/>
        <v>0</v>
      </c>
      <c r="O38" s="248">
        <v>2</v>
      </c>
      <c r="AA38" s="223">
        <v>12</v>
      </c>
      <c r="AB38" s="223">
        <v>0</v>
      </c>
      <c r="AC38" s="223">
        <v>28</v>
      </c>
      <c r="AZ38" s="223">
        <v>1</v>
      </c>
      <c r="BA38" s="223">
        <f t="shared" si="3"/>
        <v>0</v>
      </c>
      <c r="BB38" s="223">
        <f t="shared" si="4"/>
        <v>0</v>
      </c>
      <c r="BC38" s="223">
        <f t="shared" si="5"/>
        <v>0</v>
      </c>
      <c r="BD38" s="223">
        <f t="shared" si="6"/>
        <v>0</v>
      </c>
      <c r="BE38" s="223">
        <f t="shared" si="7"/>
        <v>0</v>
      </c>
      <c r="CA38" s="248">
        <v>12</v>
      </c>
      <c r="CB38" s="248">
        <v>0</v>
      </c>
    </row>
    <row r="39" spans="1:80" ht="20.95" x14ac:dyDescent="0.2">
      <c r="A39" s="249">
        <v>30</v>
      </c>
      <c r="B39" s="250" t="s">
        <v>904</v>
      </c>
      <c r="C39" s="251" t="s">
        <v>905</v>
      </c>
      <c r="D39" s="252" t="s">
        <v>397</v>
      </c>
      <c r="E39" s="253">
        <v>37</v>
      </c>
      <c r="F39" s="334">
        <v>0</v>
      </c>
      <c r="G39" s="254">
        <f t="shared" si="0"/>
        <v>0</v>
      </c>
      <c r="H39" s="255">
        <v>0</v>
      </c>
      <c r="I39" s="256">
        <f t="shared" si="1"/>
        <v>0</v>
      </c>
      <c r="J39" s="255"/>
      <c r="K39" s="256">
        <f t="shared" si="2"/>
        <v>0</v>
      </c>
      <c r="O39" s="248">
        <v>2</v>
      </c>
      <c r="AA39" s="223">
        <v>12</v>
      </c>
      <c r="AB39" s="223">
        <v>0</v>
      </c>
      <c r="AC39" s="223">
        <v>29</v>
      </c>
      <c r="AZ39" s="223">
        <v>1</v>
      </c>
      <c r="BA39" s="223">
        <f t="shared" si="3"/>
        <v>0</v>
      </c>
      <c r="BB39" s="223">
        <f t="shared" si="4"/>
        <v>0</v>
      </c>
      <c r="BC39" s="223">
        <f t="shared" si="5"/>
        <v>0</v>
      </c>
      <c r="BD39" s="223">
        <f t="shared" si="6"/>
        <v>0</v>
      </c>
      <c r="BE39" s="223">
        <f t="shared" si="7"/>
        <v>0</v>
      </c>
      <c r="CA39" s="248">
        <v>12</v>
      </c>
      <c r="CB39" s="248">
        <v>0</v>
      </c>
    </row>
    <row r="40" spans="1:80" ht="20.95" x14ac:dyDescent="0.2">
      <c r="A40" s="249">
        <v>31</v>
      </c>
      <c r="B40" s="250" t="s">
        <v>904</v>
      </c>
      <c r="C40" s="251" t="s">
        <v>905</v>
      </c>
      <c r="D40" s="252" t="s">
        <v>397</v>
      </c>
      <c r="E40" s="253">
        <v>2</v>
      </c>
      <c r="F40" s="334">
        <v>0</v>
      </c>
      <c r="G40" s="254">
        <f t="shared" si="0"/>
        <v>0</v>
      </c>
      <c r="H40" s="255">
        <v>0</v>
      </c>
      <c r="I40" s="256">
        <f t="shared" si="1"/>
        <v>0</v>
      </c>
      <c r="J40" s="255"/>
      <c r="K40" s="256">
        <f t="shared" si="2"/>
        <v>0</v>
      </c>
      <c r="O40" s="248">
        <v>2</v>
      </c>
      <c r="AA40" s="223">
        <v>12</v>
      </c>
      <c r="AB40" s="223">
        <v>0</v>
      </c>
      <c r="AC40" s="223">
        <v>30</v>
      </c>
      <c r="AZ40" s="223">
        <v>1</v>
      </c>
      <c r="BA40" s="223">
        <f t="shared" si="3"/>
        <v>0</v>
      </c>
      <c r="BB40" s="223">
        <f t="shared" si="4"/>
        <v>0</v>
      </c>
      <c r="BC40" s="223">
        <f t="shared" si="5"/>
        <v>0</v>
      </c>
      <c r="BD40" s="223">
        <f t="shared" si="6"/>
        <v>0</v>
      </c>
      <c r="BE40" s="223">
        <f t="shared" si="7"/>
        <v>0</v>
      </c>
      <c r="CA40" s="248">
        <v>12</v>
      </c>
      <c r="CB40" s="248">
        <v>0</v>
      </c>
    </row>
    <row r="41" spans="1:80" ht="20.95" x14ac:dyDescent="0.2">
      <c r="A41" s="249">
        <v>32</v>
      </c>
      <c r="B41" s="250" t="s">
        <v>906</v>
      </c>
      <c r="C41" s="251" t="s">
        <v>907</v>
      </c>
      <c r="D41" s="252" t="s">
        <v>397</v>
      </c>
      <c r="E41" s="253">
        <v>3</v>
      </c>
      <c r="F41" s="334">
        <v>0</v>
      </c>
      <c r="G41" s="254">
        <f t="shared" si="0"/>
        <v>0</v>
      </c>
      <c r="H41" s="255">
        <v>0</v>
      </c>
      <c r="I41" s="256">
        <f t="shared" si="1"/>
        <v>0</v>
      </c>
      <c r="J41" s="255"/>
      <c r="K41" s="256">
        <f t="shared" si="2"/>
        <v>0</v>
      </c>
      <c r="O41" s="248">
        <v>2</v>
      </c>
      <c r="AA41" s="223">
        <v>12</v>
      </c>
      <c r="AB41" s="223">
        <v>0</v>
      </c>
      <c r="AC41" s="223">
        <v>31</v>
      </c>
      <c r="AZ41" s="223">
        <v>1</v>
      </c>
      <c r="BA41" s="223">
        <f t="shared" si="3"/>
        <v>0</v>
      </c>
      <c r="BB41" s="223">
        <f t="shared" si="4"/>
        <v>0</v>
      </c>
      <c r="BC41" s="223">
        <f t="shared" si="5"/>
        <v>0</v>
      </c>
      <c r="BD41" s="223">
        <f t="shared" si="6"/>
        <v>0</v>
      </c>
      <c r="BE41" s="223">
        <f t="shared" si="7"/>
        <v>0</v>
      </c>
      <c r="CA41" s="248">
        <v>12</v>
      </c>
      <c r="CB41" s="248">
        <v>0</v>
      </c>
    </row>
    <row r="42" spans="1:80" x14ac:dyDescent="0.2">
      <c r="A42" s="249">
        <v>33</v>
      </c>
      <c r="B42" s="250" t="s">
        <v>908</v>
      </c>
      <c r="C42" s="251" t="s">
        <v>909</v>
      </c>
      <c r="D42" s="252" t="s">
        <v>397</v>
      </c>
      <c r="E42" s="253">
        <v>8</v>
      </c>
      <c r="F42" s="334">
        <v>0</v>
      </c>
      <c r="G42" s="254">
        <f t="shared" si="0"/>
        <v>0</v>
      </c>
      <c r="H42" s="255">
        <v>0</v>
      </c>
      <c r="I42" s="256">
        <f t="shared" si="1"/>
        <v>0</v>
      </c>
      <c r="J42" s="255"/>
      <c r="K42" s="256">
        <f t="shared" si="2"/>
        <v>0</v>
      </c>
      <c r="O42" s="248">
        <v>2</v>
      </c>
      <c r="AA42" s="223">
        <v>12</v>
      </c>
      <c r="AB42" s="223">
        <v>0</v>
      </c>
      <c r="AC42" s="223">
        <v>32</v>
      </c>
      <c r="AZ42" s="223">
        <v>1</v>
      </c>
      <c r="BA42" s="223">
        <f t="shared" si="3"/>
        <v>0</v>
      </c>
      <c r="BB42" s="223">
        <f t="shared" si="4"/>
        <v>0</v>
      </c>
      <c r="BC42" s="223">
        <f t="shared" si="5"/>
        <v>0</v>
      </c>
      <c r="BD42" s="223">
        <f t="shared" si="6"/>
        <v>0</v>
      </c>
      <c r="BE42" s="223">
        <f t="shared" si="7"/>
        <v>0</v>
      </c>
      <c r="CA42" s="248">
        <v>12</v>
      </c>
      <c r="CB42" s="248">
        <v>0</v>
      </c>
    </row>
    <row r="43" spans="1:80" x14ac:dyDescent="0.2">
      <c r="A43" s="249">
        <v>34</v>
      </c>
      <c r="B43" s="250" t="s">
        <v>910</v>
      </c>
      <c r="C43" s="251" t="s">
        <v>911</v>
      </c>
      <c r="D43" s="252" t="s">
        <v>397</v>
      </c>
      <c r="E43" s="253">
        <v>4</v>
      </c>
      <c r="F43" s="334">
        <v>0</v>
      </c>
      <c r="G43" s="254">
        <f t="shared" si="0"/>
        <v>0</v>
      </c>
      <c r="H43" s="255">
        <v>0</v>
      </c>
      <c r="I43" s="256">
        <f t="shared" si="1"/>
        <v>0</v>
      </c>
      <c r="J43" s="255"/>
      <c r="K43" s="256">
        <f t="shared" si="2"/>
        <v>0</v>
      </c>
      <c r="O43" s="248">
        <v>2</v>
      </c>
      <c r="AA43" s="223">
        <v>12</v>
      </c>
      <c r="AB43" s="223">
        <v>0</v>
      </c>
      <c r="AC43" s="223">
        <v>33</v>
      </c>
      <c r="AZ43" s="223">
        <v>1</v>
      </c>
      <c r="BA43" s="223">
        <f t="shared" si="3"/>
        <v>0</v>
      </c>
      <c r="BB43" s="223">
        <f t="shared" si="4"/>
        <v>0</v>
      </c>
      <c r="BC43" s="223">
        <f t="shared" si="5"/>
        <v>0</v>
      </c>
      <c r="BD43" s="223">
        <f t="shared" si="6"/>
        <v>0</v>
      </c>
      <c r="BE43" s="223">
        <f t="shared" si="7"/>
        <v>0</v>
      </c>
      <c r="CA43" s="248">
        <v>12</v>
      </c>
      <c r="CB43" s="248">
        <v>0</v>
      </c>
    </row>
    <row r="44" spans="1:80" x14ac:dyDescent="0.2">
      <c r="A44" s="249">
        <v>35</v>
      </c>
      <c r="B44" s="250" t="s">
        <v>912</v>
      </c>
      <c r="C44" s="251" t="s">
        <v>913</v>
      </c>
      <c r="D44" s="252" t="s">
        <v>397</v>
      </c>
      <c r="E44" s="253">
        <v>2</v>
      </c>
      <c r="F44" s="334">
        <v>0</v>
      </c>
      <c r="G44" s="254">
        <f t="shared" ref="G44:G75" si="8">E44*F44</f>
        <v>0</v>
      </c>
      <c r="H44" s="255">
        <v>0</v>
      </c>
      <c r="I44" s="256">
        <f t="shared" ref="I44:I75" si="9">E44*H44</f>
        <v>0</v>
      </c>
      <c r="J44" s="255"/>
      <c r="K44" s="256">
        <f t="shared" ref="K44:K75" si="10">E44*J44</f>
        <v>0</v>
      </c>
      <c r="O44" s="248">
        <v>2</v>
      </c>
      <c r="AA44" s="223">
        <v>12</v>
      </c>
      <c r="AB44" s="223">
        <v>0</v>
      </c>
      <c r="AC44" s="223">
        <v>34</v>
      </c>
      <c r="AZ44" s="223">
        <v>1</v>
      </c>
      <c r="BA44" s="223">
        <f t="shared" ref="BA44:BA75" si="11">IF(AZ44=1,G44,0)</f>
        <v>0</v>
      </c>
      <c r="BB44" s="223">
        <f t="shared" ref="BB44:BB75" si="12">IF(AZ44=2,G44,0)</f>
        <v>0</v>
      </c>
      <c r="BC44" s="223">
        <f t="shared" ref="BC44:BC75" si="13">IF(AZ44=3,G44,0)</f>
        <v>0</v>
      </c>
      <c r="BD44" s="223">
        <f t="shared" ref="BD44:BD75" si="14">IF(AZ44=4,G44,0)</f>
        <v>0</v>
      </c>
      <c r="BE44" s="223">
        <f t="shared" ref="BE44:BE75" si="15">IF(AZ44=5,G44,0)</f>
        <v>0</v>
      </c>
      <c r="CA44" s="248">
        <v>12</v>
      </c>
      <c r="CB44" s="248">
        <v>0</v>
      </c>
    </row>
    <row r="45" spans="1:80" x14ac:dyDescent="0.2">
      <c r="A45" s="249">
        <v>36</v>
      </c>
      <c r="B45" s="250" t="s">
        <v>914</v>
      </c>
      <c r="C45" s="251" t="s">
        <v>915</v>
      </c>
      <c r="D45" s="252" t="s">
        <v>397</v>
      </c>
      <c r="E45" s="253">
        <v>90</v>
      </c>
      <c r="F45" s="334">
        <v>0</v>
      </c>
      <c r="G45" s="254">
        <f t="shared" si="8"/>
        <v>0</v>
      </c>
      <c r="H45" s="255">
        <v>0</v>
      </c>
      <c r="I45" s="256">
        <f t="shared" si="9"/>
        <v>0</v>
      </c>
      <c r="J45" s="255"/>
      <c r="K45" s="256">
        <f t="shared" si="10"/>
        <v>0</v>
      </c>
      <c r="O45" s="248">
        <v>2</v>
      </c>
      <c r="AA45" s="223">
        <v>12</v>
      </c>
      <c r="AB45" s="223">
        <v>0</v>
      </c>
      <c r="AC45" s="223">
        <v>35</v>
      </c>
      <c r="AZ45" s="223">
        <v>1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12</v>
      </c>
      <c r="CB45" s="248">
        <v>0</v>
      </c>
    </row>
    <row r="46" spans="1:80" x14ac:dyDescent="0.2">
      <c r="A46" s="249">
        <v>37</v>
      </c>
      <c r="B46" s="250" t="s">
        <v>916</v>
      </c>
      <c r="C46" s="251" t="s">
        <v>917</v>
      </c>
      <c r="D46" s="252" t="s">
        <v>397</v>
      </c>
      <c r="E46" s="253">
        <v>30</v>
      </c>
      <c r="F46" s="334">
        <v>0</v>
      </c>
      <c r="G46" s="254">
        <f t="shared" si="8"/>
        <v>0</v>
      </c>
      <c r="H46" s="255">
        <v>0</v>
      </c>
      <c r="I46" s="256">
        <f t="shared" si="9"/>
        <v>0</v>
      </c>
      <c r="J46" s="255"/>
      <c r="K46" s="256">
        <f t="shared" si="10"/>
        <v>0</v>
      </c>
      <c r="O46" s="248">
        <v>2</v>
      </c>
      <c r="AA46" s="223">
        <v>12</v>
      </c>
      <c r="AB46" s="223">
        <v>0</v>
      </c>
      <c r="AC46" s="223">
        <v>36</v>
      </c>
      <c r="AZ46" s="223">
        <v>1</v>
      </c>
      <c r="BA46" s="223">
        <f t="shared" si="11"/>
        <v>0</v>
      </c>
      <c r="BB46" s="223">
        <f t="shared" si="12"/>
        <v>0</v>
      </c>
      <c r="BC46" s="223">
        <f t="shared" si="13"/>
        <v>0</v>
      </c>
      <c r="BD46" s="223">
        <f t="shared" si="14"/>
        <v>0</v>
      </c>
      <c r="BE46" s="223">
        <f t="shared" si="15"/>
        <v>0</v>
      </c>
      <c r="CA46" s="248">
        <v>12</v>
      </c>
      <c r="CB46" s="248">
        <v>0</v>
      </c>
    </row>
    <row r="47" spans="1:80" x14ac:dyDescent="0.2">
      <c r="A47" s="249">
        <v>38</v>
      </c>
      <c r="B47" s="250" t="s">
        <v>916</v>
      </c>
      <c r="C47" s="251" t="s">
        <v>917</v>
      </c>
      <c r="D47" s="252" t="s">
        <v>397</v>
      </c>
      <c r="E47" s="253">
        <v>30</v>
      </c>
      <c r="F47" s="334">
        <v>0</v>
      </c>
      <c r="G47" s="254">
        <f t="shared" si="8"/>
        <v>0</v>
      </c>
      <c r="H47" s="255">
        <v>0</v>
      </c>
      <c r="I47" s="256">
        <f t="shared" si="9"/>
        <v>0</v>
      </c>
      <c r="J47" s="255"/>
      <c r="K47" s="256">
        <f t="shared" si="10"/>
        <v>0</v>
      </c>
      <c r="O47" s="248">
        <v>2</v>
      </c>
      <c r="AA47" s="223">
        <v>12</v>
      </c>
      <c r="AB47" s="223">
        <v>0</v>
      </c>
      <c r="AC47" s="223">
        <v>37</v>
      </c>
      <c r="AZ47" s="223">
        <v>1</v>
      </c>
      <c r="BA47" s="223">
        <f t="shared" si="11"/>
        <v>0</v>
      </c>
      <c r="BB47" s="223">
        <f t="shared" si="12"/>
        <v>0</v>
      </c>
      <c r="BC47" s="223">
        <f t="shared" si="13"/>
        <v>0</v>
      </c>
      <c r="BD47" s="223">
        <f t="shared" si="14"/>
        <v>0</v>
      </c>
      <c r="BE47" s="223">
        <f t="shared" si="15"/>
        <v>0</v>
      </c>
      <c r="CA47" s="248">
        <v>12</v>
      </c>
      <c r="CB47" s="248">
        <v>0</v>
      </c>
    </row>
    <row r="48" spans="1:80" x14ac:dyDescent="0.2">
      <c r="A48" s="249">
        <v>39</v>
      </c>
      <c r="B48" s="250" t="s">
        <v>918</v>
      </c>
      <c r="C48" s="251" t="s">
        <v>919</v>
      </c>
      <c r="D48" s="252" t="s">
        <v>397</v>
      </c>
      <c r="E48" s="253">
        <v>120</v>
      </c>
      <c r="F48" s="334">
        <v>0</v>
      </c>
      <c r="G48" s="254">
        <f t="shared" si="8"/>
        <v>0</v>
      </c>
      <c r="H48" s="255">
        <v>0</v>
      </c>
      <c r="I48" s="256">
        <f t="shared" si="9"/>
        <v>0</v>
      </c>
      <c r="J48" s="255"/>
      <c r="K48" s="256">
        <f t="shared" si="10"/>
        <v>0</v>
      </c>
      <c r="O48" s="248">
        <v>2</v>
      </c>
      <c r="AA48" s="223">
        <v>12</v>
      </c>
      <c r="AB48" s="223">
        <v>0</v>
      </c>
      <c r="AC48" s="223">
        <v>38</v>
      </c>
      <c r="AZ48" s="223">
        <v>1</v>
      </c>
      <c r="BA48" s="223">
        <f t="shared" si="11"/>
        <v>0</v>
      </c>
      <c r="BB48" s="223">
        <f t="shared" si="12"/>
        <v>0</v>
      </c>
      <c r="BC48" s="223">
        <f t="shared" si="13"/>
        <v>0</v>
      </c>
      <c r="BD48" s="223">
        <f t="shared" si="14"/>
        <v>0</v>
      </c>
      <c r="BE48" s="223">
        <f t="shared" si="15"/>
        <v>0</v>
      </c>
      <c r="CA48" s="248">
        <v>12</v>
      </c>
      <c r="CB48" s="248">
        <v>0</v>
      </c>
    </row>
    <row r="49" spans="1:80" x14ac:dyDescent="0.2">
      <c r="A49" s="249">
        <v>40</v>
      </c>
      <c r="B49" s="250" t="s">
        <v>920</v>
      </c>
      <c r="C49" s="251" t="s">
        <v>921</v>
      </c>
      <c r="D49" s="252" t="s">
        <v>397</v>
      </c>
      <c r="E49" s="253">
        <v>10</v>
      </c>
      <c r="F49" s="334">
        <v>0</v>
      </c>
      <c r="G49" s="254">
        <f t="shared" si="8"/>
        <v>0</v>
      </c>
      <c r="H49" s="255">
        <v>0</v>
      </c>
      <c r="I49" s="256">
        <f t="shared" si="9"/>
        <v>0</v>
      </c>
      <c r="J49" s="255"/>
      <c r="K49" s="256">
        <f t="shared" si="10"/>
        <v>0</v>
      </c>
      <c r="O49" s="248">
        <v>2</v>
      </c>
      <c r="AA49" s="223">
        <v>12</v>
      </c>
      <c r="AB49" s="223">
        <v>0</v>
      </c>
      <c r="AC49" s="223">
        <v>39</v>
      </c>
      <c r="AZ49" s="223">
        <v>1</v>
      </c>
      <c r="BA49" s="223">
        <f t="shared" si="11"/>
        <v>0</v>
      </c>
      <c r="BB49" s="223">
        <f t="shared" si="12"/>
        <v>0</v>
      </c>
      <c r="BC49" s="223">
        <f t="shared" si="13"/>
        <v>0</v>
      </c>
      <c r="BD49" s="223">
        <f t="shared" si="14"/>
        <v>0</v>
      </c>
      <c r="BE49" s="223">
        <f t="shared" si="15"/>
        <v>0</v>
      </c>
      <c r="CA49" s="248">
        <v>12</v>
      </c>
      <c r="CB49" s="248">
        <v>0</v>
      </c>
    </row>
    <row r="50" spans="1:80" x14ac:dyDescent="0.2">
      <c r="A50" s="249">
        <v>41</v>
      </c>
      <c r="B50" s="250" t="s">
        <v>922</v>
      </c>
      <c r="C50" s="251" t="s">
        <v>923</v>
      </c>
      <c r="D50" s="252" t="s">
        <v>397</v>
      </c>
      <c r="E50" s="253">
        <v>10</v>
      </c>
      <c r="F50" s="334">
        <v>0</v>
      </c>
      <c r="G50" s="254">
        <f t="shared" si="8"/>
        <v>0</v>
      </c>
      <c r="H50" s="255">
        <v>0</v>
      </c>
      <c r="I50" s="256">
        <f t="shared" si="9"/>
        <v>0</v>
      </c>
      <c r="J50" s="255"/>
      <c r="K50" s="256">
        <f t="shared" si="10"/>
        <v>0</v>
      </c>
      <c r="O50" s="248">
        <v>2</v>
      </c>
      <c r="AA50" s="223">
        <v>12</v>
      </c>
      <c r="AB50" s="223">
        <v>0</v>
      </c>
      <c r="AC50" s="223">
        <v>40</v>
      </c>
      <c r="AZ50" s="223">
        <v>1</v>
      </c>
      <c r="BA50" s="223">
        <f t="shared" si="11"/>
        <v>0</v>
      </c>
      <c r="BB50" s="223">
        <f t="shared" si="12"/>
        <v>0</v>
      </c>
      <c r="BC50" s="223">
        <f t="shared" si="13"/>
        <v>0</v>
      </c>
      <c r="BD50" s="223">
        <f t="shared" si="14"/>
        <v>0</v>
      </c>
      <c r="BE50" s="223">
        <f t="shared" si="15"/>
        <v>0</v>
      </c>
      <c r="CA50" s="248">
        <v>12</v>
      </c>
      <c r="CB50" s="248">
        <v>0</v>
      </c>
    </row>
    <row r="51" spans="1:80" x14ac:dyDescent="0.2">
      <c r="A51" s="249">
        <v>42</v>
      </c>
      <c r="B51" s="250" t="s">
        <v>924</v>
      </c>
      <c r="C51" s="251" t="s">
        <v>925</v>
      </c>
      <c r="D51" s="252" t="s">
        <v>263</v>
      </c>
      <c r="E51" s="253">
        <v>130</v>
      </c>
      <c r="F51" s="334">
        <v>0</v>
      </c>
      <c r="G51" s="254">
        <f t="shared" si="8"/>
        <v>0</v>
      </c>
      <c r="H51" s="255">
        <v>0</v>
      </c>
      <c r="I51" s="256">
        <f t="shared" si="9"/>
        <v>0</v>
      </c>
      <c r="J51" s="255"/>
      <c r="K51" s="256">
        <f t="shared" si="10"/>
        <v>0</v>
      </c>
      <c r="O51" s="248">
        <v>2</v>
      </c>
      <c r="AA51" s="223">
        <v>12</v>
      </c>
      <c r="AB51" s="223">
        <v>0</v>
      </c>
      <c r="AC51" s="223">
        <v>41</v>
      </c>
      <c r="AZ51" s="223">
        <v>1</v>
      </c>
      <c r="BA51" s="223">
        <f t="shared" si="11"/>
        <v>0</v>
      </c>
      <c r="BB51" s="223">
        <f t="shared" si="12"/>
        <v>0</v>
      </c>
      <c r="BC51" s="223">
        <f t="shared" si="13"/>
        <v>0</v>
      </c>
      <c r="BD51" s="223">
        <f t="shared" si="14"/>
        <v>0</v>
      </c>
      <c r="BE51" s="223">
        <f t="shared" si="15"/>
        <v>0</v>
      </c>
      <c r="CA51" s="248">
        <v>12</v>
      </c>
      <c r="CB51" s="248">
        <v>0</v>
      </c>
    </row>
    <row r="52" spans="1:80" x14ac:dyDescent="0.2">
      <c r="A52" s="249">
        <v>43</v>
      </c>
      <c r="B52" s="250" t="s">
        <v>926</v>
      </c>
      <c r="C52" s="251" t="s">
        <v>927</v>
      </c>
      <c r="D52" s="252" t="s">
        <v>263</v>
      </c>
      <c r="E52" s="253">
        <v>70</v>
      </c>
      <c r="F52" s="334">
        <v>0</v>
      </c>
      <c r="G52" s="254">
        <f t="shared" si="8"/>
        <v>0</v>
      </c>
      <c r="H52" s="255">
        <v>0</v>
      </c>
      <c r="I52" s="256">
        <f t="shared" si="9"/>
        <v>0</v>
      </c>
      <c r="J52" s="255"/>
      <c r="K52" s="256">
        <f t="shared" si="10"/>
        <v>0</v>
      </c>
      <c r="O52" s="248">
        <v>2</v>
      </c>
      <c r="AA52" s="223">
        <v>12</v>
      </c>
      <c r="AB52" s="223">
        <v>0</v>
      </c>
      <c r="AC52" s="223">
        <v>42</v>
      </c>
      <c r="AZ52" s="223">
        <v>1</v>
      </c>
      <c r="BA52" s="223">
        <f t="shared" si="11"/>
        <v>0</v>
      </c>
      <c r="BB52" s="223">
        <f t="shared" si="12"/>
        <v>0</v>
      </c>
      <c r="BC52" s="223">
        <f t="shared" si="13"/>
        <v>0</v>
      </c>
      <c r="BD52" s="223">
        <f t="shared" si="14"/>
        <v>0</v>
      </c>
      <c r="BE52" s="223">
        <f t="shared" si="15"/>
        <v>0</v>
      </c>
      <c r="CA52" s="248">
        <v>12</v>
      </c>
      <c r="CB52" s="248">
        <v>0</v>
      </c>
    </row>
    <row r="53" spans="1:80" x14ac:dyDescent="0.2">
      <c r="A53" s="249">
        <v>44</v>
      </c>
      <c r="B53" s="250" t="s">
        <v>924</v>
      </c>
      <c r="C53" s="251" t="s">
        <v>925</v>
      </c>
      <c r="D53" s="252" t="s">
        <v>263</v>
      </c>
      <c r="E53" s="253">
        <v>300</v>
      </c>
      <c r="F53" s="334">
        <v>0</v>
      </c>
      <c r="G53" s="254">
        <f t="shared" si="8"/>
        <v>0</v>
      </c>
      <c r="H53" s="255">
        <v>0</v>
      </c>
      <c r="I53" s="256">
        <f t="shared" si="9"/>
        <v>0</v>
      </c>
      <c r="J53" s="255"/>
      <c r="K53" s="256">
        <f t="shared" si="10"/>
        <v>0</v>
      </c>
      <c r="O53" s="248">
        <v>2</v>
      </c>
      <c r="AA53" s="223">
        <v>12</v>
      </c>
      <c r="AB53" s="223">
        <v>0</v>
      </c>
      <c r="AC53" s="223">
        <v>43</v>
      </c>
      <c r="AZ53" s="223">
        <v>1</v>
      </c>
      <c r="BA53" s="223">
        <f t="shared" si="11"/>
        <v>0</v>
      </c>
      <c r="BB53" s="223">
        <f t="shared" si="12"/>
        <v>0</v>
      </c>
      <c r="BC53" s="223">
        <f t="shared" si="13"/>
        <v>0</v>
      </c>
      <c r="BD53" s="223">
        <f t="shared" si="14"/>
        <v>0</v>
      </c>
      <c r="BE53" s="223">
        <f t="shared" si="15"/>
        <v>0</v>
      </c>
      <c r="CA53" s="248">
        <v>12</v>
      </c>
      <c r="CB53" s="248">
        <v>0</v>
      </c>
    </row>
    <row r="54" spans="1:80" x14ac:dyDescent="0.2">
      <c r="A54" s="249">
        <v>45</v>
      </c>
      <c r="B54" s="250" t="s">
        <v>928</v>
      </c>
      <c r="C54" s="251" t="s">
        <v>929</v>
      </c>
      <c r="D54" s="252" t="s">
        <v>263</v>
      </c>
      <c r="E54" s="253">
        <v>40</v>
      </c>
      <c r="F54" s="334">
        <v>0</v>
      </c>
      <c r="G54" s="254">
        <f t="shared" si="8"/>
        <v>0</v>
      </c>
      <c r="H54" s="255">
        <v>0</v>
      </c>
      <c r="I54" s="256">
        <f t="shared" si="9"/>
        <v>0</v>
      </c>
      <c r="J54" s="255"/>
      <c r="K54" s="256">
        <f t="shared" si="10"/>
        <v>0</v>
      </c>
      <c r="O54" s="248">
        <v>2</v>
      </c>
      <c r="AA54" s="223">
        <v>12</v>
      </c>
      <c r="AB54" s="223">
        <v>0</v>
      </c>
      <c r="AC54" s="223">
        <v>44</v>
      </c>
      <c r="AZ54" s="223">
        <v>1</v>
      </c>
      <c r="BA54" s="223">
        <f t="shared" si="11"/>
        <v>0</v>
      </c>
      <c r="BB54" s="223">
        <f t="shared" si="12"/>
        <v>0</v>
      </c>
      <c r="BC54" s="223">
        <f t="shared" si="13"/>
        <v>0</v>
      </c>
      <c r="BD54" s="223">
        <f t="shared" si="14"/>
        <v>0</v>
      </c>
      <c r="BE54" s="223">
        <f t="shared" si="15"/>
        <v>0</v>
      </c>
      <c r="CA54" s="248">
        <v>12</v>
      </c>
      <c r="CB54" s="248">
        <v>0</v>
      </c>
    </row>
    <row r="55" spans="1:80" x14ac:dyDescent="0.2">
      <c r="A55" s="249">
        <v>46</v>
      </c>
      <c r="B55" s="250" t="s">
        <v>930</v>
      </c>
      <c r="C55" s="251" t="s">
        <v>931</v>
      </c>
      <c r="D55" s="252" t="s">
        <v>263</v>
      </c>
      <c r="E55" s="253">
        <v>380</v>
      </c>
      <c r="F55" s="334">
        <v>0</v>
      </c>
      <c r="G55" s="254">
        <f t="shared" si="8"/>
        <v>0</v>
      </c>
      <c r="H55" s="255">
        <v>0</v>
      </c>
      <c r="I55" s="256">
        <f t="shared" si="9"/>
        <v>0</v>
      </c>
      <c r="J55" s="255"/>
      <c r="K55" s="256">
        <f t="shared" si="10"/>
        <v>0</v>
      </c>
      <c r="O55" s="248">
        <v>2</v>
      </c>
      <c r="AA55" s="223">
        <v>12</v>
      </c>
      <c r="AB55" s="223">
        <v>0</v>
      </c>
      <c r="AC55" s="223">
        <v>45</v>
      </c>
      <c r="AZ55" s="223">
        <v>1</v>
      </c>
      <c r="BA55" s="223">
        <f t="shared" si="11"/>
        <v>0</v>
      </c>
      <c r="BB55" s="223">
        <f t="shared" si="12"/>
        <v>0</v>
      </c>
      <c r="BC55" s="223">
        <f t="shared" si="13"/>
        <v>0</v>
      </c>
      <c r="BD55" s="223">
        <f t="shared" si="14"/>
        <v>0</v>
      </c>
      <c r="BE55" s="223">
        <f t="shared" si="15"/>
        <v>0</v>
      </c>
      <c r="CA55" s="248">
        <v>12</v>
      </c>
      <c r="CB55" s="248">
        <v>0</v>
      </c>
    </row>
    <row r="56" spans="1:80" x14ac:dyDescent="0.2">
      <c r="A56" s="249">
        <v>47</v>
      </c>
      <c r="B56" s="250" t="s">
        <v>932</v>
      </c>
      <c r="C56" s="251" t="s">
        <v>933</v>
      </c>
      <c r="D56" s="252" t="s">
        <v>263</v>
      </c>
      <c r="E56" s="253">
        <v>25</v>
      </c>
      <c r="F56" s="334">
        <v>0</v>
      </c>
      <c r="G56" s="254">
        <f t="shared" si="8"/>
        <v>0</v>
      </c>
      <c r="H56" s="255">
        <v>0</v>
      </c>
      <c r="I56" s="256">
        <f t="shared" si="9"/>
        <v>0</v>
      </c>
      <c r="J56" s="255"/>
      <c r="K56" s="256">
        <f t="shared" si="10"/>
        <v>0</v>
      </c>
      <c r="O56" s="248">
        <v>2</v>
      </c>
      <c r="AA56" s="223">
        <v>12</v>
      </c>
      <c r="AB56" s="223">
        <v>0</v>
      </c>
      <c r="AC56" s="223">
        <v>46</v>
      </c>
      <c r="AZ56" s="223">
        <v>1</v>
      </c>
      <c r="BA56" s="223">
        <f t="shared" si="11"/>
        <v>0</v>
      </c>
      <c r="BB56" s="223">
        <f t="shared" si="12"/>
        <v>0</v>
      </c>
      <c r="BC56" s="223">
        <f t="shared" si="13"/>
        <v>0</v>
      </c>
      <c r="BD56" s="223">
        <f t="shared" si="14"/>
        <v>0</v>
      </c>
      <c r="BE56" s="223">
        <f t="shared" si="15"/>
        <v>0</v>
      </c>
      <c r="CA56" s="248">
        <v>12</v>
      </c>
      <c r="CB56" s="248">
        <v>0</v>
      </c>
    </row>
    <row r="57" spans="1:80" x14ac:dyDescent="0.2">
      <c r="A57" s="249">
        <v>48</v>
      </c>
      <c r="B57" s="250" t="s">
        <v>934</v>
      </c>
      <c r="C57" s="251" t="s">
        <v>935</v>
      </c>
      <c r="D57" s="252" t="s">
        <v>263</v>
      </c>
      <c r="E57" s="253">
        <v>25</v>
      </c>
      <c r="F57" s="334">
        <v>0</v>
      </c>
      <c r="G57" s="254">
        <f t="shared" si="8"/>
        <v>0</v>
      </c>
      <c r="H57" s="255">
        <v>0</v>
      </c>
      <c r="I57" s="256">
        <f t="shared" si="9"/>
        <v>0</v>
      </c>
      <c r="J57" s="255"/>
      <c r="K57" s="256">
        <f t="shared" si="10"/>
        <v>0</v>
      </c>
      <c r="O57" s="248">
        <v>2</v>
      </c>
      <c r="AA57" s="223">
        <v>12</v>
      </c>
      <c r="AB57" s="223">
        <v>0</v>
      </c>
      <c r="AC57" s="223">
        <v>47</v>
      </c>
      <c r="AZ57" s="223">
        <v>1</v>
      </c>
      <c r="BA57" s="223">
        <f t="shared" si="11"/>
        <v>0</v>
      </c>
      <c r="BB57" s="223">
        <f t="shared" si="12"/>
        <v>0</v>
      </c>
      <c r="BC57" s="223">
        <f t="shared" si="13"/>
        <v>0</v>
      </c>
      <c r="BD57" s="223">
        <f t="shared" si="14"/>
        <v>0</v>
      </c>
      <c r="BE57" s="223">
        <f t="shared" si="15"/>
        <v>0</v>
      </c>
      <c r="CA57" s="248">
        <v>12</v>
      </c>
      <c r="CB57" s="248">
        <v>0</v>
      </c>
    </row>
    <row r="58" spans="1:80" x14ac:dyDescent="0.2">
      <c r="A58" s="249">
        <v>49</v>
      </c>
      <c r="B58" s="250" t="s">
        <v>908</v>
      </c>
      <c r="C58" s="251" t="s">
        <v>909</v>
      </c>
      <c r="D58" s="252" t="s">
        <v>397</v>
      </c>
      <c r="E58" s="253">
        <v>20</v>
      </c>
      <c r="F58" s="334">
        <v>0</v>
      </c>
      <c r="G58" s="254">
        <f t="shared" si="8"/>
        <v>0</v>
      </c>
      <c r="H58" s="255">
        <v>0</v>
      </c>
      <c r="I58" s="256">
        <f t="shared" si="9"/>
        <v>0</v>
      </c>
      <c r="J58" s="255"/>
      <c r="K58" s="256">
        <f t="shared" si="10"/>
        <v>0</v>
      </c>
      <c r="O58" s="248">
        <v>2</v>
      </c>
      <c r="AA58" s="223">
        <v>12</v>
      </c>
      <c r="AB58" s="223">
        <v>0</v>
      </c>
      <c r="AC58" s="223">
        <v>48</v>
      </c>
      <c r="AZ58" s="223">
        <v>1</v>
      </c>
      <c r="BA58" s="223">
        <f t="shared" si="11"/>
        <v>0</v>
      </c>
      <c r="BB58" s="223">
        <f t="shared" si="12"/>
        <v>0</v>
      </c>
      <c r="BC58" s="223">
        <f t="shared" si="13"/>
        <v>0</v>
      </c>
      <c r="BD58" s="223">
        <f t="shared" si="14"/>
        <v>0</v>
      </c>
      <c r="BE58" s="223">
        <f t="shared" si="15"/>
        <v>0</v>
      </c>
      <c r="CA58" s="248">
        <v>12</v>
      </c>
      <c r="CB58" s="248">
        <v>0</v>
      </c>
    </row>
    <row r="59" spans="1:80" x14ac:dyDescent="0.2">
      <c r="A59" s="249">
        <v>50</v>
      </c>
      <c r="B59" s="250" t="s">
        <v>936</v>
      </c>
      <c r="C59" s="251" t="s">
        <v>937</v>
      </c>
      <c r="D59" s="252" t="s">
        <v>397</v>
      </c>
      <c r="E59" s="253">
        <v>10</v>
      </c>
      <c r="F59" s="334">
        <v>0</v>
      </c>
      <c r="G59" s="254">
        <f t="shared" si="8"/>
        <v>0</v>
      </c>
      <c r="H59" s="255">
        <v>0</v>
      </c>
      <c r="I59" s="256">
        <f t="shared" si="9"/>
        <v>0</v>
      </c>
      <c r="J59" s="255"/>
      <c r="K59" s="256">
        <f t="shared" si="10"/>
        <v>0</v>
      </c>
      <c r="O59" s="248">
        <v>2</v>
      </c>
      <c r="AA59" s="223">
        <v>12</v>
      </c>
      <c r="AB59" s="223">
        <v>0</v>
      </c>
      <c r="AC59" s="223">
        <v>49</v>
      </c>
      <c r="AZ59" s="223">
        <v>1</v>
      </c>
      <c r="BA59" s="223">
        <f t="shared" si="11"/>
        <v>0</v>
      </c>
      <c r="BB59" s="223">
        <f t="shared" si="12"/>
        <v>0</v>
      </c>
      <c r="BC59" s="223">
        <f t="shared" si="13"/>
        <v>0</v>
      </c>
      <c r="BD59" s="223">
        <f t="shared" si="14"/>
        <v>0</v>
      </c>
      <c r="BE59" s="223">
        <f t="shared" si="15"/>
        <v>0</v>
      </c>
      <c r="CA59" s="248">
        <v>12</v>
      </c>
      <c r="CB59" s="248">
        <v>0</v>
      </c>
    </row>
    <row r="60" spans="1:80" x14ac:dyDescent="0.2">
      <c r="A60" s="249">
        <v>51</v>
      </c>
      <c r="B60" s="250" t="s">
        <v>938</v>
      </c>
      <c r="C60" s="251" t="s">
        <v>939</v>
      </c>
      <c r="D60" s="252" t="s">
        <v>397</v>
      </c>
      <c r="E60" s="253">
        <v>16</v>
      </c>
      <c r="F60" s="334">
        <v>0</v>
      </c>
      <c r="G60" s="254">
        <f t="shared" si="8"/>
        <v>0</v>
      </c>
      <c r="H60" s="255">
        <v>0</v>
      </c>
      <c r="I60" s="256">
        <f t="shared" si="9"/>
        <v>0</v>
      </c>
      <c r="J60" s="255"/>
      <c r="K60" s="256">
        <f t="shared" si="10"/>
        <v>0</v>
      </c>
      <c r="O60" s="248">
        <v>2</v>
      </c>
      <c r="AA60" s="223">
        <v>12</v>
      </c>
      <c r="AB60" s="223">
        <v>0</v>
      </c>
      <c r="AC60" s="223">
        <v>50</v>
      </c>
      <c r="AZ60" s="223">
        <v>1</v>
      </c>
      <c r="BA60" s="223">
        <f t="shared" si="11"/>
        <v>0</v>
      </c>
      <c r="BB60" s="223">
        <f t="shared" si="12"/>
        <v>0</v>
      </c>
      <c r="BC60" s="223">
        <f t="shared" si="13"/>
        <v>0</v>
      </c>
      <c r="BD60" s="223">
        <f t="shared" si="14"/>
        <v>0</v>
      </c>
      <c r="BE60" s="223">
        <f t="shared" si="15"/>
        <v>0</v>
      </c>
      <c r="CA60" s="248">
        <v>12</v>
      </c>
      <c r="CB60" s="248">
        <v>0</v>
      </c>
    </row>
    <row r="61" spans="1:80" x14ac:dyDescent="0.2">
      <c r="A61" s="249">
        <v>52</v>
      </c>
      <c r="B61" s="250" t="s">
        <v>940</v>
      </c>
      <c r="C61" s="251" t="s">
        <v>941</v>
      </c>
      <c r="D61" s="252" t="s">
        <v>397</v>
      </c>
      <c r="E61" s="253">
        <v>8</v>
      </c>
      <c r="F61" s="334">
        <v>0</v>
      </c>
      <c r="G61" s="254">
        <f t="shared" si="8"/>
        <v>0</v>
      </c>
      <c r="H61" s="255">
        <v>0</v>
      </c>
      <c r="I61" s="256">
        <f t="shared" si="9"/>
        <v>0</v>
      </c>
      <c r="J61" s="255"/>
      <c r="K61" s="256">
        <f t="shared" si="10"/>
        <v>0</v>
      </c>
      <c r="O61" s="248">
        <v>2</v>
      </c>
      <c r="AA61" s="223">
        <v>12</v>
      </c>
      <c r="AB61" s="223">
        <v>0</v>
      </c>
      <c r="AC61" s="223">
        <v>51</v>
      </c>
      <c r="AZ61" s="223">
        <v>1</v>
      </c>
      <c r="BA61" s="223">
        <f t="shared" si="11"/>
        <v>0</v>
      </c>
      <c r="BB61" s="223">
        <f t="shared" si="12"/>
        <v>0</v>
      </c>
      <c r="BC61" s="223">
        <f t="shared" si="13"/>
        <v>0</v>
      </c>
      <c r="BD61" s="223">
        <f t="shared" si="14"/>
        <v>0</v>
      </c>
      <c r="BE61" s="223">
        <f t="shared" si="15"/>
        <v>0</v>
      </c>
      <c r="CA61" s="248">
        <v>12</v>
      </c>
      <c r="CB61" s="248">
        <v>0</v>
      </c>
    </row>
    <row r="62" spans="1:80" x14ac:dyDescent="0.2">
      <c r="A62" s="249">
        <v>53</v>
      </c>
      <c r="B62" s="250" t="s">
        <v>942</v>
      </c>
      <c r="C62" s="251" t="s">
        <v>943</v>
      </c>
      <c r="D62" s="252" t="s">
        <v>263</v>
      </c>
      <c r="E62" s="253">
        <v>55</v>
      </c>
      <c r="F62" s="334">
        <v>0</v>
      </c>
      <c r="G62" s="254">
        <f t="shared" si="8"/>
        <v>0</v>
      </c>
      <c r="H62" s="255">
        <v>0</v>
      </c>
      <c r="I62" s="256">
        <f t="shared" si="9"/>
        <v>0</v>
      </c>
      <c r="J62" s="255"/>
      <c r="K62" s="256">
        <f t="shared" si="10"/>
        <v>0</v>
      </c>
      <c r="O62" s="248">
        <v>2</v>
      </c>
      <c r="AA62" s="223">
        <v>12</v>
      </c>
      <c r="AB62" s="223">
        <v>0</v>
      </c>
      <c r="AC62" s="223">
        <v>52</v>
      </c>
      <c r="AZ62" s="223">
        <v>1</v>
      </c>
      <c r="BA62" s="223">
        <f t="shared" si="11"/>
        <v>0</v>
      </c>
      <c r="BB62" s="223">
        <f t="shared" si="12"/>
        <v>0</v>
      </c>
      <c r="BC62" s="223">
        <f t="shared" si="13"/>
        <v>0</v>
      </c>
      <c r="BD62" s="223">
        <f t="shared" si="14"/>
        <v>0</v>
      </c>
      <c r="BE62" s="223">
        <f t="shared" si="15"/>
        <v>0</v>
      </c>
      <c r="CA62" s="248">
        <v>12</v>
      </c>
      <c r="CB62" s="248">
        <v>0</v>
      </c>
    </row>
    <row r="63" spans="1:80" x14ac:dyDescent="0.2">
      <c r="A63" s="249">
        <v>54</v>
      </c>
      <c r="B63" s="250" t="s">
        <v>944</v>
      </c>
      <c r="C63" s="251" t="s">
        <v>945</v>
      </c>
      <c r="D63" s="252" t="s">
        <v>263</v>
      </c>
      <c r="E63" s="253">
        <v>55</v>
      </c>
      <c r="F63" s="334">
        <v>0</v>
      </c>
      <c r="G63" s="254">
        <f t="shared" si="8"/>
        <v>0</v>
      </c>
      <c r="H63" s="255">
        <v>0</v>
      </c>
      <c r="I63" s="256">
        <f t="shared" si="9"/>
        <v>0</v>
      </c>
      <c r="J63" s="255"/>
      <c r="K63" s="256">
        <f t="shared" si="10"/>
        <v>0</v>
      </c>
      <c r="O63" s="248">
        <v>2</v>
      </c>
      <c r="AA63" s="223">
        <v>12</v>
      </c>
      <c r="AB63" s="223">
        <v>0</v>
      </c>
      <c r="AC63" s="223">
        <v>53</v>
      </c>
      <c r="AZ63" s="223">
        <v>1</v>
      </c>
      <c r="BA63" s="223">
        <f t="shared" si="11"/>
        <v>0</v>
      </c>
      <c r="BB63" s="223">
        <f t="shared" si="12"/>
        <v>0</v>
      </c>
      <c r="BC63" s="223">
        <f t="shared" si="13"/>
        <v>0</v>
      </c>
      <c r="BD63" s="223">
        <f t="shared" si="14"/>
        <v>0</v>
      </c>
      <c r="BE63" s="223">
        <f t="shared" si="15"/>
        <v>0</v>
      </c>
      <c r="CA63" s="248">
        <v>12</v>
      </c>
      <c r="CB63" s="248">
        <v>0</v>
      </c>
    </row>
    <row r="64" spans="1:80" x14ac:dyDescent="0.2">
      <c r="A64" s="249">
        <v>55</v>
      </c>
      <c r="B64" s="250" t="s">
        <v>946</v>
      </c>
      <c r="C64" s="251" t="s">
        <v>947</v>
      </c>
      <c r="D64" s="252" t="s">
        <v>397</v>
      </c>
      <c r="E64" s="253">
        <v>10</v>
      </c>
      <c r="F64" s="334">
        <v>0</v>
      </c>
      <c r="G64" s="254">
        <f t="shared" si="8"/>
        <v>0</v>
      </c>
      <c r="H64" s="255">
        <v>0</v>
      </c>
      <c r="I64" s="256">
        <f t="shared" si="9"/>
        <v>0</v>
      </c>
      <c r="J64" s="255"/>
      <c r="K64" s="256">
        <f t="shared" si="10"/>
        <v>0</v>
      </c>
      <c r="O64" s="248">
        <v>2</v>
      </c>
      <c r="AA64" s="223">
        <v>12</v>
      </c>
      <c r="AB64" s="223">
        <v>0</v>
      </c>
      <c r="AC64" s="223">
        <v>54</v>
      </c>
      <c r="AZ64" s="223">
        <v>1</v>
      </c>
      <c r="BA64" s="223">
        <f t="shared" si="11"/>
        <v>0</v>
      </c>
      <c r="BB64" s="223">
        <f t="shared" si="12"/>
        <v>0</v>
      </c>
      <c r="BC64" s="223">
        <f t="shared" si="13"/>
        <v>0</v>
      </c>
      <c r="BD64" s="223">
        <f t="shared" si="14"/>
        <v>0</v>
      </c>
      <c r="BE64" s="223">
        <f t="shared" si="15"/>
        <v>0</v>
      </c>
      <c r="CA64" s="248">
        <v>12</v>
      </c>
      <c r="CB64" s="248">
        <v>0</v>
      </c>
    </row>
    <row r="65" spans="1:80" x14ac:dyDescent="0.2">
      <c r="A65" s="249">
        <v>56</v>
      </c>
      <c r="B65" s="250" t="s">
        <v>948</v>
      </c>
      <c r="C65" s="251" t="s">
        <v>949</v>
      </c>
      <c r="D65" s="252" t="s">
        <v>397</v>
      </c>
      <c r="E65" s="253">
        <v>200</v>
      </c>
      <c r="F65" s="334">
        <v>0</v>
      </c>
      <c r="G65" s="254">
        <f t="shared" si="8"/>
        <v>0</v>
      </c>
      <c r="H65" s="255">
        <v>0</v>
      </c>
      <c r="I65" s="256">
        <f t="shared" si="9"/>
        <v>0</v>
      </c>
      <c r="J65" s="255"/>
      <c r="K65" s="256">
        <f t="shared" si="10"/>
        <v>0</v>
      </c>
      <c r="O65" s="248">
        <v>2</v>
      </c>
      <c r="AA65" s="223">
        <v>12</v>
      </c>
      <c r="AB65" s="223">
        <v>0</v>
      </c>
      <c r="AC65" s="223">
        <v>55</v>
      </c>
      <c r="AZ65" s="223">
        <v>1</v>
      </c>
      <c r="BA65" s="223">
        <f t="shared" si="11"/>
        <v>0</v>
      </c>
      <c r="BB65" s="223">
        <f t="shared" si="12"/>
        <v>0</v>
      </c>
      <c r="BC65" s="223">
        <f t="shared" si="13"/>
        <v>0</v>
      </c>
      <c r="BD65" s="223">
        <f t="shared" si="14"/>
        <v>0</v>
      </c>
      <c r="BE65" s="223">
        <f t="shared" si="15"/>
        <v>0</v>
      </c>
      <c r="CA65" s="248">
        <v>12</v>
      </c>
      <c r="CB65" s="248">
        <v>0</v>
      </c>
    </row>
    <row r="66" spans="1:80" x14ac:dyDescent="0.2">
      <c r="A66" s="249">
        <v>57</v>
      </c>
      <c r="B66" s="250" t="s">
        <v>950</v>
      </c>
      <c r="C66" s="251" t="s">
        <v>951</v>
      </c>
      <c r="D66" s="252" t="s">
        <v>263</v>
      </c>
      <c r="E66" s="253">
        <v>4</v>
      </c>
      <c r="F66" s="334">
        <v>0</v>
      </c>
      <c r="G66" s="254">
        <f t="shared" si="8"/>
        <v>0</v>
      </c>
      <c r="H66" s="255">
        <v>0</v>
      </c>
      <c r="I66" s="256">
        <f t="shared" si="9"/>
        <v>0</v>
      </c>
      <c r="J66" s="255"/>
      <c r="K66" s="256">
        <f t="shared" si="10"/>
        <v>0</v>
      </c>
      <c r="O66" s="248">
        <v>2</v>
      </c>
      <c r="AA66" s="223">
        <v>12</v>
      </c>
      <c r="AB66" s="223">
        <v>0</v>
      </c>
      <c r="AC66" s="223">
        <v>56</v>
      </c>
      <c r="AZ66" s="223">
        <v>1</v>
      </c>
      <c r="BA66" s="223">
        <f t="shared" si="11"/>
        <v>0</v>
      </c>
      <c r="BB66" s="223">
        <f t="shared" si="12"/>
        <v>0</v>
      </c>
      <c r="BC66" s="223">
        <f t="shared" si="13"/>
        <v>0</v>
      </c>
      <c r="BD66" s="223">
        <f t="shared" si="14"/>
        <v>0</v>
      </c>
      <c r="BE66" s="223">
        <f t="shared" si="15"/>
        <v>0</v>
      </c>
      <c r="CA66" s="248">
        <v>12</v>
      </c>
      <c r="CB66" s="248">
        <v>0</v>
      </c>
    </row>
    <row r="67" spans="1:80" x14ac:dyDescent="0.2">
      <c r="A67" s="249">
        <v>58</v>
      </c>
      <c r="B67" s="250" t="s">
        <v>882</v>
      </c>
      <c r="C67" s="251" t="s">
        <v>883</v>
      </c>
      <c r="D67" s="252" t="s">
        <v>397</v>
      </c>
      <c r="E67" s="253">
        <v>18</v>
      </c>
      <c r="F67" s="334">
        <v>0</v>
      </c>
      <c r="G67" s="254">
        <f t="shared" si="8"/>
        <v>0</v>
      </c>
      <c r="H67" s="255">
        <v>0</v>
      </c>
      <c r="I67" s="256">
        <f t="shared" si="9"/>
        <v>0</v>
      </c>
      <c r="J67" s="255"/>
      <c r="K67" s="256">
        <f t="shared" si="10"/>
        <v>0</v>
      </c>
      <c r="O67" s="248">
        <v>2</v>
      </c>
      <c r="AA67" s="223">
        <v>12</v>
      </c>
      <c r="AB67" s="223">
        <v>0</v>
      </c>
      <c r="AC67" s="223">
        <v>57</v>
      </c>
      <c r="AZ67" s="223">
        <v>1</v>
      </c>
      <c r="BA67" s="223">
        <f t="shared" si="11"/>
        <v>0</v>
      </c>
      <c r="BB67" s="223">
        <f t="shared" si="12"/>
        <v>0</v>
      </c>
      <c r="BC67" s="223">
        <f t="shared" si="13"/>
        <v>0</v>
      </c>
      <c r="BD67" s="223">
        <f t="shared" si="14"/>
        <v>0</v>
      </c>
      <c r="BE67" s="223">
        <f t="shared" si="15"/>
        <v>0</v>
      </c>
      <c r="CA67" s="248">
        <v>12</v>
      </c>
      <c r="CB67" s="248">
        <v>0</v>
      </c>
    </row>
    <row r="68" spans="1:80" x14ac:dyDescent="0.2">
      <c r="A68" s="249">
        <v>59</v>
      </c>
      <c r="B68" s="250" t="s">
        <v>952</v>
      </c>
      <c r="C68" s="251" t="s">
        <v>953</v>
      </c>
      <c r="D68" s="252" t="s">
        <v>263</v>
      </c>
      <c r="E68" s="253">
        <v>50</v>
      </c>
      <c r="F68" s="334">
        <v>0</v>
      </c>
      <c r="G68" s="254">
        <f t="shared" si="8"/>
        <v>0</v>
      </c>
      <c r="H68" s="255">
        <v>0</v>
      </c>
      <c r="I68" s="256">
        <f t="shared" si="9"/>
        <v>0</v>
      </c>
      <c r="J68" s="255"/>
      <c r="K68" s="256">
        <f t="shared" si="10"/>
        <v>0</v>
      </c>
      <c r="O68" s="248">
        <v>2</v>
      </c>
      <c r="AA68" s="223">
        <v>12</v>
      </c>
      <c r="AB68" s="223">
        <v>0</v>
      </c>
      <c r="AC68" s="223">
        <v>58</v>
      </c>
      <c r="AZ68" s="223">
        <v>1</v>
      </c>
      <c r="BA68" s="223">
        <f t="shared" si="11"/>
        <v>0</v>
      </c>
      <c r="BB68" s="223">
        <f t="shared" si="12"/>
        <v>0</v>
      </c>
      <c r="BC68" s="223">
        <f t="shared" si="13"/>
        <v>0</v>
      </c>
      <c r="BD68" s="223">
        <f t="shared" si="14"/>
        <v>0</v>
      </c>
      <c r="BE68" s="223">
        <f t="shared" si="15"/>
        <v>0</v>
      </c>
      <c r="CA68" s="248">
        <v>12</v>
      </c>
      <c r="CB68" s="248">
        <v>0</v>
      </c>
    </row>
    <row r="69" spans="1:80" x14ac:dyDescent="0.2">
      <c r="A69" s="249">
        <v>60</v>
      </c>
      <c r="B69" s="250" t="s">
        <v>952</v>
      </c>
      <c r="C69" s="251" t="s">
        <v>953</v>
      </c>
      <c r="D69" s="252" t="s">
        <v>263</v>
      </c>
      <c r="E69" s="253">
        <v>70</v>
      </c>
      <c r="F69" s="334">
        <v>0</v>
      </c>
      <c r="G69" s="254">
        <f t="shared" si="8"/>
        <v>0</v>
      </c>
      <c r="H69" s="255">
        <v>0</v>
      </c>
      <c r="I69" s="256">
        <f t="shared" si="9"/>
        <v>0</v>
      </c>
      <c r="J69" s="255"/>
      <c r="K69" s="256">
        <f t="shared" si="10"/>
        <v>0</v>
      </c>
      <c r="O69" s="248">
        <v>2</v>
      </c>
      <c r="AA69" s="223">
        <v>12</v>
      </c>
      <c r="AB69" s="223">
        <v>0</v>
      </c>
      <c r="AC69" s="223">
        <v>59</v>
      </c>
      <c r="AZ69" s="223">
        <v>1</v>
      </c>
      <c r="BA69" s="223">
        <f t="shared" si="11"/>
        <v>0</v>
      </c>
      <c r="BB69" s="223">
        <f t="shared" si="12"/>
        <v>0</v>
      </c>
      <c r="BC69" s="223">
        <f t="shared" si="13"/>
        <v>0</v>
      </c>
      <c r="BD69" s="223">
        <f t="shared" si="14"/>
        <v>0</v>
      </c>
      <c r="BE69" s="223">
        <f t="shared" si="15"/>
        <v>0</v>
      </c>
      <c r="CA69" s="248">
        <v>12</v>
      </c>
      <c r="CB69" s="248">
        <v>0</v>
      </c>
    </row>
    <row r="70" spans="1:80" x14ac:dyDescent="0.2">
      <c r="A70" s="249">
        <v>61</v>
      </c>
      <c r="B70" s="250" t="s">
        <v>952</v>
      </c>
      <c r="C70" s="251" t="s">
        <v>953</v>
      </c>
      <c r="D70" s="252" t="s">
        <v>263</v>
      </c>
      <c r="E70" s="253">
        <v>30</v>
      </c>
      <c r="F70" s="334">
        <v>0</v>
      </c>
      <c r="G70" s="254">
        <f t="shared" si="8"/>
        <v>0</v>
      </c>
      <c r="H70" s="255">
        <v>0</v>
      </c>
      <c r="I70" s="256">
        <f t="shared" si="9"/>
        <v>0</v>
      </c>
      <c r="J70" s="255"/>
      <c r="K70" s="256">
        <f t="shared" si="10"/>
        <v>0</v>
      </c>
      <c r="O70" s="248">
        <v>2</v>
      </c>
      <c r="AA70" s="223">
        <v>12</v>
      </c>
      <c r="AB70" s="223">
        <v>0</v>
      </c>
      <c r="AC70" s="223">
        <v>60</v>
      </c>
      <c r="AZ70" s="223">
        <v>1</v>
      </c>
      <c r="BA70" s="223">
        <f t="shared" si="11"/>
        <v>0</v>
      </c>
      <c r="BB70" s="223">
        <f t="shared" si="12"/>
        <v>0</v>
      </c>
      <c r="BC70" s="223">
        <f t="shared" si="13"/>
        <v>0</v>
      </c>
      <c r="BD70" s="223">
        <f t="shared" si="14"/>
        <v>0</v>
      </c>
      <c r="BE70" s="223">
        <f t="shared" si="15"/>
        <v>0</v>
      </c>
      <c r="CA70" s="248">
        <v>12</v>
      </c>
      <c r="CB70" s="248">
        <v>0</v>
      </c>
    </row>
    <row r="71" spans="1:80" x14ac:dyDescent="0.2">
      <c r="A71" s="249">
        <v>62</v>
      </c>
      <c r="B71" s="250" t="s">
        <v>880</v>
      </c>
      <c r="C71" s="251" t="s">
        <v>881</v>
      </c>
      <c r="D71" s="252" t="s">
        <v>263</v>
      </c>
      <c r="E71" s="253">
        <v>30</v>
      </c>
      <c r="F71" s="334">
        <v>0</v>
      </c>
      <c r="G71" s="254">
        <f t="shared" si="8"/>
        <v>0</v>
      </c>
      <c r="H71" s="255">
        <v>0</v>
      </c>
      <c r="I71" s="256">
        <f t="shared" si="9"/>
        <v>0</v>
      </c>
      <c r="J71" s="255"/>
      <c r="K71" s="256">
        <f t="shared" si="10"/>
        <v>0</v>
      </c>
      <c r="O71" s="248">
        <v>2</v>
      </c>
      <c r="AA71" s="223">
        <v>12</v>
      </c>
      <c r="AB71" s="223">
        <v>0</v>
      </c>
      <c r="AC71" s="223">
        <v>61</v>
      </c>
      <c r="AZ71" s="223">
        <v>1</v>
      </c>
      <c r="BA71" s="223">
        <f t="shared" si="11"/>
        <v>0</v>
      </c>
      <c r="BB71" s="223">
        <f t="shared" si="12"/>
        <v>0</v>
      </c>
      <c r="BC71" s="223">
        <f t="shared" si="13"/>
        <v>0</v>
      </c>
      <c r="BD71" s="223">
        <f t="shared" si="14"/>
        <v>0</v>
      </c>
      <c r="BE71" s="223">
        <f t="shared" si="15"/>
        <v>0</v>
      </c>
      <c r="CA71" s="248">
        <v>12</v>
      </c>
      <c r="CB71" s="248">
        <v>0</v>
      </c>
    </row>
    <row r="72" spans="1:80" x14ac:dyDescent="0.2">
      <c r="A72" s="249">
        <v>63</v>
      </c>
      <c r="B72" s="250" t="s">
        <v>954</v>
      </c>
      <c r="C72" s="251" t="s">
        <v>955</v>
      </c>
      <c r="D72" s="252" t="s">
        <v>263</v>
      </c>
      <c r="E72" s="253">
        <v>20</v>
      </c>
      <c r="F72" s="334">
        <v>0</v>
      </c>
      <c r="G72" s="254">
        <f t="shared" si="8"/>
        <v>0</v>
      </c>
      <c r="H72" s="255">
        <v>0</v>
      </c>
      <c r="I72" s="256">
        <f t="shared" si="9"/>
        <v>0</v>
      </c>
      <c r="J72" s="255"/>
      <c r="K72" s="256">
        <f t="shared" si="10"/>
        <v>0</v>
      </c>
      <c r="O72" s="248">
        <v>2</v>
      </c>
      <c r="AA72" s="223">
        <v>12</v>
      </c>
      <c r="AB72" s="223">
        <v>0</v>
      </c>
      <c r="AC72" s="223">
        <v>62</v>
      </c>
      <c r="AZ72" s="223">
        <v>1</v>
      </c>
      <c r="BA72" s="223">
        <f t="shared" si="11"/>
        <v>0</v>
      </c>
      <c r="BB72" s="223">
        <f t="shared" si="12"/>
        <v>0</v>
      </c>
      <c r="BC72" s="223">
        <f t="shared" si="13"/>
        <v>0</v>
      </c>
      <c r="BD72" s="223">
        <f t="shared" si="14"/>
        <v>0</v>
      </c>
      <c r="BE72" s="223">
        <f t="shared" si="15"/>
        <v>0</v>
      </c>
      <c r="CA72" s="248">
        <v>12</v>
      </c>
      <c r="CB72" s="248">
        <v>0</v>
      </c>
    </row>
    <row r="73" spans="1:80" x14ac:dyDescent="0.2">
      <c r="A73" s="249">
        <v>64</v>
      </c>
      <c r="B73" s="250" t="s">
        <v>882</v>
      </c>
      <c r="C73" s="251" t="s">
        <v>883</v>
      </c>
      <c r="D73" s="252" t="s">
        <v>397</v>
      </c>
      <c r="E73" s="253">
        <v>250</v>
      </c>
      <c r="F73" s="334">
        <v>0</v>
      </c>
      <c r="G73" s="254">
        <f t="shared" si="8"/>
        <v>0</v>
      </c>
      <c r="H73" s="255">
        <v>0</v>
      </c>
      <c r="I73" s="256">
        <f t="shared" si="9"/>
        <v>0</v>
      </c>
      <c r="J73" s="255"/>
      <c r="K73" s="256">
        <f t="shared" si="10"/>
        <v>0</v>
      </c>
      <c r="O73" s="248">
        <v>2</v>
      </c>
      <c r="AA73" s="223">
        <v>12</v>
      </c>
      <c r="AB73" s="223">
        <v>0</v>
      </c>
      <c r="AC73" s="223">
        <v>63</v>
      </c>
      <c r="AZ73" s="223">
        <v>1</v>
      </c>
      <c r="BA73" s="223">
        <f t="shared" si="11"/>
        <v>0</v>
      </c>
      <c r="BB73" s="223">
        <f t="shared" si="12"/>
        <v>0</v>
      </c>
      <c r="BC73" s="223">
        <f t="shared" si="13"/>
        <v>0</v>
      </c>
      <c r="BD73" s="223">
        <f t="shared" si="14"/>
        <v>0</v>
      </c>
      <c r="BE73" s="223">
        <f t="shared" si="15"/>
        <v>0</v>
      </c>
      <c r="CA73" s="248">
        <v>12</v>
      </c>
      <c r="CB73" s="248">
        <v>0</v>
      </c>
    </row>
    <row r="74" spans="1:80" x14ac:dyDescent="0.2">
      <c r="A74" s="249">
        <v>65</v>
      </c>
      <c r="B74" s="250" t="s">
        <v>956</v>
      </c>
      <c r="C74" s="251" t="s">
        <v>957</v>
      </c>
      <c r="D74" s="252" t="s">
        <v>958</v>
      </c>
      <c r="E74" s="253">
        <v>1</v>
      </c>
      <c r="F74" s="334">
        <v>0</v>
      </c>
      <c r="G74" s="254">
        <f t="shared" si="8"/>
        <v>0</v>
      </c>
      <c r="H74" s="255">
        <v>0</v>
      </c>
      <c r="I74" s="256">
        <f t="shared" si="9"/>
        <v>0</v>
      </c>
      <c r="J74" s="255"/>
      <c r="K74" s="256">
        <f t="shared" si="10"/>
        <v>0</v>
      </c>
      <c r="O74" s="248">
        <v>2</v>
      </c>
      <c r="AA74" s="223">
        <v>12</v>
      </c>
      <c r="AB74" s="223">
        <v>0</v>
      </c>
      <c r="AC74" s="223">
        <v>64</v>
      </c>
      <c r="AZ74" s="223">
        <v>1</v>
      </c>
      <c r="BA74" s="223">
        <f t="shared" si="11"/>
        <v>0</v>
      </c>
      <c r="BB74" s="223">
        <f t="shared" si="12"/>
        <v>0</v>
      </c>
      <c r="BC74" s="223">
        <f t="shared" si="13"/>
        <v>0</v>
      </c>
      <c r="BD74" s="223">
        <f t="shared" si="14"/>
        <v>0</v>
      </c>
      <c r="BE74" s="223">
        <f t="shared" si="15"/>
        <v>0</v>
      </c>
      <c r="CA74" s="248">
        <v>12</v>
      </c>
      <c r="CB74" s="248">
        <v>0</v>
      </c>
    </row>
    <row r="75" spans="1:80" x14ac:dyDescent="0.2">
      <c r="A75" s="249">
        <v>66</v>
      </c>
      <c r="B75" s="250" t="s">
        <v>959</v>
      </c>
      <c r="C75" s="251" t="s">
        <v>960</v>
      </c>
      <c r="D75" s="252" t="s">
        <v>263</v>
      </c>
      <c r="E75" s="253">
        <v>13</v>
      </c>
      <c r="F75" s="334">
        <v>0</v>
      </c>
      <c r="G75" s="254">
        <f t="shared" si="8"/>
        <v>0</v>
      </c>
      <c r="H75" s="255">
        <v>0</v>
      </c>
      <c r="I75" s="256">
        <f t="shared" si="9"/>
        <v>0</v>
      </c>
      <c r="J75" s="255"/>
      <c r="K75" s="256">
        <f t="shared" si="10"/>
        <v>0</v>
      </c>
      <c r="O75" s="248">
        <v>2</v>
      </c>
      <c r="AA75" s="223">
        <v>12</v>
      </c>
      <c r="AB75" s="223">
        <v>0</v>
      </c>
      <c r="AC75" s="223">
        <v>65</v>
      </c>
      <c r="AZ75" s="223">
        <v>1</v>
      </c>
      <c r="BA75" s="223">
        <f t="shared" si="11"/>
        <v>0</v>
      </c>
      <c r="BB75" s="223">
        <f t="shared" si="12"/>
        <v>0</v>
      </c>
      <c r="BC75" s="223">
        <f t="shared" si="13"/>
        <v>0</v>
      </c>
      <c r="BD75" s="223">
        <f t="shared" si="14"/>
        <v>0</v>
      </c>
      <c r="BE75" s="223">
        <f t="shared" si="15"/>
        <v>0</v>
      </c>
      <c r="CA75" s="248">
        <v>12</v>
      </c>
      <c r="CB75" s="248">
        <v>0</v>
      </c>
    </row>
    <row r="76" spans="1:80" x14ac:dyDescent="0.2">
      <c r="A76" s="249">
        <v>67</v>
      </c>
      <c r="B76" s="250" t="s">
        <v>961</v>
      </c>
      <c r="C76" s="251" t="s">
        <v>962</v>
      </c>
      <c r="D76" s="252" t="s">
        <v>397</v>
      </c>
      <c r="E76" s="253">
        <v>2</v>
      </c>
      <c r="F76" s="334">
        <v>0</v>
      </c>
      <c r="G76" s="254">
        <f t="shared" ref="G76:G103" si="16">E76*F76</f>
        <v>0</v>
      </c>
      <c r="H76" s="255">
        <v>0</v>
      </c>
      <c r="I76" s="256">
        <f t="shared" ref="I76:I103" si="17">E76*H76</f>
        <v>0</v>
      </c>
      <c r="J76" s="255"/>
      <c r="K76" s="256">
        <f t="shared" ref="K76:K103" si="18">E76*J76</f>
        <v>0</v>
      </c>
      <c r="O76" s="248">
        <v>2</v>
      </c>
      <c r="AA76" s="223">
        <v>12</v>
      </c>
      <c r="AB76" s="223">
        <v>0</v>
      </c>
      <c r="AC76" s="223">
        <v>66</v>
      </c>
      <c r="AZ76" s="223">
        <v>1</v>
      </c>
      <c r="BA76" s="223">
        <f t="shared" ref="BA76:BA103" si="19">IF(AZ76=1,G76,0)</f>
        <v>0</v>
      </c>
      <c r="BB76" s="223">
        <f t="shared" ref="BB76:BB103" si="20">IF(AZ76=2,G76,0)</f>
        <v>0</v>
      </c>
      <c r="BC76" s="223">
        <f t="shared" ref="BC76:BC103" si="21">IF(AZ76=3,G76,0)</f>
        <v>0</v>
      </c>
      <c r="BD76" s="223">
        <f t="shared" ref="BD76:BD103" si="22">IF(AZ76=4,G76,0)</f>
        <v>0</v>
      </c>
      <c r="BE76" s="223">
        <f t="shared" ref="BE76:BE103" si="23">IF(AZ76=5,G76,0)</f>
        <v>0</v>
      </c>
      <c r="CA76" s="248">
        <v>12</v>
      </c>
      <c r="CB76" s="248">
        <v>0</v>
      </c>
    </row>
    <row r="77" spans="1:80" ht="20.95" x14ac:dyDescent="0.2">
      <c r="A77" s="249">
        <v>68</v>
      </c>
      <c r="B77" s="250" t="s">
        <v>963</v>
      </c>
      <c r="C77" s="251" t="s">
        <v>964</v>
      </c>
      <c r="D77" s="252" t="s">
        <v>397</v>
      </c>
      <c r="E77" s="253">
        <v>1</v>
      </c>
      <c r="F77" s="334">
        <v>0</v>
      </c>
      <c r="G77" s="254">
        <f t="shared" si="16"/>
        <v>0</v>
      </c>
      <c r="H77" s="255">
        <v>0</v>
      </c>
      <c r="I77" s="256">
        <f t="shared" si="17"/>
        <v>0</v>
      </c>
      <c r="J77" s="255"/>
      <c r="K77" s="256">
        <f t="shared" si="18"/>
        <v>0</v>
      </c>
      <c r="O77" s="248">
        <v>2</v>
      </c>
      <c r="AA77" s="223">
        <v>12</v>
      </c>
      <c r="AB77" s="223">
        <v>0</v>
      </c>
      <c r="AC77" s="223">
        <v>67</v>
      </c>
      <c r="AZ77" s="223">
        <v>1</v>
      </c>
      <c r="BA77" s="223">
        <f t="shared" si="19"/>
        <v>0</v>
      </c>
      <c r="BB77" s="223">
        <f t="shared" si="20"/>
        <v>0</v>
      </c>
      <c r="BC77" s="223">
        <f t="shared" si="21"/>
        <v>0</v>
      </c>
      <c r="BD77" s="223">
        <f t="shared" si="22"/>
        <v>0</v>
      </c>
      <c r="BE77" s="223">
        <f t="shared" si="23"/>
        <v>0</v>
      </c>
      <c r="CA77" s="248">
        <v>12</v>
      </c>
      <c r="CB77" s="248">
        <v>0</v>
      </c>
    </row>
    <row r="78" spans="1:80" x14ac:dyDescent="0.2">
      <c r="A78" s="249">
        <v>69</v>
      </c>
      <c r="B78" s="250" t="s">
        <v>965</v>
      </c>
      <c r="C78" s="251" t="s">
        <v>966</v>
      </c>
      <c r="D78" s="252" t="s">
        <v>263</v>
      </c>
      <c r="E78" s="253">
        <v>20</v>
      </c>
      <c r="F78" s="334">
        <v>0</v>
      </c>
      <c r="G78" s="254">
        <f t="shared" si="16"/>
        <v>0</v>
      </c>
      <c r="H78" s="255">
        <v>0</v>
      </c>
      <c r="I78" s="256">
        <f t="shared" si="17"/>
        <v>0</v>
      </c>
      <c r="J78" s="255"/>
      <c r="K78" s="256">
        <f t="shared" si="18"/>
        <v>0</v>
      </c>
      <c r="O78" s="248">
        <v>2</v>
      </c>
      <c r="AA78" s="223">
        <v>12</v>
      </c>
      <c r="AB78" s="223">
        <v>0</v>
      </c>
      <c r="AC78" s="223">
        <v>68</v>
      </c>
      <c r="AZ78" s="223">
        <v>1</v>
      </c>
      <c r="BA78" s="223">
        <f t="shared" si="19"/>
        <v>0</v>
      </c>
      <c r="BB78" s="223">
        <f t="shared" si="20"/>
        <v>0</v>
      </c>
      <c r="BC78" s="223">
        <f t="shared" si="21"/>
        <v>0</v>
      </c>
      <c r="BD78" s="223">
        <f t="shared" si="22"/>
        <v>0</v>
      </c>
      <c r="BE78" s="223">
        <f t="shared" si="23"/>
        <v>0</v>
      </c>
      <c r="CA78" s="248">
        <v>12</v>
      </c>
      <c r="CB78" s="248">
        <v>0</v>
      </c>
    </row>
    <row r="79" spans="1:80" x14ac:dyDescent="0.2">
      <c r="A79" s="249">
        <v>70</v>
      </c>
      <c r="B79" s="250" t="s">
        <v>967</v>
      </c>
      <c r="C79" s="251" t="s">
        <v>968</v>
      </c>
      <c r="D79" s="252" t="s">
        <v>263</v>
      </c>
      <c r="E79" s="253">
        <v>20</v>
      </c>
      <c r="F79" s="334">
        <v>0</v>
      </c>
      <c r="G79" s="254">
        <f t="shared" si="16"/>
        <v>0</v>
      </c>
      <c r="H79" s="255">
        <v>0</v>
      </c>
      <c r="I79" s="256">
        <f t="shared" si="17"/>
        <v>0</v>
      </c>
      <c r="J79" s="255"/>
      <c r="K79" s="256">
        <f t="shared" si="18"/>
        <v>0</v>
      </c>
      <c r="O79" s="248">
        <v>2</v>
      </c>
      <c r="AA79" s="223">
        <v>12</v>
      </c>
      <c r="AB79" s="223">
        <v>0</v>
      </c>
      <c r="AC79" s="223">
        <v>69</v>
      </c>
      <c r="AZ79" s="223">
        <v>1</v>
      </c>
      <c r="BA79" s="223">
        <f t="shared" si="19"/>
        <v>0</v>
      </c>
      <c r="BB79" s="223">
        <f t="shared" si="20"/>
        <v>0</v>
      </c>
      <c r="BC79" s="223">
        <f t="shared" si="21"/>
        <v>0</v>
      </c>
      <c r="BD79" s="223">
        <f t="shared" si="22"/>
        <v>0</v>
      </c>
      <c r="BE79" s="223">
        <f t="shared" si="23"/>
        <v>0</v>
      </c>
      <c r="CA79" s="248">
        <v>12</v>
      </c>
      <c r="CB79" s="248">
        <v>0</v>
      </c>
    </row>
    <row r="80" spans="1:80" x14ac:dyDescent="0.2">
      <c r="A80" s="249">
        <v>71</v>
      </c>
      <c r="B80" s="250" t="s">
        <v>969</v>
      </c>
      <c r="C80" s="251" t="s">
        <v>970</v>
      </c>
      <c r="D80" s="252" t="s">
        <v>263</v>
      </c>
      <c r="E80" s="253">
        <v>35</v>
      </c>
      <c r="F80" s="334">
        <v>0</v>
      </c>
      <c r="G80" s="254">
        <f t="shared" si="16"/>
        <v>0</v>
      </c>
      <c r="H80" s="255">
        <v>0</v>
      </c>
      <c r="I80" s="256">
        <f t="shared" si="17"/>
        <v>0</v>
      </c>
      <c r="J80" s="255"/>
      <c r="K80" s="256">
        <f t="shared" si="18"/>
        <v>0</v>
      </c>
      <c r="O80" s="248">
        <v>2</v>
      </c>
      <c r="AA80" s="223">
        <v>12</v>
      </c>
      <c r="AB80" s="223">
        <v>0</v>
      </c>
      <c r="AC80" s="223">
        <v>70</v>
      </c>
      <c r="AZ80" s="223">
        <v>1</v>
      </c>
      <c r="BA80" s="223">
        <f t="shared" si="19"/>
        <v>0</v>
      </c>
      <c r="BB80" s="223">
        <f t="shared" si="20"/>
        <v>0</v>
      </c>
      <c r="BC80" s="223">
        <f t="shared" si="21"/>
        <v>0</v>
      </c>
      <c r="BD80" s="223">
        <f t="shared" si="22"/>
        <v>0</v>
      </c>
      <c r="BE80" s="223">
        <f t="shared" si="23"/>
        <v>0</v>
      </c>
      <c r="CA80" s="248">
        <v>12</v>
      </c>
      <c r="CB80" s="248">
        <v>0</v>
      </c>
    </row>
    <row r="81" spans="1:80" x14ac:dyDescent="0.2">
      <c r="A81" s="249">
        <v>72</v>
      </c>
      <c r="B81" s="250" t="s">
        <v>916</v>
      </c>
      <c r="C81" s="251" t="s">
        <v>917</v>
      </c>
      <c r="D81" s="252" t="s">
        <v>397</v>
      </c>
      <c r="E81" s="253">
        <v>5</v>
      </c>
      <c r="F81" s="334">
        <v>0</v>
      </c>
      <c r="G81" s="254">
        <f t="shared" si="16"/>
        <v>0</v>
      </c>
      <c r="H81" s="255">
        <v>0</v>
      </c>
      <c r="I81" s="256">
        <f t="shared" si="17"/>
        <v>0</v>
      </c>
      <c r="J81" s="255"/>
      <c r="K81" s="256">
        <f t="shared" si="18"/>
        <v>0</v>
      </c>
      <c r="O81" s="248">
        <v>2</v>
      </c>
      <c r="AA81" s="223">
        <v>12</v>
      </c>
      <c r="AB81" s="223">
        <v>0</v>
      </c>
      <c r="AC81" s="223">
        <v>71</v>
      </c>
      <c r="AZ81" s="223">
        <v>1</v>
      </c>
      <c r="BA81" s="223">
        <f t="shared" si="19"/>
        <v>0</v>
      </c>
      <c r="BB81" s="223">
        <f t="shared" si="20"/>
        <v>0</v>
      </c>
      <c r="BC81" s="223">
        <f t="shared" si="21"/>
        <v>0</v>
      </c>
      <c r="BD81" s="223">
        <f t="shared" si="22"/>
        <v>0</v>
      </c>
      <c r="BE81" s="223">
        <f t="shared" si="23"/>
        <v>0</v>
      </c>
      <c r="CA81" s="248">
        <v>12</v>
      </c>
      <c r="CB81" s="248">
        <v>0</v>
      </c>
    </row>
    <row r="82" spans="1:80" x14ac:dyDescent="0.2">
      <c r="A82" s="249">
        <v>73</v>
      </c>
      <c r="B82" s="250" t="s">
        <v>918</v>
      </c>
      <c r="C82" s="251" t="s">
        <v>919</v>
      </c>
      <c r="D82" s="252" t="s">
        <v>397</v>
      </c>
      <c r="E82" s="253">
        <v>20</v>
      </c>
      <c r="F82" s="334">
        <v>0</v>
      </c>
      <c r="G82" s="254">
        <f t="shared" si="16"/>
        <v>0</v>
      </c>
      <c r="H82" s="255">
        <v>0</v>
      </c>
      <c r="I82" s="256">
        <f t="shared" si="17"/>
        <v>0</v>
      </c>
      <c r="J82" s="255"/>
      <c r="K82" s="256">
        <f t="shared" si="18"/>
        <v>0</v>
      </c>
      <c r="O82" s="248">
        <v>2</v>
      </c>
      <c r="AA82" s="223">
        <v>12</v>
      </c>
      <c r="AB82" s="223">
        <v>0</v>
      </c>
      <c r="AC82" s="223">
        <v>72</v>
      </c>
      <c r="AZ82" s="223">
        <v>1</v>
      </c>
      <c r="BA82" s="223">
        <f t="shared" si="19"/>
        <v>0</v>
      </c>
      <c r="BB82" s="223">
        <f t="shared" si="20"/>
        <v>0</v>
      </c>
      <c r="BC82" s="223">
        <f t="shared" si="21"/>
        <v>0</v>
      </c>
      <c r="BD82" s="223">
        <f t="shared" si="22"/>
        <v>0</v>
      </c>
      <c r="BE82" s="223">
        <f t="shared" si="23"/>
        <v>0</v>
      </c>
      <c r="CA82" s="248">
        <v>12</v>
      </c>
      <c r="CB82" s="248">
        <v>0</v>
      </c>
    </row>
    <row r="83" spans="1:80" x14ac:dyDescent="0.2">
      <c r="A83" s="249">
        <v>74</v>
      </c>
      <c r="B83" s="250" t="s">
        <v>971</v>
      </c>
      <c r="C83" s="251" t="s">
        <v>957</v>
      </c>
      <c r="D83" s="252" t="s">
        <v>958</v>
      </c>
      <c r="E83" s="253">
        <v>1</v>
      </c>
      <c r="F83" s="334">
        <v>0</v>
      </c>
      <c r="G83" s="254">
        <f t="shared" si="16"/>
        <v>0</v>
      </c>
      <c r="H83" s="255">
        <v>0</v>
      </c>
      <c r="I83" s="256">
        <f t="shared" si="17"/>
        <v>0</v>
      </c>
      <c r="J83" s="255"/>
      <c r="K83" s="256">
        <f t="shared" si="18"/>
        <v>0</v>
      </c>
      <c r="O83" s="248">
        <v>2</v>
      </c>
      <c r="AA83" s="223">
        <v>12</v>
      </c>
      <c r="AB83" s="223">
        <v>0</v>
      </c>
      <c r="AC83" s="223">
        <v>73</v>
      </c>
      <c r="AZ83" s="223">
        <v>1</v>
      </c>
      <c r="BA83" s="223">
        <f t="shared" si="19"/>
        <v>0</v>
      </c>
      <c r="BB83" s="223">
        <f t="shared" si="20"/>
        <v>0</v>
      </c>
      <c r="BC83" s="223">
        <f t="shared" si="21"/>
        <v>0</v>
      </c>
      <c r="BD83" s="223">
        <f t="shared" si="22"/>
        <v>0</v>
      </c>
      <c r="BE83" s="223">
        <f t="shared" si="23"/>
        <v>0</v>
      </c>
      <c r="CA83" s="248">
        <v>12</v>
      </c>
      <c r="CB83" s="248">
        <v>0</v>
      </c>
    </row>
    <row r="84" spans="1:80" ht="20.95" x14ac:dyDescent="0.2">
      <c r="A84" s="249">
        <v>75</v>
      </c>
      <c r="B84" s="250" t="s">
        <v>972</v>
      </c>
      <c r="C84" s="251" t="s">
        <v>973</v>
      </c>
      <c r="D84" s="252" t="s">
        <v>397</v>
      </c>
      <c r="E84" s="253">
        <v>3</v>
      </c>
      <c r="F84" s="334">
        <v>0</v>
      </c>
      <c r="G84" s="254">
        <f t="shared" si="16"/>
        <v>0</v>
      </c>
      <c r="H84" s="255">
        <v>0</v>
      </c>
      <c r="I84" s="256">
        <f t="shared" si="17"/>
        <v>0</v>
      </c>
      <c r="J84" s="255"/>
      <c r="K84" s="256">
        <f t="shared" si="18"/>
        <v>0</v>
      </c>
      <c r="O84" s="248">
        <v>2</v>
      </c>
      <c r="AA84" s="223">
        <v>12</v>
      </c>
      <c r="AB84" s="223">
        <v>0</v>
      </c>
      <c r="AC84" s="223">
        <v>74</v>
      </c>
      <c r="AZ84" s="223">
        <v>1</v>
      </c>
      <c r="BA84" s="223">
        <f t="shared" si="19"/>
        <v>0</v>
      </c>
      <c r="BB84" s="223">
        <f t="shared" si="20"/>
        <v>0</v>
      </c>
      <c r="BC84" s="223">
        <f t="shared" si="21"/>
        <v>0</v>
      </c>
      <c r="BD84" s="223">
        <f t="shared" si="22"/>
        <v>0</v>
      </c>
      <c r="BE84" s="223">
        <f t="shared" si="23"/>
        <v>0</v>
      </c>
      <c r="CA84" s="248">
        <v>12</v>
      </c>
      <c r="CB84" s="248">
        <v>0</v>
      </c>
    </row>
    <row r="85" spans="1:80" x14ac:dyDescent="0.2">
      <c r="A85" s="249">
        <v>76</v>
      </c>
      <c r="B85" s="250" t="s">
        <v>882</v>
      </c>
      <c r="C85" s="251" t="s">
        <v>883</v>
      </c>
      <c r="D85" s="252" t="s">
        <v>397</v>
      </c>
      <c r="E85" s="253">
        <v>9</v>
      </c>
      <c r="F85" s="334">
        <v>0</v>
      </c>
      <c r="G85" s="254">
        <f t="shared" si="16"/>
        <v>0</v>
      </c>
      <c r="H85" s="255">
        <v>0</v>
      </c>
      <c r="I85" s="256">
        <f t="shared" si="17"/>
        <v>0</v>
      </c>
      <c r="J85" s="255"/>
      <c r="K85" s="256">
        <f t="shared" si="18"/>
        <v>0</v>
      </c>
      <c r="O85" s="248">
        <v>2</v>
      </c>
      <c r="AA85" s="223">
        <v>12</v>
      </c>
      <c r="AB85" s="223">
        <v>0</v>
      </c>
      <c r="AC85" s="223">
        <v>75</v>
      </c>
      <c r="AZ85" s="223">
        <v>1</v>
      </c>
      <c r="BA85" s="223">
        <f t="shared" si="19"/>
        <v>0</v>
      </c>
      <c r="BB85" s="223">
        <f t="shared" si="20"/>
        <v>0</v>
      </c>
      <c r="BC85" s="223">
        <f t="shared" si="21"/>
        <v>0</v>
      </c>
      <c r="BD85" s="223">
        <f t="shared" si="22"/>
        <v>0</v>
      </c>
      <c r="BE85" s="223">
        <f t="shared" si="23"/>
        <v>0</v>
      </c>
      <c r="CA85" s="248">
        <v>12</v>
      </c>
      <c r="CB85" s="248">
        <v>0</v>
      </c>
    </row>
    <row r="86" spans="1:80" x14ac:dyDescent="0.2">
      <c r="A86" s="249">
        <v>77</v>
      </c>
      <c r="B86" s="250" t="s">
        <v>974</v>
      </c>
      <c r="C86" s="251" t="s">
        <v>975</v>
      </c>
      <c r="D86" s="252" t="s">
        <v>397</v>
      </c>
      <c r="E86" s="253">
        <v>3</v>
      </c>
      <c r="F86" s="334">
        <v>0</v>
      </c>
      <c r="G86" s="254">
        <f t="shared" si="16"/>
        <v>0</v>
      </c>
      <c r="H86" s="255">
        <v>0</v>
      </c>
      <c r="I86" s="256">
        <f t="shared" si="17"/>
        <v>0</v>
      </c>
      <c r="J86" s="255"/>
      <c r="K86" s="256">
        <f t="shared" si="18"/>
        <v>0</v>
      </c>
      <c r="O86" s="248">
        <v>2</v>
      </c>
      <c r="AA86" s="223">
        <v>12</v>
      </c>
      <c r="AB86" s="223">
        <v>0</v>
      </c>
      <c r="AC86" s="223">
        <v>76</v>
      </c>
      <c r="AZ86" s="223">
        <v>1</v>
      </c>
      <c r="BA86" s="223">
        <f t="shared" si="19"/>
        <v>0</v>
      </c>
      <c r="BB86" s="223">
        <f t="shared" si="20"/>
        <v>0</v>
      </c>
      <c r="BC86" s="223">
        <f t="shared" si="21"/>
        <v>0</v>
      </c>
      <c r="BD86" s="223">
        <f t="shared" si="22"/>
        <v>0</v>
      </c>
      <c r="BE86" s="223">
        <f t="shared" si="23"/>
        <v>0</v>
      </c>
      <c r="CA86" s="248">
        <v>12</v>
      </c>
      <c r="CB86" s="248">
        <v>0</v>
      </c>
    </row>
    <row r="87" spans="1:80" x14ac:dyDescent="0.2">
      <c r="A87" s="249">
        <v>78</v>
      </c>
      <c r="B87" s="250" t="s">
        <v>976</v>
      </c>
      <c r="C87" s="251" t="s">
        <v>977</v>
      </c>
      <c r="D87" s="252" t="s">
        <v>263</v>
      </c>
      <c r="E87" s="253">
        <v>80</v>
      </c>
      <c r="F87" s="334">
        <v>0</v>
      </c>
      <c r="G87" s="254">
        <f t="shared" si="16"/>
        <v>0</v>
      </c>
      <c r="H87" s="255">
        <v>0</v>
      </c>
      <c r="I87" s="256">
        <f t="shared" si="17"/>
        <v>0</v>
      </c>
      <c r="J87" s="255"/>
      <c r="K87" s="256">
        <f t="shared" si="18"/>
        <v>0</v>
      </c>
      <c r="O87" s="248">
        <v>2</v>
      </c>
      <c r="AA87" s="223">
        <v>12</v>
      </c>
      <c r="AB87" s="223">
        <v>0</v>
      </c>
      <c r="AC87" s="223">
        <v>77</v>
      </c>
      <c r="AZ87" s="223">
        <v>1</v>
      </c>
      <c r="BA87" s="223">
        <f t="shared" si="19"/>
        <v>0</v>
      </c>
      <c r="BB87" s="223">
        <f t="shared" si="20"/>
        <v>0</v>
      </c>
      <c r="BC87" s="223">
        <f t="shared" si="21"/>
        <v>0</v>
      </c>
      <c r="BD87" s="223">
        <f t="shared" si="22"/>
        <v>0</v>
      </c>
      <c r="BE87" s="223">
        <f t="shared" si="23"/>
        <v>0</v>
      </c>
      <c r="CA87" s="248">
        <v>12</v>
      </c>
      <c r="CB87" s="248">
        <v>0</v>
      </c>
    </row>
    <row r="88" spans="1:80" x14ac:dyDescent="0.2">
      <c r="A88" s="249">
        <v>79</v>
      </c>
      <c r="B88" s="250" t="s">
        <v>946</v>
      </c>
      <c r="C88" s="251" t="s">
        <v>947</v>
      </c>
      <c r="D88" s="252" t="s">
        <v>397</v>
      </c>
      <c r="E88" s="253">
        <v>6</v>
      </c>
      <c r="F88" s="334">
        <v>0</v>
      </c>
      <c r="G88" s="254">
        <f t="shared" si="16"/>
        <v>0</v>
      </c>
      <c r="H88" s="255">
        <v>0</v>
      </c>
      <c r="I88" s="256">
        <f t="shared" si="17"/>
        <v>0</v>
      </c>
      <c r="J88" s="255"/>
      <c r="K88" s="256">
        <f t="shared" si="18"/>
        <v>0</v>
      </c>
      <c r="O88" s="248">
        <v>2</v>
      </c>
      <c r="AA88" s="223">
        <v>12</v>
      </c>
      <c r="AB88" s="223">
        <v>0</v>
      </c>
      <c r="AC88" s="223">
        <v>78</v>
      </c>
      <c r="AZ88" s="223">
        <v>1</v>
      </c>
      <c r="BA88" s="223">
        <f t="shared" si="19"/>
        <v>0</v>
      </c>
      <c r="BB88" s="223">
        <f t="shared" si="20"/>
        <v>0</v>
      </c>
      <c r="BC88" s="223">
        <f t="shared" si="21"/>
        <v>0</v>
      </c>
      <c r="BD88" s="223">
        <f t="shared" si="22"/>
        <v>0</v>
      </c>
      <c r="BE88" s="223">
        <f t="shared" si="23"/>
        <v>0</v>
      </c>
      <c r="CA88" s="248">
        <v>12</v>
      </c>
      <c r="CB88" s="248">
        <v>0</v>
      </c>
    </row>
    <row r="89" spans="1:80" x14ac:dyDescent="0.2">
      <c r="A89" s="249">
        <v>80</v>
      </c>
      <c r="B89" s="250" t="s">
        <v>946</v>
      </c>
      <c r="C89" s="251" t="s">
        <v>947</v>
      </c>
      <c r="D89" s="252" t="s">
        <v>397</v>
      </c>
      <c r="E89" s="253">
        <v>12</v>
      </c>
      <c r="F89" s="334">
        <v>0</v>
      </c>
      <c r="G89" s="254">
        <f t="shared" si="16"/>
        <v>0</v>
      </c>
      <c r="H89" s="255">
        <v>0</v>
      </c>
      <c r="I89" s="256">
        <f t="shared" si="17"/>
        <v>0</v>
      </c>
      <c r="J89" s="255"/>
      <c r="K89" s="256">
        <f t="shared" si="18"/>
        <v>0</v>
      </c>
      <c r="O89" s="248">
        <v>2</v>
      </c>
      <c r="AA89" s="223">
        <v>12</v>
      </c>
      <c r="AB89" s="223">
        <v>0</v>
      </c>
      <c r="AC89" s="223">
        <v>79</v>
      </c>
      <c r="AZ89" s="223">
        <v>1</v>
      </c>
      <c r="BA89" s="223">
        <f t="shared" si="19"/>
        <v>0</v>
      </c>
      <c r="BB89" s="223">
        <f t="shared" si="20"/>
        <v>0</v>
      </c>
      <c r="BC89" s="223">
        <f t="shared" si="21"/>
        <v>0</v>
      </c>
      <c r="BD89" s="223">
        <f t="shared" si="22"/>
        <v>0</v>
      </c>
      <c r="BE89" s="223">
        <f t="shared" si="23"/>
        <v>0</v>
      </c>
      <c r="CA89" s="248">
        <v>12</v>
      </c>
      <c r="CB89" s="248">
        <v>0</v>
      </c>
    </row>
    <row r="90" spans="1:80" x14ac:dyDescent="0.2">
      <c r="A90" s="249">
        <v>81</v>
      </c>
      <c r="B90" s="250" t="s">
        <v>946</v>
      </c>
      <c r="C90" s="251" t="s">
        <v>947</v>
      </c>
      <c r="D90" s="252" t="s">
        <v>397</v>
      </c>
      <c r="E90" s="253">
        <v>2</v>
      </c>
      <c r="F90" s="334">
        <v>0</v>
      </c>
      <c r="G90" s="254">
        <f t="shared" si="16"/>
        <v>0</v>
      </c>
      <c r="H90" s="255">
        <v>0</v>
      </c>
      <c r="I90" s="256">
        <f t="shared" si="17"/>
        <v>0</v>
      </c>
      <c r="J90" s="255"/>
      <c r="K90" s="256">
        <f t="shared" si="18"/>
        <v>0</v>
      </c>
      <c r="O90" s="248">
        <v>2</v>
      </c>
      <c r="AA90" s="223">
        <v>12</v>
      </c>
      <c r="AB90" s="223">
        <v>0</v>
      </c>
      <c r="AC90" s="223">
        <v>80</v>
      </c>
      <c r="AZ90" s="223">
        <v>1</v>
      </c>
      <c r="BA90" s="223">
        <f t="shared" si="19"/>
        <v>0</v>
      </c>
      <c r="BB90" s="223">
        <f t="shared" si="20"/>
        <v>0</v>
      </c>
      <c r="BC90" s="223">
        <f t="shared" si="21"/>
        <v>0</v>
      </c>
      <c r="BD90" s="223">
        <f t="shared" si="22"/>
        <v>0</v>
      </c>
      <c r="BE90" s="223">
        <f t="shared" si="23"/>
        <v>0</v>
      </c>
      <c r="CA90" s="248">
        <v>12</v>
      </c>
      <c r="CB90" s="248">
        <v>0</v>
      </c>
    </row>
    <row r="91" spans="1:80" x14ac:dyDescent="0.2">
      <c r="A91" s="249">
        <v>82</v>
      </c>
      <c r="B91" s="250" t="s">
        <v>978</v>
      </c>
      <c r="C91" s="251" t="s">
        <v>979</v>
      </c>
      <c r="D91" s="252" t="s">
        <v>397</v>
      </c>
      <c r="E91" s="253">
        <v>3</v>
      </c>
      <c r="F91" s="334">
        <v>0</v>
      </c>
      <c r="G91" s="254">
        <f t="shared" si="16"/>
        <v>0</v>
      </c>
      <c r="H91" s="255">
        <v>0</v>
      </c>
      <c r="I91" s="256">
        <f t="shared" si="17"/>
        <v>0</v>
      </c>
      <c r="J91" s="255"/>
      <c r="K91" s="256">
        <f t="shared" si="18"/>
        <v>0</v>
      </c>
      <c r="O91" s="248">
        <v>2</v>
      </c>
      <c r="AA91" s="223">
        <v>12</v>
      </c>
      <c r="AB91" s="223">
        <v>0</v>
      </c>
      <c r="AC91" s="223">
        <v>81</v>
      </c>
      <c r="AZ91" s="223">
        <v>1</v>
      </c>
      <c r="BA91" s="223">
        <f t="shared" si="19"/>
        <v>0</v>
      </c>
      <c r="BB91" s="223">
        <f t="shared" si="20"/>
        <v>0</v>
      </c>
      <c r="BC91" s="223">
        <f t="shared" si="21"/>
        <v>0</v>
      </c>
      <c r="BD91" s="223">
        <f t="shared" si="22"/>
        <v>0</v>
      </c>
      <c r="BE91" s="223">
        <f t="shared" si="23"/>
        <v>0</v>
      </c>
      <c r="CA91" s="248">
        <v>12</v>
      </c>
      <c r="CB91" s="248">
        <v>0</v>
      </c>
    </row>
    <row r="92" spans="1:80" x14ac:dyDescent="0.2">
      <c r="A92" s="249">
        <v>83</v>
      </c>
      <c r="B92" s="250" t="s">
        <v>980</v>
      </c>
      <c r="C92" s="251" t="s">
        <v>981</v>
      </c>
      <c r="D92" s="252" t="s">
        <v>397</v>
      </c>
      <c r="E92" s="253">
        <v>3</v>
      </c>
      <c r="F92" s="334">
        <v>0</v>
      </c>
      <c r="G92" s="254">
        <f t="shared" si="16"/>
        <v>0</v>
      </c>
      <c r="H92" s="255">
        <v>0</v>
      </c>
      <c r="I92" s="256">
        <f t="shared" si="17"/>
        <v>0</v>
      </c>
      <c r="J92" s="255"/>
      <c r="K92" s="256">
        <f t="shared" si="18"/>
        <v>0</v>
      </c>
      <c r="O92" s="248">
        <v>2</v>
      </c>
      <c r="AA92" s="223">
        <v>12</v>
      </c>
      <c r="AB92" s="223">
        <v>0</v>
      </c>
      <c r="AC92" s="223">
        <v>82</v>
      </c>
      <c r="AZ92" s="223">
        <v>1</v>
      </c>
      <c r="BA92" s="223">
        <f t="shared" si="19"/>
        <v>0</v>
      </c>
      <c r="BB92" s="223">
        <f t="shared" si="20"/>
        <v>0</v>
      </c>
      <c r="BC92" s="223">
        <f t="shared" si="21"/>
        <v>0</v>
      </c>
      <c r="BD92" s="223">
        <f t="shared" si="22"/>
        <v>0</v>
      </c>
      <c r="BE92" s="223">
        <f t="shared" si="23"/>
        <v>0</v>
      </c>
      <c r="CA92" s="248">
        <v>12</v>
      </c>
      <c r="CB92" s="248">
        <v>0</v>
      </c>
    </row>
    <row r="93" spans="1:80" x14ac:dyDescent="0.2">
      <c r="A93" s="249">
        <v>84</v>
      </c>
      <c r="B93" s="250" t="s">
        <v>980</v>
      </c>
      <c r="C93" s="251" t="s">
        <v>981</v>
      </c>
      <c r="D93" s="252" t="s">
        <v>397</v>
      </c>
      <c r="E93" s="253">
        <v>5</v>
      </c>
      <c r="F93" s="334">
        <v>0</v>
      </c>
      <c r="G93" s="254">
        <f t="shared" si="16"/>
        <v>0</v>
      </c>
      <c r="H93" s="255">
        <v>0</v>
      </c>
      <c r="I93" s="256">
        <f t="shared" si="17"/>
        <v>0</v>
      </c>
      <c r="J93" s="255"/>
      <c r="K93" s="256">
        <f t="shared" si="18"/>
        <v>0</v>
      </c>
      <c r="O93" s="248">
        <v>2</v>
      </c>
      <c r="AA93" s="223">
        <v>12</v>
      </c>
      <c r="AB93" s="223">
        <v>0</v>
      </c>
      <c r="AC93" s="223">
        <v>83</v>
      </c>
      <c r="AZ93" s="223">
        <v>1</v>
      </c>
      <c r="BA93" s="223">
        <f t="shared" si="19"/>
        <v>0</v>
      </c>
      <c r="BB93" s="223">
        <f t="shared" si="20"/>
        <v>0</v>
      </c>
      <c r="BC93" s="223">
        <f t="shared" si="21"/>
        <v>0</v>
      </c>
      <c r="BD93" s="223">
        <f t="shared" si="22"/>
        <v>0</v>
      </c>
      <c r="BE93" s="223">
        <f t="shared" si="23"/>
        <v>0</v>
      </c>
      <c r="CA93" s="248">
        <v>12</v>
      </c>
      <c r="CB93" s="248">
        <v>0</v>
      </c>
    </row>
    <row r="94" spans="1:80" x14ac:dyDescent="0.2">
      <c r="A94" s="249">
        <v>85</v>
      </c>
      <c r="B94" s="250" t="s">
        <v>982</v>
      </c>
      <c r="C94" s="251" t="s">
        <v>983</v>
      </c>
      <c r="D94" s="252" t="s">
        <v>397</v>
      </c>
      <c r="E94" s="253">
        <v>1</v>
      </c>
      <c r="F94" s="334">
        <v>0</v>
      </c>
      <c r="G94" s="254">
        <f t="shared" si="16"/>
        <v>0</v>
      </c>
      <c r="H94" s="255">
        <v>0</v>
      </c>
      <c r="I94" s="256">
        <f t="shared" si="17"/>
        <v>0</v>
      </c>
      <c r="J94" s="255"/>
      <c r="K94" s="256">
        <f t="shared" si="18"/>
        <v>0</v>
      </c>
      <c r="O94" s="248">
        <v>2</v>
      </c>
      <c r="AA94" s="223">
        <v>12</v>
      </c>
      <c r="AB94" s="223">
        <v>0</v>
      </c>
      <c r="AC94" s="223">
        <v>84</v>
      </c>
      <c r="AZ94" s="223">
        <v>1</v>
      </c>
      <c r="BA94" s="223">
        <f t="shared" si="19"/>
        <v>0</v>
      </c>
      <c r="BB94" s="223">
        <f t="shared" si="20"/>
        <v>0</v>
      </c>
      <c r="BC94" s="223">
        <f t="shared" si="21"/>
        <v>0</v>
      </c>
      <c r="BD94" s="223">
        <f t="shared" si="22"/>
        <v>0</v>
      </c>
      <c r="BE94" s="223">
        <f t="shared" si="23"/>
        <v>0</v>
      </c>
      <c r="CA94" s="248">
        <v>12</v>
      </c>
      <c r="CB94" s="248">
        <v>0</v>
      </c>
    </row>
    <row r="95" spans="1:80" x14ac:dyDescent="0.2">
      <c r="A95" s="249">
        <v>86</v>
      </c>
      <c r="B95" s="250" t="s">
        <v>984</v>
      </c>
      <c r="C95" s="251" t="s">
        <v>985</v>
      </c>
      <c r="D95" s="252" t="s">
        <v>263</v>
      </c>
      <c r="E95" s="253">
        <v>60</v>
      </c>
      <c r="F95" s="334">
        <v>0</v>
      </c>
      <c r="G95" s="254">
        <f t="shared" si="16"/>
        <v>0</v>
      </c>
      <c r="H95" s="255">
        <v>0</v>
      </c>
      <c r="I95" s="256">
        <f t="shared" si="17"/>
        <v>0</v>
      </c>
      <c r="J95" s="255"/>
      <c r="K95" s="256">
        <f t="shared" si="18"/>
        <v>0</v>
      </c>
      <c r="O95" s="248">
        <v>2</v>
      </c>
      <c r="AA95" s="223">
        <v>12</v>
      </c>
      <c r="AB95" s="223">
        <v>0</v>
      </c>
      <c r="AC95" s="223">
        <v>85</v>
      </c>
      <c r="AZ95" s="223">
        <v>1</v>
      </c>
      <c r="BA95" s="223">
        <f t="shared" si="19"/>
        <v>0</v>
      </c>
      <c r="BB95" s="223">
        <f t="shared" si="20"/>
        <v>0</v>
      </c>
      <c r="BC95" s="223">
        <f t="shared" si="21"/>
        <v>0</v>
      </c>
      <c r="BD95" s="223">
        <f t="shared" si="22"/>
        <v>0</v>
      </c>
      <c r="BE95" s="223">
        <f t="shared" si="23"/>
        <v>0</v>
      </c>
      <c r="CA95" s="248">
        <v>12</v>
      </c>
      <c r="CB95" s="248">
        <v>0</v>
      </c>
    </row>
    <row r="96" spans="1:80" x14ac:dyDescent="0.2">
      <c r="A96" s="249">
        <v>87</v>
      </c>
      <c r="B96" s="250" t="s">
        <v>980</v>
      </c>
      <c r="C96" s="251" t="s">
        <v>981</v>
      </c>
      <c r="D96" s="252" t="s">
        <v>397</v>
      </c>
      <c r="E96" s="253">
        <v>6</v>
      </c>
      <c r="F96" s="334">
        <v>0</v>
      </c>
      <c r="G96" s="254">
        <f t="shared" si="16"/>
        <v>0</v>
      </c>
      <c r="H96" s="255">
        <v>0</v>
      </c>
      <c r="I96" s="256">
        <f t="shared" si="17"/>
        <v>0</v>
      </c>
      <c r="J96" s="255"/>
      <c r="K96" s="256">
        <f t="shared" si="18"/>
        <v>0</v>
      </c>
      <c r="O96" s="248">
        <v>2</v>
      </c>
      <c r="AA96" s="223">
        <v>12</v>
      </c>
      <c r="AB96" s="223">
        <v>0</v>
      </c>
      <c r="AC96" s="223">
        <v>86</v>
      </c>
      <c r="AZ96" s="223">
        <v>1</v>
      </c>
      <c r="BA96" s="223">
        <f t="shared" si="19"/>
        <v>0</v>
      </c>
      <c r="BB96" s="223">
        <f t="shared" si="20"/>
        <v>0</v>
      </c>
      <c r="BC96" s="223">
        <f t="shared" si="21"/>
        <v>0</v>
      </c>
      <c r="BD96" s="223">
        <f t="shared" si="22"/>
        <v>0</v>
      </c>
      <c r="BE96" s="223">
        <f t="shared" si="23"/>
        <v>0</v>
      </c>
      <c r="CA96" s="248">
        <v>12</v>
      </c>
      <c r="CB96" s="248">
        <v>0</v>
      </c>
    </row>
    <row r="97" spans="1:80" x14ac:dyDescent="0.2">
      <c r="A97" s="249">
        <v>88</v>
      </c>
      <c r="B97" s="250" t="s">
        <v>946</v>
      </c>
      <c r="C97" s="251" t="s">
        <v>947</v>
      </c>
      <c r="D97" s="252" t="s">
        <v>397</v>
      </c>
      <c r="E97" s="253">
        <v>10</v>
      </c>
      <c r="F97" s="334">
        <v>0</v>
      </c>
      <c r="G97" s="254">
        <f t="shared" si="16"/>
        <v>0</v>
      </c>
      <c r="H97" s="255">
        <v>0</v>
      </c>
      <c r="I97" s="256">
        <f t="shared" si="17"/>
        <v>0</v>
      </c>
      <c r="J97" s="255"/>
      <c r="K97" s="256">
        <f t="shared" si="18"/>
        <v>0</v>
      </c>
      <c r="O97" s="248">
        <v>2</v>
      </c>
      <c r="AA97" s="223">
        <v>12</v>
      </c>
      <c r="AB97" s="223">
        <v>0</v>
      </c>
      <c r="AC97" s="223">
        <v>87</v>
      </c>
      <c r="AZ97" s="223">
        <v>1</v>
      </c>
      <c r="BA97" s="223">
        <f t="shared" si="19"/>
        <v>0</v>
      </c>
      <c r="BB97" s="223">
        <f t="shared" si="20"/>
        <v>0</v>
      </c>
      <c r="BC97" s="223">
        <f t="shared" si="21"/>
        <v>0</v>
      </c>
      <c r="BD97" s="223">
        <f t="shared" si="22"/>
        <v>0</v>
      </c>
      <c r="BE97" s="223">
        <f t="shared" si="23"/>
        <v>0</v>
      </c>
      <c r="CA97" s="248">
        <v>12</v>
      </c>
      <c r="CB97" s="248">
        <v>0</v>
      </c>
    </row>
    <row r="98" spans="1:80" x14ac:dyDescent="0.2">
      <c r="A98" s="249">
        <v>89</v>
      </c>
      <c r="B98" s="250" t="s">
        <v>946</v>
      </c>
      <c r="C98" s="251" t="s">
        <v>947</v>
      </c>
      <c r="D98" s="252" t="s">
        <v>397</v>
      </c>
      <c r="E98" s="253">
        <v>10</v>
      </c>
      <c r="F98" s="334">
        <v>0</v>
      </c>
      <c r="G98" s="254">
        <f t="shared" si="16"/>
        <v>0</v>
      </c>
      <c r="H98" s="255">
        <v>0</v>
      </c>
      <c r="I98" s="256">
        <f t="shared" si="17"/>
        <v>0</v>
      </c>
      <c r="J98" s="255"/>
      <c r="K98" s="256">
        <f t="shared" si="18"/>
        <v>0</v>
      </c>
      <c r="O98" s="248">
        <v>2</v>
      </c>
      <c r="AA98" s="223">
        <v>12</v>
      </c>
      <c r="AB98" s="223">
        <v>0</v>
      </c>
      <c r="AC98" s="223">
        <v>88</v>
      </c>
      <c r="AZ98" s="223">
        <v>1</v>
      </c>
      <c r="BA98" s="223">
        <f t="shared" si="19"/>
        <v>0</v>
      </c>
      <c r="BB98" s="223">
        <f t="shared" si="20"/>
        <v>0</v>
      </c>
      <c r="BC98" s="223">
        <f t="shared" si="21"/>
        <v>0</v>
      </c>
      <c r="BD98" s="223">
        <f t="shared" si="22"/>
        <v>0</v>
      </c>
      <c r="BE98" s="223">
        <f t="shared" si="23"/>
        <v>0</v>
      </c>
      <c r="CA98" s="248">
        <v>12</v>
      </c>
      <c r="CB98" s="248">
        <v>0</v>
      </c>
    </row>
    <row r="99" spans="1:80" x14ac:dyDescent="0.2">
      <c r="A99" s="249">
        <v>90</v>
      </c>
      <c r="B99" s="250" t="s">
        <v>986</v>
      </c>
      <c r="C99" s="251" t="s">
        <v>987</v>
      </c>
      <c r="D99" s="252" t="s">
        <v>397</v>
      </c>
      <c r="E99" s="253">
        <v>8</v>
      </c>
      <c r="F99" s="334">
        <v>0</v>
      </c>
      <c r="G99" s="254">
        <f t="shared" si="16"/>
        <v>0</v>
      </c>
      <c r="H99" s="255">
        <v>0</v>
      </c>
      <c r="I99" s="256">
        <f t="shared" si="17"/>
        <v>0</v>
      </c>
      <c r="J99" s="255"/>
      <c r="K99" s="256">
        <f t="shared" si="18"/>
        <v>0</v>
      </c>
      <c r="O99" s="248">
        <v>2</v>
      </c>
      <c r="AA99" s="223">
        <v>12</v>
      </c>
      <c r="AB99" s="223">
        <v>0</v>
      </c>
      <c r="AC99" s="223">
        <v>89</v>
      </c>
      <c r="AZ99" s="223">
        <v>1</v>
      </c>
      <c r="BA99" s="223">
        <f t="shared" si="19"/>
        <v>0</v>
      </c>
      <c r="BB99" s="223">
        <f t="shared" si="20"/>
        <v>0</v>
      </c>
      <c r="BC99" s="223">
        <f t="shared" si="21"/>
        <v>0</v>
      </c>
      <c r="BD99" s="223">
        <f t="shared" si="22"/>
        <v>0</v>
      </c>
      <c r="BE99" s="223">
        <f t="shared" si="23"/>
        <v>0</v>
      </c>
      <c r="CA99" s="248">
        <v>12</v>
      </c>
      <c r="CB99" s="248">
        <v>0</v>
      </c>
    </row>
    <row r="100" spans="1:80" x14ac:dyDescent="0.2">
      <c r="A100" s="249">
        <v>91</v>
      </c>
      <c r="B100" s="250" t="s">
        <v>988</v>
      </c>
      <c r="C100" s="251" t="s">
        <v>957</v>
      </c>
      <c r="D100" s="252" t="s">
        <v>204</v>
      </c>
      <c r="E100" s="253">
        <v>5.2</v>
      </c>
      <c r="F100" s="334">
        <v>0</v>
      </c>
      <c r="G100" s="254">
        <f t="shared" si="16"/>
        <v>0</v>
      </c>
      <c r="H100" s="255">
        <v>0</v>
      </c>
      <c r="I100" s="256">
        <f t="shared" si="17"/>
        <v>0</v>
      </c>
      <c r="J100" s="255"/>
      <c r="K100" s="256">
        <f t="shared" si="18"/>
        <v>0</v>
      </c>
      <c r="O100" s="248">
        <v>2</v>
      </c>
      <c r="AA100" s="223">
        <v>12</v>
      </c>
      <c r="AB100" s="223">
        <v>0</v>
      </c>
      <c r="AC100" s="223">
        <v>90</v>
      </c>
      <c r="AZ100" s="223">
        <v>1</v>
      </c>
      <c r="BA100" s="223">
        <f t="shared" si="19"/>
        <v>0</v>
      </c>
      <c r="BB100" s="223">
        <f t="shared" si="20"/>
        <v>0</v>
      </c>
      <c r="BC100" s="223">
        <f t="shared" si="21"/>
        <v>0</v>
      </c>
      <c r="BD100" s="223">
        <f t="shared" si="22"/>
        <v>0</v>
      </c>
      <c r="BE100" s="223">
        <f t="shared" si="23"/>
        <v>0</v>
      </c>
      <c r="CA100" s="248">
        <v>12</v>
      </c>
      <c r="CB100" s="248">
        <v>0</v>
      </c>
    </row>
    <row r="101" spans="1:80" x14ac:dyDescent="0.2">
      <c r="A101" s="249">
        <v>92</v>
      </c>
      <c r="B101" s="250" t="s">
        <v>989</v>
      </c>
      <c r="C101" s="251" t="s">
        <v>990</v>
      </c>
      <c r="D101" s="252" t="s">
        <v>204</v>
      </c>
      <c r="E101" s="253">
        <v>4.3</v>
      </c>
      <c r="F101" s="334">
        <v>0</v>
      </c>
      <c r="G101" s="254">
        <f t="shared" si="16"/>
        <v>0</v>
      </c>
      <c r="H101" s="255">
        <v>0</v>
      </c>
      <c r="I101" s="256">
        <f t="shared" si="17"/>
        <v>0</v>
      </c>
      <c r="J101" s="255"/>
      <c r="K101" s="256">
        <f t="shared" si="18"/>
        <v>0</v>
      </c>
      <c r="O101" s="248">
        <v>2</v>
      </c>
      <c r="AA101" s="223">
        <v>12</v>
      </c>
      <c r="AB101" s="223">
        <v>0</v>
      </c>
      <c r="AC101" s="223">
        <v>91</v>
      </c>
      <c r="AZ101" s="223">
        <v>1</v>
      </c>
      <c r="BA101" s="223">
        <f t="shared" si="19"/>
        <v>0</v>
      </c>
      <c r="BB101" s="223">
        <f t="shared" si="20"/>
        <v>0</v>
      </c>
      <c r="BC101" s="223">
        <f t="shared" si="21"/>
        <v>0</v>
      </c>
      <c r="BD101" s="223">
        <f t="shared" si="22"/>
        <v>0</v>
      </c>
      <c r="BE101" s="223">
        <f t="shared" si="23"/>
        <v>0</v>
      </c>
      <c r="CA101" s="248">
        <v>12</v>
      </c>
      <c r="CB101" s="248">
        <v>0</v>
      </c>
    </row>
    <row r="102" spans="1:80" x14ac:dyDescent="0.2">
      <c r="A102" s="249">
        <v>93</v>
      </c>
      <c r="B102" s="250" t="s">
        <v>991</v>
      </c>
      <c r="C102" s="251" t="s">
        <v>992</v>
      </c>
      <c r="D102" s="252" t="s">
        <v>432</v>
      </c>
      <c r="E102" s="253">
        <v>1</v>
      </c>
      <c r="F102" s="334">
        <v>0</v>
      </c>
      <c r="G102" s="254">
        <f t="shared" si="16"/>
        <v>0</v>
      </c>
      <c r="H102" s="255">
        <v>0</v>
      </c>
      <c r="I102" s="256">
        <f t="shared" si="17"/>
        <v>0</v>
      </c>
      <c r="J102" s="255"/>
      <c r="K102" s="256">
        <f t="shared" si="18"/>
        <v>0</v>
      </c>
      <c r="O102" s="248">
        <v>2</v>
      </c>
      <c r="AA102" s="223">
        <v>12</v>
      </c>
      <c r="AB102" s="223">
        <v>0</v>
      </c>
      <c r="AC102" s="223">
        <v>236</v>
      </c>
      <c r="AZ102" s="223">
        <v>1</v>
      </c>
      <c r="BA102" s="223">
        <f t="shared" si="19"/>
        <v>0</v>
      </c>
      <c r="BB102" s="223">
        <f t="shared" si="20"/>
        <v>0</v>
      </c>
      <c r="BC102" s="223">
        <f t="shared" si="21"/>
        <v>0</v>
      </c>
      <c r="BD102" s="223">
        <f t="shared" si="22"/>
        <v>0</v>
      </c>
      <c r="BE102" s="223">
        <f t="shared" si="23"/>
        <v>0</v>
      </c>
      <c r="CA102" s="248">
        <v>12</v>
      </c>
      <c r="CB102" s="248">
        <v>0</v>
      </c>
    </row>
    <row r="103" spans="1:80" x14ac:dyDescent="0.2">
      <c r="A103" s="249">
        <v>94</v>
      </c>
      <c r="B103" s="250" t="s">
        <v>993</v>
      </c>
      <c r="C103" s="251" t="s">
        <v>994</v>
      </c>
      <c r="D103" s="252" t="s">
        <v>432</v>
      </c>
      <c r="E103" s="253">
        <v>1</v>
      </c>
      <c r="F103" s="334">
        <v>0</v>
      </c>
      <c r="G103" s="254">
        <f t="shared" si="16"/>
        <v>0</v>
      </c>
      <c r="H103" s="255">
        <v>0</v>
      </c>
      <c r="I103" s="256">
        <f t="shared" si="17"/>
        <v>0</v>
      </c>
      <c r="J103" s="255"/>
      <c r="K103" s="256">
        <f t="shared" si="18"/>
        <v>0</v>
      </c>
      <c r="O103" s="248">
        <v>2</v>
      </c>
      <c r="AA103" s="223">
        <v>12</v>
      </c>
      <c r="AB103" s="223">
        <v>0</v>
      </c>
      <c r="AC103" s="223">
        <v>237</v>
      </c>
      <c r="AZ103" s="223">
        <v>1</v>
      </c>
      <c r="BA103" s="223">
        <f t="shared" si="19"/>
        <v>0</v>
      </c>
      <c r="BB103" s="223">
        <f t="shared" si="20"/>
        <v>0</v>
      </c>
      <c r="BC103" s="223">
        <f t="shared" si="21"/>
        <v>0</v>
      </c>
      <c r="BD103" s="223">
        <f t="shared" si="22"/>
        <v>0</v>
      </c>
      <c r="BE103" s="223">
        <f t="shared" si="23"/>
        <v>0</v>
      </c>
      <c r="CA103" s="248">
        <v>12</v>
      </c>
      <c r="CB103" s="248">
        <v>0</v>
      </c>
    </row>
    <row r="104" spans="1:80" ht="13.1" x14ac:dyDescent="0.25">
      <c r="A104" s="265"/>
      <c r="B104" s="266" t="s">
        <v>99</v>
      </c>
      <c r="C104" s="267" t="s">
        <v>867</v>
      </c>
      <c r="D104" s="268"/>
      <c r="E104" s="269"/>
      <c r="F104" s="336"/>
      <c r="G104" s="271">
        <f>SUM(G11:G103)</f>
        <v>0</v>
      </c>
      <c r="H104" s="272"/>
      <c r="I104" s="273">
        <f>SUM(I11:I103)</f>
        <v>0</v>
      </c>
      <c r="J104" s="272"/>
      <c r="K104" s="273">
        <f>SUM(K11:K103)</f>
        <v>0</v>
      </c>
      <c r="O104" s="248">
        <v>4</v>
      </c>
      <c r="BA104" s="274">
        <f>SUM(BA11:BA103)</f>
        <v>0</v>
      </c>
      <c r="BB104" s="274">
        <f>SUM(BB11:BB103)</f>
        <v>0</v>
      </c>
      <c r="BC104" s="274">
        <f>SUM(BC11:BC103)</f>
        <v>0</v>
      </c>
      <c r="BD104" s="274">
        <f>SUM(BD11:BD103)</f>
        <v>0</v>
      </c>
      <c r="BE104" s="274">
        <f>SUM(BE11:BE103)</f>
        <v>0</v>
      </c>
    </row>
    <row r="105" spans="1:80" ht="13.1" x14ac:dyDescent="0.25">
      <c r="A105" s="238" t="s">
        <v>95</v>
      </c>
      <c r="B105" s="239" t="s">
        <v>995</v>
      </c>
      <c r="C105" s="240" t="s">
        <v>996</v>
      </c>
      <c r="D105" s="241"/>
      <c r="E105" s="242"/>
      <c r="F105" s="337"/>
      <c r="G105" s="243"/>
      <c r="H105" s="244"/>
      <c r="I105" s="245"/>
      <c r="J105" s="246"/>
      <c r="K105" s="247"/>
      <c r="O105" s="248">
        <v>1</v>
      </c>
    </row>
    <row r="106" spans="1:80" x14ac:dyDescent="0.2">
      <c r="A106" s="249">
        <v>95</v>
      </c>
      <c r="B106" s="250" t="s">
        <v>998</v>
      </c>
      <c r="C106" s="251" t="s">
        <v>999</v>
      </c>
      <c r="D106" s="252" t="s">
        <v>862</v>
      </c>
      <c r="E106" s="253">
        <v>6</v>
      </c>
      <c r="F106" s="334">
        <v>0</v>
      </c>
      <c r="G106" s="254">
        <f t="shared" ref="G106:G137" si="24">E106*F106</f>
        <v>0</v>
      </c>
      <c r="H106" s="255">
        <v>0</v>
      </c>
      <c r="I106" s="256">
        <f t="shared" ref="I106:I137" si="25">E106*H106</f>
        <v>0</v>
      </c>
      <c r="J106" s="255"/>
      <c r="K106" s="256">
        <f t="shared" ref="K106:K137" si="26">E106*J106</f>
        <v>0</v>
      </c>
      <c r="O106" s="248">
        <v>2</v>
      </c>
      <c r="AA106" s="223">
        <v>12</v>
      </c>
      <c r="AB106" s="223">
        <v>0</v>
      </c>
      <c r="AC106" s="223">
        <v>92</v>
      </c>
      <c r="AZ106" s="223">
        <v>1</v>
      </c>
      <c r="BA106" s="223">
        <f t="shared" ref="BA106:BA137" si="27">IF(AZ106=1,G106,0)</f>
        <v>0</v>
      </c>
      <c r="BB106" s="223">
        <f t="shared" ref="BB106:BB137" si="28">IF(AZ106=2,G106,0)</f>
        <v>0</v>
      </c>
      <c r="BC106" s="223">
        <f t="shared" ref="BC106:BC137" si="29">IF(AZ106=3,G106,0)</f>
        <v>0</v>
      </c>
      <c r="BD106" s="223">
        <f t="shared" ref="BD106:BD137" si="30">IF(AZ106=4,G106,0)</f>
        <v>0</v>
      </c>
      <c r="BE106" s="223">
        <f t="shared" ref="BE106:BE137" si="31">IF(AZ106=5,G106,0)</f>
        <v>0</v>
      </c>
      <c r="CA106" s="248">
        <v>12</v>
      </c>
      <c r="CB106" s="248">
        <v>0</v>
      </c>
    </row>
    <row r="107" spans="1:80" x14ac:dyDescent="0.2">
      <c r="A107" s="249">
        <v>96</v>
      </c>
      <c r="B107" s="250" t="s">
        <v>1000</v>
      </c>
      <c r="C107" s="251" t="s">
        <v>1001</v>
      </c>
      <c r="D107" s="252" t="s">
        <v>862</v>
      </c>
      <c r="E107" s="253">
        <v>6</v>
      </c>
      <c r="F107" s="334">
        <v>0</v>
      </c>
      <c r="G107" s="254">
        <f t="shared" si="24"/>
        <v>0</v>
      </c>
      <c r="H107" s="255">
        <v>0</v>
      </c>
      <c r="I107" s="256">
        <f t="shared" si="25"/>
        <v>0</v>
      </c>
      <c r="J107" s="255"/>
      <c r="K107" s="256">
        <f t="shared" si="26"/>
        <v>0</v>
      </c>
      <c r="O107" s="248">
        <v>2</v>
      </c>
      <c r="AA107" s="223">
        <v>12</v>
      </c>
      <c r="AB107" s="223">
        <v>0</v>
      </c>
      <c r="AC107" s="223">
        <v>93</v>
      </c>
      <c r="AZ107" s="223">
        <v>1</v>
      </c>
      <c r="BA107" s="223">
        <f t="shared" si="27"/>
        <v>0</v>
      </c>
      <c r="BB107" s="223">
        <f t="shared" si="28"/>
        <v>0</v>
      </c>
      <c r="BC107" s="223">
        <f t="shared" si="29"/>
        <v>0</v>
      </c>
      <c r="BD107" s="223">
        <f t="shared" si="30"/>
        <v>0</v>
      </c>
      <c r="BE107" s="223">
        <f t="shared" si="31"/>
        <v>0</v>
      </c>
      <c r="CA107" s="248">
        <v>12</v>
      </c>
      <c r="CB107" s="248">
        <v>0</v>
      </c>
    </row>
    <row r="108" spans="1:80" x14ac:dyDescent="0.2">
      <c r="A108" s="249">
        <v>97</v>
      </c>
      <c r="B108" s="250" t="s">
        <v>1002</v>
      </c>
      <c r="C108" s="251" t="s">
        <v>1003</v>
      </c>
      <c r="D108" s="252" t="s">
        <v>1004</v>
      </c>
      <c r="E108" s="253">
        <v>35</v>
      </c>
      <c r="F108" s="334">
        <v>0</v>
      </c>
      <c r="G108" s="254">
        <f t="shared" si="24"/>
        <v>0</v>
      </c>
      <c r="H108" s="255">
        <v>0</v>
      </c>
      <c r="I108" s="256">
        <f t="shared" si="25"/>
        <v>0</v>
      </c>
      <c r="J108" s="255"/>
      <c r="K108" s="256">
        <f t="shared" si="26"/>
        <v>0</v>
      </c>
      <c r="O108" s="248">
        <v>2</v>
      </c>
      <c r="AA108" s="223">
        <v>12</v>
      </c>
      <c r="AB108" s="223">
        <v>0</v>
      </c>
      <c r="AC108" s="223">
        <v>94</v>
      </c>
      <c r="AZ108" s="223">
        <v>1</v>
      </c>
      <c r="BA108" s="223">
        <f t="shared" si="27"/>
        <v>0</v>
      </c>
      <c r="BB108" s="223">
        <f t="shared" si="28"/>
        <v>0</v>
      </c>
      <c r="BC108" s="223">
        <f t="shared" si="29"/>
        <v>0</v>
      </c>
      <c r="BD108" s="223">
        <f t="shared" si="30"/>
        <v>0</v>
      </c>
      <c r="BE108" s="223">
        <f t="shared" si="31"/>
        <v>0</v>
      </c>
      <c r="CA108" s="248">
        <v>12</v>
      </c>
      <c r="CB108" s="248">
        <v>0</v>
      </c>
    </row>
    <row r="109" spans="1:80" x14ac:dyDescent="0.2">
      <c r="A109" s="249">
        <v>98</v>
      </c>
      <c r="B109" s="250" t="s">
        <v>1005</v>
      </c>
      <c r="C109" s="251" t="s">
        <v>1006</v>
      </c>
      <c r="D109" s="252" t="s">
        <v>1004</v>
      </c>
      <c r="E109" s="253">
        <v>13</v>
      </c>
      <c r="F109" s="334">
        <v>0</v>
      </c>
      <c r="G109" s="254">
        <f t="shared" si="24"/>
        <v>0</v>
      </c>
      <c r="H109" s="255">
        <v>0</v>
      </c>
      <c r="I109" s="256">
        <f t="shared" si="25"/>
        <v>0</v>
      </c>
      <c r="J109" s="255"/>
      <c r="K109" s="256">
        <f t="shared" si="26"/>
        <v>0</v>
      </c>
      <c r="O109" s="248">
        <v>2</v>
      </c>
      <c r="AA109" s="223">
        <v>12</v>
      </c>
      <c r="AB109" s="223">
        <v>0</v>
      </c>
      <c r="AC109" s="223">
        <v>95</v>
      </c>
      <c r="AZ109" s="223">
        <v>1</v>
      </c>
      <c r="BA109" s="223">
        <f t="shared" si="27"/>
        <v>0</v>
      </c>
      <c r="BB109" s="223">
        <f t="shared" si="28"/>
        <v>0</v>
      </c>
      <c r="BC109" s="223">
        <f t="shared" si="29"/>
        <v>0</v>
      </c>
      <c r="BD109" s="223">
        <f t="shared" si="30"/>
        <v>0</v>
      </c>
      <c r="BE109" s="223">
        <f t="shared" si="31"/>
        <v>0</v>
      </c>
      <c r="CA109" s="248">
        <v>12</v>
      </c>
      <c r="CB109" s="248">
        <v>0</v>
      </c>
    </row>
    <row r="110" spans="1:80" x14ac:dyDescent="0.2">
      <c r="A110" s="249">
        <v>99</v>
      </c>
      <c r="B110" s="250" t="s">
        <v>1007</v>
      </c>
      <c r="C110" s="251" t="s">
        <v>1008</v>
      </c>
      <c r="D110" s="252" t="s">
        <v>1004</v>
      </c>
      <c r="E110" s="253">
        <v>6</v>
      </c>
      <c r="F110" s="334">
        <v>0</v>
      </c>
      <c r="G110" s="254">
        <f t="shared" si="24"/>
        <v>0</v>
      </c>
      <c r="H110" s="255">
        <v>0</v>
      </c>
      <c r="I110" s="256">
        <f t="shared" si="25"/>
        <v>0</v>
      </c>
      <c r="J110" s="255"/>
      <c r="K110" s="256">
        <f t="shared" si="26"/>
        <v>0</v>
      </c>
      <c r="O110" s="248">
        <v>2</v>
      </c>
      <c r="AA110" s="223">
        <v>12</v>
      </c>
      <c r="AB110" s="223">
        <v>0</v>
      </c>
      <c r="AC110" s="223">
        <v>96</v>
      </c>
      <c r="AZ110" s="223">
        <v>1</v>
      </c>
      <c r="BA110" s="223">
        <f t="shared" si="27"/>
        <v>0</v>
      </c>
      <c r="BB110" s="223">
        <f t="shared" si="28"/>
        <v>0</v>
      </c>
      <c r="BC110" s="223">
        <f t="shared" si="29"/>
        <v>0</v>
      </c>
      <c r="BD110" s="223">
        <f t="shared" si="30"/>
        <v>0</v>
      </c>
      <c r="BE110" s="223">
        <f t="shared" si="31"/>
        <v>0</v>
      </c>
      <c r="CA110" s="248">
        <v>12</v>
      </c>
      <c r="CB110" s="248">
        <v>0</v>
      </c>
    </row>
    <row r="111" spans="1:80" x14ac:dyDescent="0.2">
      <c r="A111" s="249">
        <v>100</v>
      </c>
      <c r="B111" s="250" t="s">
        <v>1009</v>
      </c>
      <c r="C111" s="251" t="s">
        <v>1010</v>
      </c>
      <c r="D111" s="252" t="s">
        <v>862</v>
      </c>
      <c r="E111" s="253">
        <v>24</v>
      </c>
      <c r="F111" s="334">
        <v>0</v>
      </c>
      <c r="G111" s="254">
        <f t="shared" si="24"/>
        <v>0</v>
      </c>
      <c r="H111" s="255">
        <v>0</v>
      </c>
      <c r="I111" s="256">
        <f t="shared" si="25"/>
        <v>0</v>
      </c>
      <c r="J111" s="255"/>
      <c r="K111" s="256">
        <f t="shared" si="26"/>
        <v>0</v>
      </c>
      <c r="O111" s="248">
        <v>2</v>
      </c>
      <c r="AA111" s="223">
        <v>12</v>
      </c>
      <c r="AB111" s="223">
        <v>0</v>
      </c>
      <c r="AC111" s="223">
        <v>97</v>
      </c>
      <c r="AZ111" s="223">
        <v>1</v>
      </c>
      <c r="BA111" s="223">
        <f t="shared" si="27"/>
        <v>0</v>
      </c>
      <c r="BB111" s="223">
        <f t="shared" si="28"/>
        <v>0</v>
      </c>
      <c r="BC111" s="223">
        <f t="shared" si="29"/>
        <v>0</v>
      </c>
      <c r="BD111" s="223">
        <f t="shared" si="30"/>
        <v>0</v>
      </c>
      <c r="BE111" s="223">
        <f t="shared" si="31"/>
        <v>0</v>
      </c>
      <c r="CA111" s="248">
        <v>12</v>
      </c>
      <c r="CB111" s="248">
        <v>0</v>
      </c>
    </row>
    <row r="112" spans="1:80" x14ac:dyDescent="0.2">
      <c r="A112" s="249">
        <v>101</v>
      </c>
      <c r="B112" s="250" t="s">
        <v>1011</v>
      </c>
      <c r="C112" s="251" t="s">
        <v>1012</v>
      </c>
      <c r="D112" s="252" t="s">
        <v>862</v>
      </c>
      <c r="E112" s="253">
        <v>24</v>
      </c>
      <c r="F112" s="334">
        <v>0</v>
      </c>
      <c r="G112" s="254">
        <f t="shared" si="24"/>
        <v>0</v>
      </c>
      <c r="H112" s="255">
        <v>0</v>
      </c>
      <c r="I112" s="256">
        <f t="shared" si="25"/>
        <v>0</v>
      </c>
      <c r="J112" s="255"/>
      <c r="K112" s="256">
        <f t="shared" si="26"/>
        <v>0</v>
      </c>
      <c r="O112" s="248">
        <v>2</v>
      </c>
      <c r="AA112" s="223">
        <v>12</v>
      </c>
      <c r="AB112" s="223">
        <v>0</v>
      </c>
      <c r="AC112" s="223">
        <v>98</v>
      </c>
      <c r="AZ112" s="223">
        <v>1</v>
      </c>
      <c r="BA112" s="223">
        <f t="shared" si="27"/>
        <v>0</v>
      </c>
      <c r="BB112" s="223">
        <f t="shared" si="28"/>
        <v>0</v>
      </c>
      <c r="BC112" s="223">
        <f t="shared" si="29"/>
        <v>0</v>
      </c>
      <c r="BD112" s="223">
        <f t="shared" si="30"/>
        <v>0</v>
      </c>
      <c r="BE112" s="223">
        <f t="shared" si="31"/>
        <v>0</v>
      </c>
      <c r="CA112" s="248">
        <v>12</v>
      </c>
      <c r="CB112" s="248">
        <v>0</v>
      </c>
    </row>
    <row r="113" spans="1:80" ht="20.95" x14ac:dyDescent="0.2">
      <c r="A113" s="249">
        <v>102</v>
      </c>
      <c r="B113" s="250" t="s">
        <v>1013</v>
      </c>
      <c r="C113" s="251" t="s">
        <v>1014</v>
      </c>
      <c r="D113" s="252" t="s">
        <v>862</v>
      </c>
      <c r="E113" s="253">
        <v>9</v>
      </c>
      <c r="F113" s="334">
        <v>0</v>
      </c>
      <c r="G113" s="254">
        <f t="shared" si="24"/>
        <v>0</v>
      </c>
      <c r="H113" s="255">
        <v>0</v>
      </c>
      <c r="I113" s="256">
        <f t="shared" si="25"/>
        <v>0</v>
      </c>
      <c r="J113" s="255"/>
      <c r="K113" s="256">
        <f t="shared" si="26"/>
        <v>0</v>
      </c>
      <c r="O113" s="248">
        <v>2</v>
      </c>
      <c r="AA113" s="223">
        <v>12</v>
      </c>
      <c r="AB113" s="223">
        <v>0</v>
      </c>
      <c r="AC113" s="223">
        <v>99</v>
      </c>
      <c r="AZ113" s="223">
        <v>1</v>
      </c>
      <c r="BA113" s="223">
        <f t="shared" si="27"/>
        <v>0</v>
      </c>
      <c r="BB113" s="223">
        <f t="shared" si="28"/>
        <v>0</v>
      </c>
      <c r="BC113" s="223">
        <f t="shared" si="29"/>
        <v>0</v>
      </c>
      <c r="BD113" s="223">
        <f t="shared" si="30"/>
        <v>0</v>
      </c>
      <c r="BE113" s="223">
        <f t="shared" si="31"/>
        <v>0</v>
      </c>
      <c r="CA113" s="248">
        <v>12</v>
      </c>
      <c r="CB113" s="248">
        <v>0</v>
      </c>
    </row>
    <row r="114" spans="1:80" ht="20.95" x14ac:dyDescent="0.2">
      <c r="A114" s="249">
        <v>103</v>
      </c>
      <c r="B114" s="250" t="s">
        <v>1015</v>
      </c>
      <c r="C114" s="251" t="s">
        <v>1016</v>
      </c>
      <c r="D114" s="252" t="s">
        <v>862</v>
      </c>
      <c r="E114" s="253">
        <v>6</v>
      </c>
      <c r="F114" s="334">
        <v>0</v>
      </c>
      <c r="G114" s="254">
        <f t="shared" si="24"/>
        <v>0</v>
      </c>
      <c r="H114" s="255">
        <v>0</v>
      </c>
      <c r="I114" s="256">
        <f t="shared" si="25"/>
        <v>0</v>
      </c>
      <c r="J114" s="255"/>
      <c r="K114" s="256">
        <f t="shared" si="26"/>
        <v>0</v>
      </c>
      <c r="O114" s="248">
        <v>2</v>
      </c>
      <c r="AA114" s="223">
        <v>12</v>
      </c>
      <c r="AB114" s="223">
        <v>0</v>
      </c>
      <c r="AC114" s="223">
        <v>100</v>
      </c>
      <c r="AZ114" s="223">
        <v>1</v>
      </c>
      <c r="BA114" s="223">
        <f t="shared" si="27"/>
        <v>0</v>
      </c>
      <c r="BB114" s="223">
        <f t="shared" si="28"/>
        <v>0</v>
      </c>
      <c r="BC114" s="223">
        <f t="shared" si="29"/>
        <v>0</v>
      </c>
      <c r="BD114" s="223">
        <f t="shared" si="30"/>
        <v>0</v>
      </c>
      <c r="BE114" s="223">
        <f t="shared" si="31"/>
        <v>0</v>
      </c>
      <c r="CA114" s="248">
        <v>12</v>
      </c>
      <c r="CB114" s="248">
        <v>0</v>
      </c>
    </row>
    <row r="115" spans="1:80" ht="20.95" x14ac:dyDescent="0.2">
      <c r="A115" s="249">
        <v>104</v>
      </c>
      <c r="B115" s="250" t="s">
        <v>1017</v>
      </c>
      <c r="C115" s="251" t="s">
        <v>1018</v>
      </c>
      <c r="D115" s="252" t="s">
        <v>862</v>
      </c>
      <c r="E115" s="253">
        <v>5</v>
      </c>
      <c r="F115" s="334">
        <v>0</v>
      </c>
      <c r="G115" s="254">
        <f t="shared" si="24"/>
        <v>0</v>
      </c>
      <c r="H115" s="255">
        <v>0</v>
      </c>
      <c r="I115" s="256">
        <f t="shared" si="25"/>
        <v>0</v>
      </c>
      <c r="J115" s="255"/>
      <c r="K115" s="256">
        <f t="shared" si="26"/>
        <v>0</v>
      </c>
      <c r="O115" s="248">
        <v>2</v>
      </c>
      <c r="AA115" s="223">
        <v>12</v>
      </c>
      <c r="AB115" s="223">
        <v>0</v>
      </c>
      <c r="AC115" s="223">
        <v>101</v>
      </c>
      <c r="AZ115" s="223">
        <v>1</v>
      </c>
      <c r="BA115" s="223">
        <f t="shared" si="27"/>
        <v>0</v>
      </c>
      <c r="BB115" s="223">
        <f t="shared" si="28"/>
        <v>0</v>
      </c>
      <c r="BC115" s="223">
        <f t="shared" si="29"/>
        <v>0</v>
      </c>
      <c r="BD115" s="223">
        <f t="shared" si="30"/>
        <v>0</v>
      </c>
      <c r="BE115" s="223">
        <f t="shared" si="31"/>
        <v>0</v>
      </c>
      <c r="CA115" s="248">
        <v>12</v>
      </c>
      <c r="CB115" s="248">
        <v>0</v>
      </c>
    </row>
    <row r="116" spans="1:80" ht="20.95" x14ac:dyDescent="0.2">
      <c r="A116" s="249">
        <v>105</v>
      </c>
      <c r="B116" s="250" t="s">
        <v>1019</v>
      </c>
      <c r="C116" s="251" t="s">
        <v>1020</v>
      </c>
      <c r="D116" s="252" t="s">
        <v>862</v>
      </c>
      <c r="E116" s="253">
        <v>1</v>
      </c>
      <c r="F116" s="334">
        <v>0</v>
      </c>
      <c r="G116" s="254">
        <f t="shared" si="24"/>
        <v>0</v>
      </c>
      <c r="H116" s="255">
        <v>0</v>
      </c>
      <c r="I116" s="256">
        <f t="shared" si="25"/>
        <v>0</v>
      </c>
      <c r="J116" s="255"/>
      <c r="K116" s="256">
        <f t="shared" si="26"/>
        <v>0</v>
      </c>
      <c r="O116" s="248">
        <v>2</v>
      </c>
      <c r="AA116" s="223">
        <v>12</v>
      </c>
      <c r="AB116" s="223">
        <v>0</v>
      </c>
      <c r="AC116" s="223">
        <v>102</v>
      </c>
      <c r="AZ116" s="223">
        <v>1</v>
      </c>
      <c r="BA116" s="223">
        <f t="shared" si="27"/>
        <v>0</v>
      </c>
      <c r="BB116" s="223">
        <f t="shared" si="28"/>
        <v>0</v>
      </c>
      <c r="BC116" s="223">
        <f t="shared" si="29"/>
        <v>0</v>
      </c>
      <c r="BD116" s="223">
        <f t="shared" si="30"/>
        <v>0</v>
      </c>
      <c r="BE116" s="223">
        <f t="shared" si="31"/>
        <v>0</v>
      </c>
      <c r="CA116" s="248">
        <v>12</v>
      </c>
      <c r="CB116" s="248">
        <v>0</v>
      </c>
    </row>
    <row r="117" spans="1:80" ht="20.95" x14ac:dyDescent="0.2">
      <c r="A117" s="249">
        <v>106</v>
      </c>
      <c r="B117" s="250" t="s">
        <v>1021</v>
      </c>
      <c r="C117" s="251" t="s">
        <v>1022</v>
      </c>
      <c r="D117" s="252" t="s">
        <v>862</v>
      </c>
      <c r="E117" s="253">
        <v>1</v>
      </c>
      <c r="F117" s="334">
        <v>0</v>
      </c>
      <c r="G117" s="254">
        <f t="shared" si="24"/>
        <v>0</v>
      </c>
      <c r="H117" s="255">
        <v>0</v>
      </c>
      <c r="I117" s="256">
        <f t="shared" si="25"/>
        <v>0</v>
      </c>
      <c r="J117" s="255"/>
      <c r="K117" s="256">
        <f t="shared" si="26"/>
        <v>0</v>
      </c>
      <c r="O117" s="248">
        <v>2</v>
      </c>
      <c r="AA117" s="223">
        <v>12</v>
      </c>
      <c r="AB117" s="223">
        <v>0</v>
      </c>
      <c r="AC117" s="223">
        <v>103</v>
      </c>
      <c r="AZ117" s="223">
        <v>1</v>
      </c>
      <c r="BA117" s="223">
        <f t="shared" si="27"/>
        <v>0</v>
      </c>
      <c r="BB117" s="223">
        <f t="shared" si="28"/>
        <v>0</v>
      </c>
      <c r="BC117" s="223">
        <f t="shared" si="29"/>
        <v>0</v>
      </c>
      <c r="BD117" s="223">
        <f t="shared" si="30"/>
        <v>0</v>
      </c>
      <c r="BE117" s="223">
        <f t="shared" si="31"/>
        <v>0</v>
      </c>
      <c r="CA117" s="248">
        <v>12</v>
      </c>
      <c r="CB117" s="248">
        <v>0</v>
      </c>
    </row>
    <row r="118" spans="1:80" ht="20.95" x14ac:dyDescent="0.2">
      <c r="A118" s="249">
        <v>107</v>
      </c>
      <c r="B118" s="250" t="s">
        <v>1023</v>
      </c>
      <c r="C118" s="251" t="s">
        <v>1024</v>
      </c>
      <c r="D118" s="252" t="s">
        <v>862</v>
      </c>
      <c r="E118" s="253">
        <v>1</v>
      </c>
      <c r="F118" s="334">
        <v>0</v>
      </c>
      <c r="G118" s="254">
        <f t="shared" si="24"/>
        <v>0</v>
      </c>
      <c r="H118" s="255">
        <v>0</v>
      </c>
      <c r="I118" s="256">
        <f t="shared" si="25"/>
        <v>0</v>
      </c>
      <c r="J118" s="255"/>
      <c r="K118" s="256">
        <f t="shared" si="26"/>
        <v>0</v>
      </c>
      <c r="O118" s="248">
        <v>2</v>
      </c>
      <c r="AA118" s="223">
        <v>12</v>
      </c>
      <c r="AB118" s="223">
        <v>0</v>
      </c>
      <c r="AC118" s="223">
        <v>104</v>
      </c>
      <c r="AZ118" s="223">
        <v>1</v>
      </c>
      <c r="BA118" s="223">
        <f t="shared" si="27"/>
        <v>0</v>
      </c>
      <c r="BB118" s="223">
        <f t="shared" si="28"/>
        <v>0</v>
      </c>
      <c r="BC118" s="223">
        <f t="shared" si="29"/>
        <v>0</v>
      </c>
      <c r="BD118" s="223">
        <f t="shared" si="30"/>
        <v>0</v>
      </c>
      <c r="BE118" s="223">
        <f t="shared" si="31"/>
        <v>0</v>
      </c>
      <c r="CA118" s="248">
        <v>12</v>
      </c>
      <c r="CB118" s="248">
        <v>0</v>
      </c>
    </row>
    <row r="119" spans="1:80" ht="20.95" x14ac:dyDescent="0.2">
      <c r="A119" s="249">
        <v>108</v>
      </c>
      <c r="B119" s="250" t="s">
        <v>1025</v>
      </c>
      <c r="C119" s="251" t="s">
        <v>1026</v>
      </c>
      <c r="D119" s="252" t="s">
        <v>862</v>
      </c>
      <c r="E119" s="253">
        <v>3</v>
      </c>
      <c r="F119" s="334">
        <v>0</v>
      </c>
      <c r="G119" s="254">
        <f t="shared" si="24"/>
        <v>0</v>
      </c>
      <c r="H119" s="255">
        <v>0</v>
      </c>
      <c r="I119" s="256">
        <f t="shared" si="25"/>
        <v>0</v>
      </c>
      <c r="J119" s="255"/>
      <c r="K119" s="256">
        <f t="shared" si="26"/>
        <v>0</v>
      </c>
      <c r="O119" s="248">
        <v>2</v>
      </c>
      <c r="AA119" s="223">
        <v>12</v>
      </c>
      <c r="AB119" s="223">
        <v>0</v>
      </c>
      <c r="AC119" s="223">
        <v>105</v>
      </c>
      <c r="AZ119" s="223">
        <v>1</v>
      </c>
      <c r="BA119" s="223">
        <f t="shared" si="27"/>
        <v>0</v>
      </c>
      <c r="BB119" s="223">
        <f t="shared" si="28"/>
        <v>0</v>
      </c>
      <c r="BC119" s="223">
        <f t="shared" si="29"/>
        <v>0</v>
      </c>
      <c r="BD119" s="223">
        <f t="shared" si="30"/>
        <v>0</v>
      </c>
      <c r="BE119" s="223">
        <f t="shared" si="31"/>
        <v>0</v>
      </c>
      <c r="CA119" s="248">
        <v>12</v>
      </c>
      <c r="CB119" s="248">
        <v>0</v>
      </c>
    </row>
    <row r="120" spans="1:80" ht="20.95" x14ac:dyDescent="0.2">
      <c r="A120" s="249">
        <v>109</v>
      </c>
      <c r="B120" s="250" t="s">
        <v>1027</v>
      </c>
      <c r="C120" s="251" t="s">
        <v>1028</v>
      </c>
      <c r="D120" s="252" t="s">
        <v>862</v>
      </c>
      <c r="E120" s="253">
        <v>2</v>
      </c>
      <c r="F120" s="334">
        <v>0</v>
      </c>
      <c r="G120" s="254">
        <f t="shared" si="24"/>
        <v>0</v>
      </c>
      <c r="H120" s="255">
        <v>0</v>
      </c>
      <c r="I120" s="256">
        <f t="shared" si="25"/>
        <v>0</v>
      </c>
      <c r="J120" s="255"/>
      <c r="K120" s="256">
        <f t="shared" si="26"/>
        <v>0</v>
      </c>
      <c r="O120" s="248">
        <v>2</v>
      </c>
      <c r="AA120" s="223">
        <v>12</v>
      </c>
      <c r="AB120" s="223">
        <v>0</v>
      </c>
      <c r="AC120" s="223">
        <v>106</v>
      </c>
      <c r="AZ120" s="223">
        <v>1</v>
      </c>
      <c r="BA120" s="223">
        <f t="shared" si="27"/>
        <v>0</v>
      </c>
      <c r="BB120" s="223">
        <f t="shared" si="28"/>
        <v>0</v>
      </c>
      <c r="BC120" s="223">
        <f t="shared" si="29"/>
        <v>0</v>
      </c>
      <c r="BD120" s="223">
        <f t="shared" si="30"/>
        <v>0</v>
      </c>
      <c r="BE120" s="223">
        <f t="shared" si="31"/>
        <v>0</v>
      </c>
      <c r="CA120" s="248">
        <v>12</v>
      </c>
      <c r="CB120" s="248">
        <v>0</v>
      </c>
    </row>
    <row r="121" spans="1:80" ht="20.95" x14ac:dyDescent="0.2">
      <c r="A121" s="249">
        <v>110</v>
      </c>
      <c r="B121" s="250" t="s">
        <v>1029</v>
      </c>
      <c r="C121" s="251" t="s">
        <v>1030</v>
      </c>
      <c r="D121" s="252" t="s">
        <v>862</v>
      </c>
      <c r="E121" s="253">
        <v>2</v>
      </c>
      <c r="F121" s="334">
        <v>0</v>
      </c>
      <c r="G121" s="254">
        <f t="shared" si="24"/>
        <v>0</v>
      </c>
      <c r="H121" s="255">
        <v>0</v>
      </c>
      <c r="I121" s="256">
        <f t="shared" si="25"/>
        <v>0</v>
      </c>
      <c r="J121" s="255"/>
      <c r="K121" s="256">
        <f t="shared" si="26"/>
        <v>0</v>
      </c>
      <c r="O121" s="248">
        <v>2</v>
      </c>
      <c r="AA121" s="223">
        <v>12</v>
      </c>
      <c r="AB121" s="223">
        <v>0</v>
      </c>
      <c r="AC121" s="223">
        <v>107</v>
      </c>
      <c r="AZ121" s="223">
        <v>1</v>
      </c>
      <c r="BA121" s="223">
        <f t="shared" si="27"/>
        <v>0</v>
      </c>
      <c r="BB121" s="223">
        <f t="shared" si="28"/>
        <v>0</v>
      </c>
      <c r="BC121" s="223">
        <f t="shared" si="29"/>
        <v>0</v>
      </c>
      <c r="BD121" s="223">
        <f t="shared" si="30"/>
        <v>0</v>
      </c>
      <c r="BE121" s="223">
        <f t="shared" si="31"/>
        <v>0</v>
      </c>
      <c r="CA121" s="248">
        <v>12</v>
      </c>
      <c r="CB121" s="248">
        <v>0</v>
      </c>
    </row>
    <row r="122" spans="1:80" ht="20.95" x14ac:dyDescent="0.2">
      <c r="A122" s="249">
        <v>111</v>
      </c>
      <c r="B122" s="250" t="s">
        <v>1031</v>
      </c>
      <c r="C122" s="251" t="s">
        <v>1032</v>
      </c>
      <c r="D122" s="252" t="s">
        <v>862</v>
      </c>
      <c r="E122" s="253">
        <v>1</v>
      </c>
      <c r="F122" s="334">
        <v>0</v>
      </c>
      <c r="G122" s="254">
        <f t="shared" si="24"/>
        <v>0</v>
      </c>
      <c r="H122" s="255">
        <v>0</v>
      </c>
      <c r="I122" s="256">
        <f t="shared" si="25"/>
        <v>0</v>
      </c>
      <c r="J122" s="255"/>
      <c r="K122" s="256">
        <f t="shared" si="26"/>
        <v>0</v>
      </c>
      <c r="O122" s="248">
        <v>2</v>
      </c>
      <c r="AA122" s="223">
        <v>12</v>
      </c>
      <c r="AB122" s="223">
        <v>0</v>
      </c>
      <c r="AC122" s="223">
        <v>108</v>
      </c>
      <c r="AZ122" s="223">
        <v>1</v>
      </c>
      <c r="BA122" s="223">
        <f t="shared" si="27"/>
        <v>0</v>
      </c>
      <c r="BB122" s="223">
        <f t="shared" si="28"/>
        <v>0</v>
      </c>
      <c r="BC122" s="223">
        <f t="shared" si="29"/>
        <v>0</v>
      </c>
      <c r="BD122" s="223">
        <f t="shared" si="30"/>
        <v>0</v>
      </c>
      <c r="BE122" s="223">
        <f t="shared" si="31"/>
        <v>0</v>
      </c>
      <c r="CA122" s="248">
        <v>12</v>
      </c>
      <c r="CB122" s="248">
        <v>0</v>
      </c>
    </row>
    <row r="123" spans="1:80" ht="20.95" x14ac:dyDescent="0.2">
      <c r="A123" s="249">
        <v>112</v>
      </c>
      <c r="B123" s="250" t="s">
        <v>1033</v>
      </c>
      <c r="C123" s="251" t="s">
        <v>1034</v>
      </c>
      <c r="D123" s="252" t="s">
        <v>862</v>
      </c>
      <c r="E123" s="253">
        <v>1</v>
      </c>
      <c r="F123" s="334">
        <v>0</v>
      </c>
      <c r="G123" s="254">
        <f t="shared" si="24"/>
        <v>0</v>
      </c>
      <c r="H123" s="255">
        <v>0</v>
      </c>
      <c r="I123" s="256">
        <f t="shared" si="25"/>
        <v>0</v>
      </c>
      <c r="J123" s="255"/>
      <c r="K123" s="256">
        <f t="shared" si="26"/>
        <v>0</v>
      </c>
      <c r="O123" s="248">
        <v>2</v>
      </c>
      <c r="AA123" s="223">
        <v>12</v>
      </c>
      <c r="AB123" s="223">
        <v>0</v>
      </c>
      <c r="AC123" s="223">
        <v>109</v>
      </c>
      <c r="AZ123" s="223">
        <v>1</v>
      </c>
      <c r="BA123" s="223">
        <f t="shared" si="27"/>
        <v>0</v>
      </c>
      <c r="BB123" s="223">
        <f t="shared" si="28"/>
        <v>0</v>
      </c>
      <c r="BC123" s="223">
        <f t="shared" si="29"/>
        <v>0</v>
      </c>
      <c r="BD123" s="223">
        <f t="shared" si="30"/>
        <v>0</v>
      </c>
      <c r="BE123" s="223">
        <f t="shared" si="31"/>
        <v>0</v>
      </c>
      <c r="CA123" s="248">
        <v>12</v>
      </c>
      <c r="CB123" s="248">
        <v>0</v>
      </c>
    </row>
    <row r="124" spans="1:80" ht="20.95" x14ac:dyDescent="0.2">
      <c r="A124" s="249">
        <v>113</v>
      </c>
      <c r="B124" s="250" t="s">
        <v>1035</v>
      </c>
      <c r="C124" s="251" t="s">
        <v>1036</v>
      </c>
      <c r="D124" s="252" t="s">
        <v>862</v>
      </c>
      <c r="E124" s="253">
        <v>2</v>
      </c>
      <c r="F124" s="334">
        <v>0</v>
      </c>
      <c r="G124" s="254">
        <f t="shared" si="24"/>
        <v>0</v>
      </c>
      <c r="H124" s="255">
        <v>0</v>
      </c>
      <c r="I124" s="256">
        <f t="shared" si="25"/>
        <v>0</v>
      </c>
      <c r="J124" s="255"/>
      <c r="K124" s="256">
        <f t="shared" si="26"/>
        <v>0</v>
      </c>
      <c r="O124" s="248">
        <v>2</v>
      </c>
      <c r="AA124" s="223">
        <v>12</v>
      </c>
      <c r="AB124" s="223">
        <v>0</v>
      </c>
      <c r="AC124" s="223">
        <v>110</v>
      </c>
      <c r="AZ124" s="223">
        <v>1</v>
      </c>
      <c r="BA124" s="223">
        <f t="shared" si="27"/>
        <v>0</v>
      </c>
      <c r="BB124" s="223">
        <f t="shared" si="28"/>
        <v>0</v>
      </c>
      <c r="BC124" s="223">
        <f t="shared" si="29"/>
        <v>0</v>
      </c>
      <c r="BD124" s="223">
        <f t="shared" si="30"/>
        <v>0</v>
      </c>
      <c r="BE124" s="223">
        <f t="shared" si="31"/>
        <v>0</v>
      </c>
      <c r="CA124" s="248">
        <v>12</v>
      </c>
      <c r="CB124" s="248">
        <v>0</v>
      </c>
    </row>
    <row r="125" spans="1:80" ht="20.95" x14ac:dyDescent="0.2">
      <c r="A125" s="249">
        <v>114</v>
      </c>
      <c r="B125" s="250" t="s">
        <v>1037</v>
      </c>
      <c r="C125" s="251" t="s">
        <v>1038</v>
      </c>
      <c r="D125" s="252" t="s">
        <v>862</v>
      </c>
      <c r="E125" s="253">
        <v>6</v>
      </c>
      <c r="F125" s="334">
        <v>0</v>
      </c>
      <c r="G125" s="254">
        <f t="shared" si="24"/>
        <v>0</v>
      </c>
      <c r="H125" s="255">
        <v>0</v>
      </c>
      <c r="I125" s="256">
        <f t="shared" si="25"/>
        <v>0</v>
      </c>
      <c r="J125" s="255"/>
      <c r="K125" s="256">
        <f t="shared" si="26"/>
        <v>0</v>
      </c>
      <c r="O125" s="248">
        <v>2</v>
      </c>
      <c r="AA125" s="223">
        <v>12</v>
      </c>
      <c r="AB125" s="223">
        <v>0</v>
      </c>
      <c r="AC125" s="223">
        <v>111</v>
      </c>
      <c r="AZ125" s="223">
        <v>1</v>
      </c>
      <c r="BA125" s="223">
        <f t="shared" si="27"/>
        <v>0</v>
      </c>
      <c r="BB125" s="223">
        <f t="shared" si="28"/>
        <v>0</v>
      </c>
      <c r="BC125" s="223">
        <f t="shared" si="29"/>
        <v>0</v>
      </c>
      <c r="BD125" s="223">
        <f t="shared" si="30"/>
        <v>0</v>
      </c>
      <c r="BE125" s="223">
        <f t="shared" si="31"/>
        <v>0</v>
      </c>
      <c r="CA125" s="248">
        <v>12</v>
      </c>
      <c r="CB125" s="248">
        <v>0</v>
      </c>
    </row>
    <row r="126" spans="1:80" x14ac:dyDescent="0.2">
      <c r="A126" s="249">
        <v>115</v>
      </c>
      <c r="B126" s="250" t="s">
        <v>1009</v>
      </c>
      <c r="C126" s="251" t="s">
        <v>1010</v>
      </c>
      <c r="D126" s="252" t="s">
        <v>862</v>
      </c>
      <c r="E126" s="253">
        <v>60</v>
      </c>
      <c r="F126" s="334">
        <v>0</v>
      </c>
      <c r="G126" s="254">
        <f t="shared" si="24"/>
        <v>0</v>
      </c>
      <c r="H126" s="255">
        <v>0</v>
      </c>
      <c r="I126" s="256">
        <f t="shared" si="25"/>
        <v>0</v>
      </c>
      <c r="J126" s="255"/>
      <c r="K126" s="256">
        <f t="shared" si="26"/>
        <v>0</v>
      </c>
      <c r="O126" s="248">
        <v>2</v>
      </c>
      <c r="AA126" s="223">
        <v>12</v>
      </c>
      <c r="AB126" s="223">
        <v>0</v>
      </c>
      <c r="AC126" s="223">
        <v>112</v>
      </c>
      <c r="AZ126" s="223">
        <v>1</v>
      </c>
      <c r="BA126" s="223">
        <f t="shared" si="27"/>
        <v>0</v>
      </c>
      <c r="BB126" s="223">
        <f t="shared" si="28"/>
        <v>0</v>
      </c>
      <c r="BC126" s="223">
        <f t="shared" si="29"/>
        <v>0</v>
      </c>
      <c r="BD126" s="223">
        <f t="shared" si="30"/>
        <v>0</v>
      </c>
      <c r="BE126" s="223">
        <f t="shared" si="31"/>
        <v>0</v>
      </c>
      <c r="CA126" s="248">
        <v>12</v>
      </c>
      <c r="CB126" s="248">
        <v>0</v>
      </c>
    </row>
    <row r="127" spans="1:80" x14ac:dyDescent="0.2">
      <c r="A127" s="249">
        <v>116</v>
      </c>
      <c r="B127" s="250" t="s">
        <v>1011</v>
      </c>
      <c r="C127" s="251" t="s">
        <v>1012</v>
      </c>
      <c r="D127" s="252" t="s">
        <v>862</v>
      </c>
      <c r="E127" s="253">
        <v>60</v>
      </c>
      <c r="F127" s="334">
        <v>0</v>
      </c>
      <c r="G127" s="254">
        <f t="shared" si="24"/>
        <v>0</v>
      </c>
      <c r="H127" s="255">
        <v>0</v>
      </c>
      <c r="I127" s="256">
        <f t="shared" si="25"/>
        <v>0</v>
      </c>
      <c r="J127" s="255"/>
      <c r="K127" s="256">
        <f t="shared" si="26"/>
        <v>0</v>
      </c>
      <c r="O127" s="248">
        <v>2</v>
      </c>
      <c r="AA127" s="223">
        <v>12</v>
      </c>
      <c r="AB127" s="223">
        <v>0</v>
      </c>
      <c r="AC127" s="223">
        <v>113</v>
      </c>
      <c r="AZ127" s="223">
        <v>1</v>
      </c>
      <c r="BA127" s="223">
        <f t="shared" si="27"/>
        <v>0</v>
      </c>
      <c r="BB127" s="223">
        <f t="shared" si="28"/>
        <v>0</v>
      </c>
      <c r="BC127" s="223">
        <f t="shared" si="29"/>
        <v>0</v>
      </c>
      <c r="BD127" s="223">
        <f t="shared" si="30"/>
        <v>0</v>
      </c>
      <c r="BE127" s="223">
        <f t="shared" si="31"/>
        <v>0</v>
      </c>
      <c r="CA127" s="248">
        <v>12</v>
      </c>
      <c r="CB127" s="248">
        <v>0</v>
      </c>
    </row>
    <row r="128" spans="1:80" x14ac:dyDescent="0.2">
      <c r="A128" s="249">
        <v>117</v>
      </c>
      <c r="B128" s="250" t="s">
        <v>1009</v>
      </c>
      <c r="C128" s="251" t="s">
        <v>1010</v>
      </c>
      <c r="D128" s="252" t="s">
        <v>862</v>
      </c>
      <c r="E128" s="253">
        <v>12</v>
      </c>
      <c r="F128" s="334">
        <v>0</v>
      </c>
      <c r="G128" s="254">
        <f t="shared" si="24"/>
        <v>0</v>
      </c>
      <c r="H128" s="255">
        <v>0</v>
      </c>
      <c r="I128" s="256">
        <f t="shared" si="25"/>
        <v>0</v>
      </c>
      <c r="J128" s="255"/>
      <c r="K128" s="256">
        <f t="shared" si="26"/>
        <v>0</v>
      </c>
      <c r="O128" s="248">
        <v>2</v>
      </c>
      <c r="AA128" s="223">
        <v>12</v>
      </c>
      <c r="AB128" s="223">
        <v>0</v>
      </c>
      <c r="AC128" s="223">
        <v>114</v>
      </c>
      <c r="AZ128" s="223">
        <v>1</v>
      </c>
      <c r="BA128" s="223">
        <f t="shared" si="27"/>
        <v>0</v>
      </c>
      <c r="BB128" s="223">
        <f t="shared" si="28"/>
        <v>0</v>
      </c>
      <c r="BC128" s="223">
        <f t="shared" si="29"/>
        <v>0</v>
      </c>
      <c r="BD128" s="223">
        <f t="shared" si="30"/>
        <v>0</v>
      </c>
      <c r="BE128" s="223">
        <f t="shared" si="31"/>
        <v>0</v>
      </c>
      <c r="CA128" s="248">
        <v>12</v>
      </c>
      <c r="CB128" s="248">
        <v>0</v>
      </c>
    </row>
    <row r="129" spans="1:80" x14ac:dyDescent="0.2">
      <c r="A129" s="249">
        <v>118</v>
      </c>
      <c r="B129" s="250" t="s">
        <v>1011</v>
      </c>
      <c r="C129" s="251" t="s">
        <v>1012</v>
      </c>
      <c r="D129" s="252" t="s">
        <v>862</v>
      </c>
      <c r="E129" s="253">
        <v>12</v>
      </c>
      <c r="F129" s="334">
        <v>0</v>
      </c>
      <c r="G129" s="254">
        <f t="shared" si="24"/>
        <v>0</v>
      </c>
      <c r="H129" s="255">
        <v>0</v>
      </c>
      <c r="I129" s="256">
        <f t="shared" si="25"/>
        <v>0</v>
      </c>
      <c r="J129" s="255"/>
      <c r="K129" s="256">
        <f t="shared" si="26"/>
        <v>0</v>
      </c>
      <c r="O129" s="248">
        <v>2</v>
      </c>
      <c r="AA129" s="223">
        <v>12</v>
      </c>
      <c r="AB129" s="223">
        <v>0</v>
      </c>
      <c r="AC129" s="223">
        <v>115</v>
      </c>
      <c r="AZ129" s="223">
        <v>1</v>
      </c>
      <c r="BA129" s="223">
        <f t="shared" si="27"/>
        <v>0</v>
      </c>
      <c r="BB129" s="223">
        <f t="shared" si="28"/>
        <v>0</v>
      </c>
      <c r="BC129" s="223">
        <f t="shared" si="29"/>
        <v>0</v>
      </c>
      <c r="BD129" s="223">
        <f t="shared" si="30"/>
        <v>0</v>
      </c>
      <c r="BE129" s="223">
        <f t="shared" si="31"/>
        <v>0</v>
      </c>
      <c r="CA129" s="248">
        <v>12</v>
      </c>
      <c r="CB129" s="248">
        <v>0</v>
      </c>
    </row>
    <row r="130" spans="1:80" x14ac:dyDescent="0.2">
      <c r="A130" s="249">
        <v>119</v>
      </c>
      <c r="B130" s="250" t="s">
        <v>1009</v>
      </c>
      <c r="C130" s="251" t="s">
        <v>1010</v>
      </c>
      <c r="D130" s="252" t="s">
        <v>862</v>
      </c>
      <c r="E130" s="253">
        <v>4</v>
      </c>
      <c r="F130" s="334">
        <v>0</v>
      </c>
      <c r="G130" s="254">
        <f t="shared" si="24"/>
        <v>0</v>
      </c>
      <c r="H130" s="255">
        <v>0</v>
      </c>
      <c r="I130" s="256">
        <f t="shared" si="25"/>
        <v>0</v>
      </c>
      <c r="J130" s="255"/>
      <c r="K130" s="256">
        <f t="shared" si="26"/>
        <v>0</v>
      </c>
      <c r="O130" s="248">
        <v>2</v>
      </c>
      <c r="AA130" s="223">
        <v>12</v>
      </c>
      <c r="AB130" s="223">
        <v>0</v>
      </c>
      <c r="AC130" s="223">
        <v>116</v>
      </c>
      <c r="AZ130" s="223">
        <v>1</v>
      </c>
      <c r="BA130" s="223">
        <f t="shared" si="27"/>
        <v>0</v>
      </c>
      <c r="BB130" s="223">
        <f t="shared" si="28"/>
        <v>0</v>
      </c>
      <c r="BC130" s="223">
        <f t="shared" si="29"/>
        <v>0</v>
      </c>
      <c r="BD130" s="223">
        <f t="shared" si="30"/>
        <v>0</v>
      </c>
      <c r="BE130" s="223">
        <f t="shared" si="31"/>
        <v>0</v>
      </c>
      <c r="CA130" s="248">
        <v>12</v>
      </c>
      <c r="CB130" s="248">
        <v>0</v>
      </c>
    </row>
    <row r="131" spans="1:80" x14ac:dyDescent="0.2">
      <c r="A131" s="249">
        <v>120</v>
      </c>
      <c r="B131" s="250" t="s">
        <v>1011</v>
      </c>
      <c r="C131" s="251" t="s">
        <v>1012</v>
      </c>
      <c r="D131" s="252" t="s">
        <v>862</v>
      </c>
      <c r="E131" s="253">
        <v>4</v>
      </c>
      <c r="F131" s="334">
        <v>0</v>
      </c>
      <c r="G131" s="254">
        <f t="shared" si="24"/>
        <v>0</v>
      </c>
      <c r="H131" s="255">
        <v>0</v>
      </c>
      <c r="I131" s="256">
        <f t="shared" si="25"/>
        <v>0</v>
      </c>
      <c r="J131" s="255"/>
      <c r="K131" s="256">
        <f t="shared" si="26"/>
        <v>0</v>
      </c>
      <c r="O131" s="248">
        <v>2</v>
      </c>
      <c r="AA131" s="223">
        <v>12</v>
      </c>
      <c r="AB131" s="223">
        <v>0</v>
      </c>
      <c r="AC131" s="223">
        <v>117</v>
      </c>
      <c r="AZ131" s="223">
        <v>1</v>
      </c>
      <c r="BA131" s="223">
        <f t="shared" si="27"/>
        <v>0</v>
      </c>
      <c r="BB131" s="223">
        <f t="shared" si="28"/>
        <v>0</v>
      </c>
      <c r="BC131" s="223">
        <f t="shared" si="29"/>
        <v>0</v>
      </c>
      <c r="BD131" s="223">
        <f t="shared" si="30"/>
        <v>0</v>
      </c>
      <c r="BE131" s="223">
        <f t="shared" si="31"/>
        <v>0</v>
      </c>
      <c r="CA131" s="248">
        <v>12</v>
      </c>
      <c r="CB131" s="248">
        <v>0</v>
      </c>
    </row>
    <row r="132" spans="1:80" x14ac:dyDescent="0.2">
      <c r="A132" s="249">
        <v>121</v>
      </c>
      <c r="B132" s="250" t="s">
        <v>1009</v>
      </c>
      <c r="C132" s="251" t="s">
        <v>1010</v>
      </c>
      <c r="D132" s="252" t="s">
        <v>862</v>
      </c>
      <c r="E132" s="253">
        <v>32</v>
      </c>
      <c r="F132" s="334">
        <v>0</v>
      </c>
      <c r="G132" s="254">
        <f t="shared" si="24"/>
        <v>0</v>
      </c>
      <c r="H132" s="255">
        <v>0</v>
      </c>
      <c r="I132" s="256">
        <f t="shared" si="25"/>
        <v>0</v>
      </c>
      <c r="J132" s="255"/>
      <c r="K132" s="256">
        <f t="shared" si="26"/>
        <v>0</v>
      </c>
      <c r="O132" s="248">
        <v>2</v>
      </c>
      <c r="AA132" s="223">
        <v>12</v>
      </c>
      <c r="AB132" s="223">
        <v>0</v>
      </c>
      <c r="AC132" s="223">
        <v>118</v>
      </c>
      <c r="AZ132" s="223">
        <v>1</v>
      </c>
      <c r="BA132" s="223">
        <f t="shared" si="27"/>
        <v>0</v>
      </c>
      <c r="BB132" s="223">
        <f t="shared" si="28"/>
        <v>0</v>
      </c>
      <c r="BC132" s="223">
        <f t="shared" si="29"/>
        <v>0</v>
      </c>
      <c r="BD132" s="223">
        <f t="shared" si="30"/>
        <v>0</v>
      </c>
      <c r="BE132" s="223">
        <f t="shared" si="31"/>
        <v>0</v>
      </c>
      <c r="CA132" s="248">
        <v>12</v>
      </c>
      <c r="CB132" s="248">
        <v>0</v>
      </c>
    </row>
    <row r="133" spans="1:80" x14ac:dyDescent="0.2">
      <c r="A133" s="249">
        <v>122</v>
      </c>
      <c r="B133" s="250" t="s">
        <v>1011</v>
      </c>
      <c r="C133" s="251" t="s">
        <v>1012</v>
      </c>
      <c r="D133" s="252" t="s">
        <v>862</v>
      </c>
      <c r="E133" s="253">
        <v>32</v>
      </c>
      <c r="F133" s="334">
        <v>0</v>
      </c>
      <c r="G133" s="254">
        <f t="shared" si="24"/>
        <v>0</v>
      </c>
      <c r="H133" s="255">
        <v>0</v>
      </c>
      <c r="I133" s="256">
        <f t="shared" si="25"/>
        <v>0</v>
      </c>
      <c r="J133" s="255"/>
      <c r="K133" s="256">
        <f t="shared" si="26"/>
        <v>0</v>
      </c>
      <c r="O133" s="248">
        <v>2</v>
      </c>
      <c r="AA133" s="223">
        <v>12</v>
      </c>
      <c r="AB133" s="223">
        <v>0</v>
      </c>
      <c r="AC133" s="223">
        <v>119</v>
      </c>
      <c r="AZ133" s="223">
        <v>1</v>
      </c>
      <c r="BA133" s="223">
        <f t="shared" si="27"/>
        <v>0</v>
      </c>
      <c r="BB133" s="223">
        <f t="shared" si="28"/>
        <v>0</v>
      </c>
      <c r="BC133" s="223">
        <f t="shared" si="29"/>
        <v>0</v>
      </c>
      <c r="BD133" s="223">
        <f t="shared" si="30"/>
        <v>0</v>
      </c>
      <c r="BE133" s="223">
        <f t="shared" si="31"/>
        <v>0</v>
      </c>
      <c r="CA133" s="248">
        <v>12</v>
      </c>
      <c r="CB133" s="248">
        <v>0</v>
      </c>
    </row>
    <row r="134" spans="1:80" x14ac:dyDescent="0.2">
      <c r="A134" s="249">
        <v>123</v>
      </c>
      <c r="B134" s="250" t="s">
        <v>1039</v>
      </c>
      <c r="C134" s="251" t="s">
        <v>1040</v>
      </c>
      <c r="D134" s="252" t="s">
        <v>862</v>
      </c>
      <c r="E134" s="253">
        <v>4</v>
      </c>
      <c r="F134" s="334">
        <v>0</v>
      </c>
      <c r="G134" s="254">
        <f t="shared" si="24"/>
        <v>0</v>
      </c>
      <c r="H134" s="255">
        <v>0</v>
      </c>
      <c r="I134" s="256">
        <f t="shared" si="25"/>
        <v>0</v>
      </c>
      <c r="J134" s="255"/>
      <c r="K134" s="256">
        <f t="shared" si="26"/>
        <v>0</v>
      </c>
      <c r="O134" s="248">
        <v>2</v>
      </c>
      <c r="AA134" s="223">
        <v>12</v>
      </c>
      <c r="AB134" s="223">
        <v>0</v>
      </c>
      <c r="AC134" s="223">
        <v>120</v>
      </c>
      <c r="AZ134" s="223">
        <v>1</v>
      </c>
      <c r="BA134" s="223">
        <f t="shared" si="27"/>
        <v>0</v>
      </c>
      <c r="BB134" s="223">
        <f t="shared" si="28"/>
        <v>0</v>
      </c>
      <c r="BC134" s="223">
        <f t="shared" si="29"/>
        <v>0</v>
      </c>
      <c r="BD134" s="223">
        <f t="shared" si="30"/>
        <v>0</v>
      </c>
      <c r="BE134" s="223">
        <f t="shared" si="31"/>
        <v>0</v>
      </c>
      <c r="CA134" s="248">
        <v>12</v>
      </c>
      <c r="CB134" s="248">
        <v>0</v>
      </c>
    </row>
    <row r="135" spans="1:80" x14ac:dyDescent="0.2">
      <c r="A135" s="249">
        <v>124</v>
      </c>
      <c r="B135" s="250" t="s">
        <v>1041</v>
      </c>
      <c r="C135" s="251" t="s">
        <v>1042</v>
      </c>
      <c r="D135" s="252" t="s">
        <v>862</v>
      </c>
      <c r="E135" s="253">
        <v>4</v>
      </c>
      <c r="F135" s="334">
        <v>0</v>
      </c>
      <c r="G135" s="254">
        <f t="shared" si="24"/>
        <v>0</v>
      </c>
      <c r="H135" s="255">
        <v>0</v>
      </c>
      <c r="I135" s="256">
        <f t="shared" si="25"/>
        <v>0</v>
      </c>
      <c r="J135" s="255"/>
      <c r="K135" s="256">
        <f t="shared" si="26"/>
        <v>0</v>
      </c>
      <c r="O135" s="248">
        <v>2</v>
      </c>
      <c r="AA135" s="223">
        <v>12</v>
      </c>
      <c r="AB135" s="223">
        <v>0</v>
      </c>
      <c r="AC135" s="223">
        <v>121</v>
      </c>
      <c r="AZ135" s="223">
        <v>1</v>
      </c>
      <c r="BA135" s="223">
        <f t="shared" si="27"/>
        <v>0</v>
      </c>
      <c r="BB135" s="223">
        <f t="shared" si="28"/>
        <v>0</v>
      </c>
      <c r="BC135" s="223">
        <f t="shared" si="29"/>
        <v>0</v>
      </c>
      <c r="BD135" s="223">
        <f t="shared" si="30"/>
        <v>0</v>
      </c>
      <c r="BE135" s="223">
        <f t="shared" si="31"/>
        <v>0</v>
      </c>
      <c r="CA135" s="248">
        <v>12</v>
      </c>
      <c r="CB135" s="248">
        <v>0</v>
      </c>
    </row>
    <row r="136" spans="1:80" x14ac:dyDescent="0.2">
      <c r="A136" s="249">
        <v>125</v>
      </c>
      <c r="B136" s="250" t="s">
        <v>1043</v>
      </c>
      <c r="C136" s="251" t="s">
        <v>1044</v>
      </c>
      <c r="D136" s="252" t="s">
        <v>862</v>
      </c>
      <c r="E136" s="253">
        <v>15</v>
      </c>
      <c r="F136" s="334">
        <v>0</v>
      </c>
      <c r="G136" s="254">
        <f t="shared" si="24"/>
        <v>0</v>
      </c>
      <c r="H136" s="255">
        <v>0</v>
      </c>
      <c r="I136" s="256">
        <f t="shared" si="25"/>
        <v>0</v>
      </c>
      <c r="J136" s="255"/>
      <c r="K136" s="256">
        <f t="shared" si="26"/>
        <v>0</v>
      </c>
      <c r="O136" s="248">
        <v>2</v>
      </c>
      <c r="AA136" s="223">
        <v>12</v>
      </c>
      <c r="AB136" s="223">
        <v>0</v>
      </c>
      <c r="AC136" s="223">
        <v>122</v>
      </c>
      <c r="AZ136" s="223">
        <v>1</v>
      </c>
      <c r="BA136" s="223">
        <f t="shared" si="27"/>
        <v>0</v>
      </c>
      <c r="BB136" s="223">
        <f t="shared" si="28"/>
        <v>0</v>
      </c>
      <c r="BC136" s="223">
        <f t="shared" si="29"/>
        <v>0</v>
      </c>
      <c r="BD136" s="223">
        <f t="shared" si="30"/>
        <v>0</v>
      </c>
      <c r="BE136" s="223">
        <f t="shared" si="31"/>
        <v>0</v>
      </c>
      <c r="CA136" s="248">
        <v>12</v>
      </c>
      <c r="CB136" s="248">
        <v>0</v>
      </c>
    </row>
    <row r="137" spans="1:80" x14ac:dyDescent="0.2">
      <c r="A137" s="249">
        <v>126</v>
      </c>
      <c r="B137" s="250" t="s">
        <v>1045</v>
      </c>
      <c r="C137" s="251" t="s">
        <v>1046</v>
      </c>
      <c r="D137" s="252" t="s">
        <v>862</v>
      </c>
      <c r="E137" s="253">
        <v>2</v>
      </c>
      <c r="F137" s="334">
        <v>0</v>
      </c>
      <c r="G137" s="254">
        <f t="shared" si="24"/>
        <v>0</v>
      </c>
      <c r="H137" s="255">
        <v>0</v>
      </c>
      <c r="I137" s="256">
        <f t="shared" si="25"/>
        <v>0</v>
      </c>
      <c r="J137" s="255"/>
      <c r="K137" s="256">
        <f t="shared" si="26"/>
        <v>0</v>
      </c>
      <c r="O137" s="248">
        <v>2</v>
      </c>
      <c r="AA137" s="223">
        <v>12</v>
      </c>
      <c r="AB137" s="223">
        <v>0</v>
      </c>
      <c r="AC137" s="223">
        <v>123</v>
      </c>
      <c r="AZ137" s="223">
        <v>1</v>
      </c>
      <c r="BA137" s="223">
        <f t="shared" si="27"/>
        <v>0</v>
      </c>
      <c r="BB137" s="223">
        <f t="shared" si="28"/>
        <v>0</v>
      </c>
      <c r="BC137" s="223">
        <f t="shared" si="29"/>
        <v>0</v>
      </c>
      <c r="BD137" s="223">
        <f t="shared" si="30"/>
        <v>0</v>
      </c>
      <c r="BE137" s="223">
        <f t="shared" si="31"/>
        <v>0</v>
      </c>
      <c r="CA137" s="248">
        <v>12</v>
      </c>
      <c r="CB137" s="248">
        <v>0</v>
      </c>
    </row>
    <row r="138" spans="1:80" x14ac:dyDescent="0.2">
      <c r="A138" s="249">
        <v>127</v>
      </c>
      <c r="B138" s="250" t="s">
        <v>1047</v>
      </c>
      <c r="C138" s="251" t="s">
        <v>1048</v>
      </c>
      <c r="D138" s="252" t="s">
        <v>862</v>
      </c>
      <c r="E138" s="253">
        <v>2</v>
      </c>
      <c r="F138" s="334">
        <v>0</v>
      </c>
      <c r="G138" s="254">
        <f t="shared" ref="G138:G169" si="32">E138*F138</f>
        <v>0</v>
      </c>
      <c r="H138" s="255">
        <v>0</v>
      </c>
      <c r="I138" s="256">
        <f t="shared" ref="I138:I169" si="33">E138*H138</f>
        <v>0</v>
      </c>
      <c r="J138" s="255"/>
      <c r="K138" s="256">
        <f t="shared" ref="K138:K169" si="34">E138*J138</f>
        <v>0</v>
      </c>
      <c r="O138" s="248">
        <v>2</v>
      </c>
      <c r="AA138" s="223">
        <v>12</v>
      </c>
      <c r="AB138" s="223">
        <v>0</v>
      </c>
      <c r="AC138" s="223">
        <v>124</v>
      </c>
      <c r="AZ138" s="223">
        <v>1</v>
      </c>
      <c r="BA138" s="223">
        <f t="shared" ref="BA138:BA169" si="35">IF(AZ138=1,G138,0)</f>
        <v>0</v>
      </c>
      <c r="BB138" s="223">
        <f t="shared" ref="BB138:BB169" si="36">IF(AZ138=2,G138,0)</f>
        <v>0</v>
      </c>
      <c r="BC138" s="223">
        <f t="shared" ref="BC138:BC169" si="37">IF(AZ138=3,G138,0)</f>
        <v>0</v>
      </c>
      <c r="BD138" s="223">
        <f t="shared" ref="BD138:BD169" si="38">IF(AZ138=4,G138,0)</f>
        <v>0</v>
      </c>
      <c r="BE138" s="223">
        <f t="shared" ref="BE138:BE169" si="39">IF(AZ138=5,G138,0)</f>
        <v>0</v>
      </c>
      <c r="CA138" s="248">
        <v>12</v>
      </c>
      <c r="CB138" s="248">
        <v>0</v>
      </c>
    </row>
    <row r="139" spans="1:80" x14ac:dyDescent="0.2">
      <c r="A139" s="249">
        <v>128</v>
      </c>
      <c r="B139" s="250" t="s">
        <v>1049</v>
      </c>
      <c r="C139" s="251" t="s">
        <v>1050</v>
      </c>
      <c r="D139" s="252" t="s">
        <v>862</v>
      </c>
      <c r="E139" s="253">
        <v>2</v>
      </c>
      <c r="F139" s="334">
        <v>0</v>
      </c>
      <c r="G139" s="254">
        <f t="shared" si="32"/>
        <v>0</v>
      </c>
      <c r="H139" s="255">
        <v>0</v>
      </c>
      <c r="I139" s="256">
        <f t="shared" si="33"/>
        <v>0</v>
      </c>
      <c r="J139" s="255"/>
      <c r="K139" s="256">
        <f t="shared" si="34"/>
        <v>0</v>
      </c>
      <c r="O139" s="248">
        <v>2</v>
      </c>
      <c r="AA139" s="223">
        <v>12</v>
      </c>
      <c r="AB139" s="223">
        <v>0</v>
      </c>
      <c r="AC139" s="223">
        <v>125</v>
      </c>
      <c r="AZ139" s="223">
        <v>1</v>
      </c>
      <c r="BA139" s="223">
        <f t="shared" si="35"/>
        <v>0</v>
      </c>
      <c r="BB139" s="223">
        <f t="shared" si="36"/>
        <v>0</v>
      </c>
      <c r="BC139" s="223">
        <f t="shared" si="37"/>
        <v>0</v>
      </c>
      <c r="BD139" s="223">
        <f t="shared" si="38"/>
        <v>0</v>
      </c>
      <c r="BE139" s="223">
        <f t="shared" si="39"/>
        <v>0</v>
      </c>
      <c r="CA139" s="248">
        <v>12</v>
      </c>
      <c r="CB139" s="248">
        <v>0</v>
      </c>
    </row>
    <row r="140" spans="1:80" x14ac:dyDescent="0.2">
      <c r="A140" s="249">
        <v>129</v>
      </c>
      <c r="B140" s="250" t="s">
        <v>1051</v>
      </c>
      <c r="C140" s="251" t="s">
        <v>1052</v>
      </c>
      <c r="D140" s="252" t="s">
        <v>862</v>
      </c>
      <c r="E140" s="253">
        <v>4</v>
      </c>
      <c r="F140" s="334">
        <v>0</v>
      </c>
      <c r="G140" s="254">
        <f t="shared" si="32"/>
        <v>0</v>
      </c>
      <c r="H140" s="255">
        <v>0</v>
      </c>
      <c r="I140" s="256">
        <f t="shared" si="33"/>
        <v>0</v>
      </c>
      <c r="J140" s="255"/>
      <c r="K140" s="256">
        <f t="shared" si="34"/>
        <v>0</v>
      </c>
      <c r="O140" s="248">
        <v>2</v>
      </c>
      <c r="AA140" s="223">
        <v>12</v>
      </c>
      <c r="AB140" s="223">
        <v>0</v>
      </c>
      <c r="AC140" s="223">
        <v>126</v>
      </c>
      <c r="AZ140" s="223">
        <v>1</v>
      </c>
      <c r="BA140" s="223">
        <f t="shared" si="35"/>
        <v>0</v>
      </c>
      <c r="BB140" s="223">
        <f t="shared" si="36"/>
        <v>0</v>
      </c>
      <c r="BC140" s="223">
        <f t="shared" si="37"/>
        <v>0</v>
      </c>
      <c r="BD140" s="223">
        <f t="shared" si="38"/>
        <v>0</v>
      </c>
      <c r="BE140" s="223">
        <f t="shared" si="39"/>
        <v>0</v>
      </c>
      <c r="CA140" s="248">
        <v>12</v>
      </c>
      <c r="CB140" s="248">
        <v>0</v>
      </c>
    </row>
    <row r="141" spans="1:80" x14ac:dyDescent="0.2">
      <c r="A141" s="249">
        <v>130</v>
      </c>
      <c r="B141" s="250" t="s">
        <v>1041</v>
      </c>
      <c r="C141" s="251" t="s">
        <v>1042</v>
      </c>
      <c r="D141" s="252" t="s">
        <v>862</v>
      </c>
      <c r="E141" s="253">
        <v>4</v>
      </c>
      <c r="F141" s="334">
        <v>0</v>
      </c>
      <c r="G141" s="254">
        <f t="shared" si="32"/>
        <v>0</v>
      </c>
      <c r="H141" s="255">
        <v>0</v>
      </c>
      <c r="I141" s="256">
        <f t="shared" si="33"/>
        <v>0</v>
      </c>
      <c r="J141" s="255"/>
      <c r="K141" s="256">
        <f t="shared" si="34"/>
        <v>0</v>
      </c>
      <c r="O141" s="248">
        <v>2</v>
      </c>
      <c r="AA141" s="223">
        <v>12</v>
      </c>
      <c r="AB141" s="223">
        <v>0</v>
      </c>
      <c r="AC141" s="223">
        <v>127</v>
      </c>
      <c r="AZ141" s="223">
        <v>1</v>
      </c>
      <c r="BA141" s="223">
        <f t="shared" si="35"/>
        <v>0</v>
      </c>
      <c r="BB141" s="223">
        <f t="shared" si="36"/>
        <v>0</v>
      </c>
      <c r="BC141" s="223">
        <f t="shared" si="37"/>
        <v>0</v>
      </c>
      <c r="BD141" s="223">
        <f t="shared" si="38"/>
        <v>0</v>
      </c>
      <c r="BE141" s="223">
        <f t="shared" si="39"/>
        <v>0</v>
      </c>
      <c r="CA141" s="248">
        <v>12</v>
      </c>
      <c r="CB141" s="248">
        <v>0</v>
      </c>
    </row>
    <row r="142" spans="1:80" x14ac:dyDescent="0.2">
      <c r="A142" s="249">
        <v>131</v>
      </c>
      <c r="B142" s="250" t="s">
        <v>1051</v>
      </c>
      <c r="C142" s="251" t="s">
        <v>1052</v>
      </c>
      <c r="D142" s="252" t="s">
        <v>862</v>
      </c>
      <c r="E142" s="253">
        <v>6</v>
      </c>
      <c r="F142" s="334">
        <v>0</v>
      </c>
      <c r="G142" s="254">
        <f t="shared" si="32"/>
        <v>0</v>
      </c>
      <c r="H142" s="255">
        <v>0</v>
      </c>
      <c r="I142" s="256">
        <f t="shared" si="33"/>
        <v>0</v>
      </c>
      <c r="J142" s="255"/>
      <c r="K142" s="256">
        <f t="shared" si="34"/>
        <v>0</v>
      </c>
      <c r="O142" s="248">
        <v>2</v>
      </c>
      <c r="AA142" s="223">
        <v>12</v>
      </c>
      <c r="AB142" s="223">
        <v>0</v>
      </c>
      <c r="AC142" s="223">
        <v>128</v>
      </c>
      <c r="AZ142" s="223">
        <v>1</v>
      </c>
      <c r="BA142" s="223">
        <f t="shared" si="35"/>
        <v>0</v>
      </c>
      <c r="BB142" s="223">
        <f t="shared" si="36"/>
        <v>0</v>
      </c>
      <c r="BC142" s="223">
        <f t="shared" si="37"/>
        <v>0</v>
      </c>
      <c r="BD142" s="223">
        <f t="shared" si="38"/>
        <v>0</v>
      </c>
      <c r="BE142" s="223">
        <f t="shared" si="39"/>
        <v>0</v>
      </c>
      <c r="CA142" s="248">
        <v>12</v>
      </c>
      <c r="CB142" s="248">
        <v>0</v>
      </c>
    </row>
    <row r="143" spans="1:80" x14ac:dyDescent="0.2">
      <c r="A143" s="249">
        <v>132</v>
      </c>
      <c r="B143" s="250" t="s">
        <v>1041</v>
      </c>
      <c r="C143" s="251" t="s">
        <v>1042</v>
      </c>
      <c r="D143" s="252" t="s">
        <v>862</v>
      </c>
      <c r="E143" s="253">
        <v>6</v>
      </c>
      <c r="F143" s="334">
        <v>0</v>
      </c>
      <c r="G143" s="254">
        <f t="shared" si="32"/>
        <v>0</v>
      </c>
      <c r="H143" s="255">
        <v>0</v>
      </c>
      <c r="I143" s="256">
        <f t="shared" si="33"/>
        <v>0</v>
      </c>
      <c r="J143" s="255"/>
      <c r="K143" s="256">
        <f t="shared" si="34"/>
        <v>0</v>
      </c>
      <c r="O143" s="248">
        <v>2</v>
      </c>
      <c r="AA143" s="223">
        <v>12</v>
      </c>
      <c r="AB143" s="223">
        <v>0</v>
      </c>
      <c r="AC143" s="223">
        <v>129</v>
      </c>
      <c r="AZ143" s="223">
        <v>1</v>
      </c>
      <c r="BA143" s="223">
        <f t="shared" si="35"/>
        <v>0</v>
      </c>
      <c r="BB143" s="223">
        <f t="shared" si="36"/>
        <v>0</v>
      </c>
      <c r="BC143" s="223">
        <f t="shared" si="37"/>
        <v>0</v>
      </c>
      <c r="BD143" s="223">
        <f t="shared" si="38"/>
        <v>0</v>
      </c>
      <c r="BE143" s="223">
        <f t="shared" si="39"/>
        <v>0</v>
      </c>
      <c r="CA143" s="248">
        <v>12</v>
      </c>
      <c r="CB143" s="248">
        <v>0</v>
      </c>
    </row>
    <row r="144" spans="1:80" x14ac:dyDescent="0.2">
      <c r="A144" s="249">
        <v>133</v>
      </c>
      <c r="B144" s="250" t="s">
        <v>1053</v>
      </c>
      <c r="C144" s="251" t="s">
        <v>1054</v>
      </c>
      <c r="D144" s="252" t="s">
        <v>862</v>
      </c>
      <c r="E144" s="253">
        <v>6</v>
      </c>
      <c r="F144" s="334">
        <v>0</v>
      </c>
      <c r="G144" s="254">
        <f t="shared" si="32"/>
        <v>0</v>
      </c>
      <c r="H144" s="255">
        <v>0</v>
      </c>
      <c r="I144" s="256">
        <f t="shared" si="33"/>
        <v>0</v>
      </c>
      <c r="J144" s="255"/>
      <c r="K144" s="256">
        <f t="shared" si="34"/>
        <v>0</v>
      </c>
      <c r="O144" s="248">
        <v>2</v>
      </c>
      <c r="AA144" s="223">
        <v>12</v>
      </c>
      <c r="AB144" s="223">
        <v>0</v>
      </c>
      <c r="AC144" s="223">
        <v>130</v>
      </c>
      <c r="AZ144" s="223">
        <v>1</v>
      </c>
      <c r="BA144" s="223">
        <f t="shared" si="35"/>
        <v>0</v>
      </c>
      <c r="BB144" s="223">
        <f t="shared" si="36"/>
        <v>0</v>
      </c>
      <c r="BC144" s="223">
        <f t="shared" si="37"/>
        <v>0</v>
      </c>
      <c r="BD144" s="223">
        <f t="shared" si="38"/>
        <v>0</v>
      </c>
      <c r="BE144" s="223">
        <f t="shared" si="39"/>
        <v>0</v>
      </c>
      <c r="CA144" s="248">
        <v>12</v>
      </c>
      <c r="CB144" s="248">
        <v>0</v>
      </c>
    </row>
    <row r="145" spans="1:80" x14ac:dyDescent="0.2">
      <c r="A145" s="249">
        <v>134</v>
      </c>
      <c r="B145" s="250" t="s">
        <v>1055</v>
      </c>
      <c r="C145" s="251" t="s">
        <v>1056</v>
      </c>
      <c r="D145" s="252" t="s">
        <v>862</v>
      </c>
      <c r="E145" s="253">
        <v>3</v>
      </c>
      <c r="F145" s="334">
        <v>0</v>
      </c>
      <c r="G145" s="254">
        <f t="shared" si="32"/>
        <v>0</v>
      </c>
      <c r="H145" s="255">
        <v>0</v>
      </c>
      <c r="I145" s="256">
        <f t="shared" si="33"/>
        <v>0</v>
      </c>
      <c r="J145" s="255"/>
      <c r="K145" s="256">
        <f t="shared" si="34"/>
        <v>0</v>
      </c>
      <c r="O145" s="248">
        <v>2</v>
      </c>
      <c r="AA145" s="223">
        <v>12</v>
      </c>
      <c r="AB145" s="223">
        <v>0</v>
      </c>
      <c r="AC145" s="223">
        <v>131</v>
      </c>
      <c r="AZ145" s="223">
        <v>1</v>
      </c>
      <c r="BA145" s="223">
        <f t="shared" si="35"/>
        <v>0</v>
      </c>
      <c r="BB145" s="223">
        <f t="shared" si="36"/>
        <v>0</v>
      </c>
      <c r="BC145" s="223">
        <f t="shared" si="37"/>
        <v>0</v>
      </c>
      <c r="BD145" s="223">
        <f t="shared" si="38"/>
        <v>0</v>
      </c>
      <c r="BE145" s="223">
        <f t="shared" si="39"/>
        <v>0</v>
      </c>
      <c r="CA145" s="248">
        <v>12</v>
      </c>
      <c r="CB145" s="248">
        <v>0</v>
      </c>
    </row>
    <row r="146" spans="1:80" x14ac:dyDescent="0.2">
      <c r="A146" s="249">
        <v>135</v>
      </c>
      <c r="B146" s="250" t="s">
        <v>1057</v>
      </c>
      <c r="C146" s="251" t="s">
        <v>1058</v>
      </c>
      <c r="D146" s="252" t="s">
        <v>862</v>
      </c>
      <c r="E146" s="253">
        <v>3</v>
      </c>
      <c r="F146" s="334">
        <v>0</v>
      </c>
      <c r="G146" s="254">
        <f t="shared" si="32"/>
        <v>0</v>
      </c>
      <c r="H146" s="255">
        <v>0</v>
      </c>
      <c r="I146" s="256">
        <f t="shared" si="33"/>
        <v>0</v>
      </c>
      <c r="J146" s="255"/>
      <c r="K146" s="256">
        <f t="shared" si="34"/>
        <v>0</v>
      </c>
      <c r="O146" s="248">
        <v>2</v>
      </c>
      <c r="AA146" s="223">
        <v>12</v>
      </c>
      <c r="AB146" s="223">
        <v>0</v>
      </c>
      <c r="AC146" s="223">
        <v>132</v>
      </c>
      <c r="AZ146" s="223">
        <v>1</v>
      </c>
      <c r="BA146" s="223">
        <f t="shared" si="35"/>
        <v>0</v>
      </c>
      <c r="BB146" s="223">
        <f t="shared" si="36"/>
        <v>0</v>
      </c>
      <c r="BC146" s="223">
        <f t="shared" si="37"/>
        <v>0</v>
      </c>
      <c r="BD146" s="223">
        <f t="shared" si="38"/>
        <v>0</v>
      </c>
      <c r="BE146" s="223">
        <f t="shared" si="39"/>
        <v>0</v>
      </c>
      <c r="CA146" s="248">
        <v>12</v>
      </c>
      <c r="CB146" s="248">
        <v>0</v>
      </c>
    </row>
    <row r="147" spans="1:80" x14ac:dyDescent="0.2">
      <c r="A147" s="249">
        <v>136</v>
      </c>
      <c r="B147" s="250" t="s">
        <v>1043</v>
      </c>
      <c r="C147" s="251" t="s">
        <v>1044</v>
      </c>
      <c r="D147" s="252" t="s">
        <v>862</v>
      </c>
      <c r="E147" s="253">
        <v>3</v>
      </c>
      <c r="F147" s="334">
        <v>0</v>
      </c>
      <c r="G147" s="254">
        <f t="shared" si="32"/>
        <v>0</v>
      </c>
      <c r="H147" s="255">
        <v>0</v>
      </c>
      <c r="I147" s="256">
        <f t="shared" si="33"/>
        <v>0</v>
      </c>
      <c r="J147" s="255"/>
      <c r="K147" s="256">
        <f t="shared" si="34"/>
        <v>0</v>
      </c>
      <c r="O147" s="248">
        <v>2</v>
      </c>
      <c r="AA147" s="223">
        <v>12</v>
      </c>
      <c r="AB147" s="223">
        <v>0</v>
      </c>
      <c r="AC147" s="223">
        <v>133</v>
      </c>
      <c r="AZ147" s="223">
        <v>1</v>
      </c>
      <c r="BA147" s="223">
        <f t="shared" si="35"/>
        <v>0</v>
      </c>
      <c r="BB147" s="223">
        <f t="shared" si="36"/>
        <v>0</v>
      </c>
      <c r="BC147" s="223">
        <f t="shared" si="37"/>
        <v>0</v>
      </c>
      <c r="BD147" s="223">
        <f t="shared" si="38"/>
        <v>0</v>
      </c>
      <c r="BE147" s="223">
        <f t="shared" si="39"/>
        <v>0</v>
      </c>
      <c r="CA147" s="248">
        <v>12</v>
      </c>
      <c r="CB147" s="248">
        <v>0</v>
      </c>
    </row>
    <row r="148" spans="1:80" x14ac:dyDescent="0.2">
      <c r="A148" s="249">
        <v>137</v>
      </c>
      <c r="B148" s="250" t="s">
        <v>1059</v>
      </c>
      <c r="C148" s="251" t="s">
        <v>1060</v>
      </c>
      <c r="D148" s="252" t="s">
        <v>862</v>
      </c>
      <c r="E148" s="253">
        <v>1</v>
      </c>
      <c r="F148" s="334">
        <v>0</v>
      </c>
      <c r="G148" s="254">
        <f t="shared" si="32"/>
        <v>0</v>
      </c>
      <c r="H148" s="255">
        <v>0</v>
      </c>
      <c r="I148" s="256">
        <f t="shared" si="33"/>
        <v>0</v>
      </c>
      <c r="J148" s="255"/>
      <c r="K148" s="256">
        <f t="shared" si="34"/>
        <v>0</v>
      </c>
      <c r="O148" s="248">
        <v>2</v>
      </c>
      <c r="AA148" s="223">
        <v>12</v>
      </c>
      <c r="AB148" s="223">
        <v>0</v>
      </c>
      <c r="AC148" s="223">
        <v>134</v>
      </c>
      <c r="AZ148" s="223">
        <v>1</v>
      </c>
      <c r="BA148" s="223">
        <f t="shared" si="35"/>
        <v>0</v>
      </c>
      <c r="BB148" s="223">
        <f t="shared" si="36"/>
        <v>0</v>
      </c>
      <c r="BC148" s="223">
        <f t="shared" si="37"/>
        <v>0</v>
      </c>
      <c r="BD148" s="223">
        <f t="shared" si="38"/>
        <v>0</v>
      </c>
      <c r="BE148" s="223">
        <f t="shared" si="39"/>
        <v>0</v>
      </c>
      <c r="CA148" s="248">
        <v>12</v>
      </c>
      <c r="CB148" s="248">
        <v>0</v>
      </c>
    </row>
    <row r="149" spans="1:80" x14ac:dyDescent="0.2">
      <c r="A149" s="249">
        <v>138</v>
      </c>
      <c r="B149" s="250" t="s">
        <v>1009</v>
      </c>
      <c r="C149" s="251" t="s">
        <v>1010</v>
      </c>
      <c r="D149" s="252" t="s">
        <v>862</v>
      </c>
      <c r="E149" s="253">
        <v>2</v>
      </c>
      <c r="F149" s="334">
        <v>0</v>
      </c>
      <c r="G149" s="254">
        <f t="shared" si="32"/>
        <v>0</v>
      </c>
      <c r="H149" s="255">
        <v>0</v>
      </c>
      <c r="I149" s="256">
        <f t="shared" si="33"/>
        <v>0</v>
      </c>
      <c r="J149" s="255"/>
      <c r="K149" s="256">
        <f t="shared" si="34"/>
        <v>0</v>
      </c>
      <c r="O149" s="248">
        <v>2</v>
      </c>
      <c r="AA149" s="223">
        <v>12</v>
      </c>
      <c r="AB149" s="223">
        <v>0</v>
      </c>
      <c r="AC149" s="223">
        <v>135</v>
      </c>
      <c r="AZ149" s="223">
        <v>1</v>
      </c>
      <c r="BA149" s="223">
        <f t="shared" si="35"/>
        <v>0</v>
      </c>
      <c r="BB149" s="223">
        <f t="shared" si="36"/>
        <v>0</v>
      </c>
      <c r="BC149" s="223">
        <f t="shared" si="37"/>
        <v>0</v>
      </c>
      <c r="BD149" s="223">
        <f t="shared" si="38"/>
        <v>0</v>
      </c>
      <c r="BE149" s="223">
        <f t="shared" si="39"/>
        <v>0</v>
      </c>
      <c r="CA149" s="248">
        <v>12</v>
      </c>
      <c r="CB149" s="248">
        <v>0</v>
      </c>
    </row>
    <row r="150" spans="1:80" x14ac:dyDescent="0.2">
      <c r="A150" s="249">
        <v>139</v>
      </c>
      <c r="B150" s="250" t="s">
        <v>1011</v>
      </c>
      <c r="C150" s="251" t="s">
        <v>1012</v>
      </c>
      <c r="D150" s="252" t="s">
        <v>862</v>
      </c>
      <c r="E150" s="253">
        <v>2</v>
      </c>
      <c r="F150" s="334">
        <v>0</v>
      </c>
      <c r="G150" s="254">
        <f t="shared" si="32"/>
        <v>0</v>
      </c>
      <c r="H150" s="255">
        <v>0</v>
      </c>
      <c r="I150" s="256">
        <f t="shared" si="33"/>
        <v>0</v>
      </c>
      <c r="J150" s="255"/>
      <c r="K150" s="256">
        <f t="shared" si="34"/>
        <v>0</v>
      </c>
      <c r="O150" s="248">
        <v>2</v>
      </c>
      <c r="AA150" s="223">
        <v>12</v>
      </c>
      <c r="AB150" s="223">
        <v>0</v>
      </c>
      <c r="AC150" s="223">
        <v>136</v>
      </c>
      <c r="AZ150" s="223">
        <v>1</v>
      </c>
      <c r="BA150" s="223">
        <f t="shared" si="35"/>
        <v>0</v>
      </c>
      <c r="BB150" s="223">
        <f t="shared" si="36"/>
        <v>0</v>
      </c>
      <c r="BC150" s="223">
        <f t="shared" si="37"/>
        <v>0</v>
      </c>
      <c r="BD150" s="223">
        <f t="shared" si="38"/>
        <v>0</v>
      </c>
      <c r="BE150" s="223">
        <f t="shared" si="39"/>
        <v>0</v>
      </c>
      <c r="CA150" s="248">
        <v>12</v>
      </c>
      <c r="CB150" s="248">
        <v>0</v>
      </c>
    </row>
    <row r="151" spans="1:80" ht="20.95" x14ac:dyDescent="0.2">
      <c r="A151" s="249">
        <v>140</v>
      </c>
      <c r="B151" s="250" t="s">
        <v>1061</v>
      </c>
      <c r="C151" s="251" t="s">
        <v>1062</v>
      </c>
      <c r="D151" s="252" t="s">
        <v>862</v>
      </c>
      <c r="E151" s="253">
        <v>1</v>
      </c>
      <c r="F151" s="334">
        <v>0</v>
      </c>
      <c r="G151" s="254">
        <f t="shared" si="32"/>
        <v>0</v>
      </c>
      <c r="H151" s="255">
        <v>0</v>
      </c>
      <c r="I151" s="256">
        <f t="shared" si="33"/>
        <v>0</v>
      </c>
      <c r="J151" s="255"/>
      <c r="K151" s="256">
        <f t="shared" si="34"/>
        <v>0</v>
      </c>
      <c r="O151" s="248">
        <v>2</v>
      </c>
      <c r="AA151" s="223">
        <v>12</v>
      </c>
      <c r="AB151" s="223">
        <v>0</v>
      </c>
      <c r="AC151" s="223">
        <v>137</v>
      </c>
      <c r="AZ151" s="223">
        <v>1</v>
      </c>
      <c r="BA151" s="223">
        <f t="shared" si="35"/>
        <v>0</v>
      </c>
      <c r="BB151" s="223">
        <f t="shared" si="36"/>
        <v>0</v>
      </c>
      <c r="BC151" s="223">
        <f t="shared" si="37"/>
        <v>0</v>
      </c>
      <c r="BD151" s="223">
        <f t="shared" si="38"/>
        <v>0</v>
      </c>
      <c r="BE151" s="223">
        <f t="shared" si="39"/>
        <v>0</v>
      </c>
      <c r="CA151" s="248">
        <v>12</v>
      </c>
      <c r="CB151" s="248">
        <v>0</v>
      </c>
    </row>
    <row r="152" spans="1:80" x14ac:dyDescent="0.2">
      <c r="A152" s="249">
        <v>141</v>
      </c>
      <c r="B152" s="250" t="s">
        <v>1009</v>
      </c>
      <c r="C152" s="251" t="s">
        <v>1010</v>
      </c>
      <c r="D152" s="252" t="s">
        <v>862</v>
      </c>
      <c r="E152" s="253">
        <v>2</v>
      </c>
      <c r="F152" s="334">
        <v>0</v>
      </c>
      <c r="G152" s="254">
        <f t="shared" si="32"/>
        <v>0</v>
      </c>
      <c r="H152" s="255">
        <v>0</v>
      </c>
      <c r="I152" s="256">
        <f t="shared" si="33"/>
        <v>0</v>
      </c>
      <c r="J152" s="255"/>
      <c r="K152" s="256">
        <f t="shared" si="34"/>
        <v>0</v>
      </c>
      <c r="O152" s="248">
        <v>2</v>
      </c>
      <c r="AA152" s="223">
        <v>12</v>
      </c>
      <c r="AB152" s="223">
        <v>0</v>
      </c>
      <c r="AC152" s="223">
        <v>138</v>
      </c>
      <c r="AZ152" s="223">
        <v>1</v>
      </c>
      <c r="BA152" s="223">
        <f t="shared" si="35"/>
        <v>0</v>
      </c>
      <c r="BB152" s="223">
        <f t="shared" si="36"/>
        <v>0</v>
      </c>
      <c r="BC152" s="223">
        <f t="shared" si="37"/>
        <v>0</v>
      </c>
      <c r="BD152" s="223">
        <f t="shared" si="38"/>
        <v>0</v>
      </c>
      <c r="BE152" s="223">
        <f t="shared" si="39"/>
        <v>0</v>
      </c>
      <c r="CA152" s="248">
        <v>12</v>
      </c>
      <c r="CB152" s="248">
        <v>0</v>
      </c>
    </row>
    <row r="153" spans="1:80" x14ac:dyDescent="0.2">
      <c r="A153" s="249">
        <v>142</v>
      </c>
      <c r="B153" s="250" t="s">
        <v>1011</v>
      </c>
      <c r="C153" s="251" t="s">
        <v>1012</v>
      </c>
      <c r="D153" s="252" t="s">
        <v>862</v>
      </c>
      <c r="E153" s="253">
        <v>2</v>
      </c>
      <c r="F153" s="334">
        <v>0</v>
      </c>
      <c r="G153" s="254">
        <f t="shared" si="32"/>
        <v>0</v>
      </c>
      <c r="H153" s="255">
        <v>0</v>
      </c>
      <c r="I153" s="256">
        <f t="shared" si="33"/>
        <v>0</v>
      </c>
      <c r="J153" s="255"/>
      <c r="K153" s="256">
        <f t="shared" si="34"/>
        <v>0</v>
      </c>
      <c r="O153" s="248">
        <v>2</v>
      </c>
      <c r="AA153" s="223">
        <v>12</v>
      </c>
      <c r="AB153" s="223">
        <v>0</v>
      </c>
      <c r="AC153" s="223">
        <v>139</v>
      </c>
      <c r="AZ153" s="223">
        <v>1</v>
      </c>
      <c r="BA153" s="223">
        <f t="shared" si="35"/>
        <v>0</v>
      </c>
      <c r="BB153" s="223">
        <f t="shared" si="36"/>
        <v>0</v>
      </c>
      <c r="BC153" s="223">
        <f t="shared" si="37"/>
        <v>0</v>
      </c>
      <c r="BD153" s="223">
        <f t="shared" si="38"/>
        <v>0</v>
      </c>
      <c r="BE153" s="223">
        <f t="shared" si="39"/>
        <v>0</v>
      </c>
      <c r="CA153" s="248">
        <v>12</v>
      </c>
      <c r="CB153" s="248">
        <v>0</v>
      </c>
    </row>
    <row r="154" spans="1:80" x14ac:dyDescent="0.2">
      <c r="A154" s="249">
        <v>143</v>
      </c>
      <c r="B154" s="250" t="s">
        <v>1063</v>
      </c>
      <c r="C154" s="251" t="s">
        <v>1064</v>
      </c>
      <c r="D154" s="252" t="s">
        <v>862</v>
      </c>
      <c r="E154" s="253">
        <v>37</v>
      </c>
      <c r="F154" s="334">
        <v>0</v>
      </c>
      <c r="G154" s="254">
        <f t="shared" si="32"/>
        <v>0</v>
      </c>
      <c r="H154" s="255">
        <v>0</v>
      </c>
      <c r="I154" s="256">
        <f t="shared" si="33"/>
        <v>0</v>
      </c>
      <c r="J154" s="255"/>
      <c r="K154" s="256">
        <f t="shared" si="34"/>
        <v>0</v>
      </c>
      <c r="O154" s="248">
        <v>2</v>
      </c>
      <c r="AA154" s="223">
        <v>12</v>
      </c>
      <c r="AB154" s="223">
        <v>0</v>
      </c>
      <c r="AC154" s="223">
        <v>140</v>
      </c>
      <c r="AZ154" s="223">
        <v>1</v>
      </c>
      <c r="BA154" s="223">
        <f t="shared" si="35"/>
        <v>0</v>
      </c>
      <c r="BB154" s="223">
        <f t="shared" si="36"/>
        <v>0</v>
      </c>
      <c r="BC154" s="223">
        <f t="shared" si="37"/>
        <v>0</v>
      </c>
      <c r="BD154" s="223">
        <f t="shared" si="38"/>
        <v>0</v>
      </c>
      <c r="BE154" s="223">
        <f t="shared" si="39"/>
        <v>0</v>
      </c>
      <c r="CA154" s="248">
        <v>12</v>
      </c>
      <c r="CB154" s="248">
        <v>0</v>
      </c>
    </row>
    <row r="155" spans="1:80" x14ac:dyDescent="0.2">
      <c r="A155" s="249">
        <v>144</v>
      </c>
      <c r="B155" s="250" t="s">
        <v>1065</v>
      </c>
      <c r="C155" s="251" t="s">
        <v>1066</v>
      </c>
      <c r="D155" s="252" t="s">
        <v>862</v>
      </c>
      <c r="E155" s="253">
        <v>2</v>
      </c>
      <c r="F155" s="334">
        <v>0</v>
      </c>
      <c r="G155" s="254">
        <f t="shared" si="32"/>
        <v>0</v>
      </c>
      <c r="H155" s="255">
        <v>0</v>
      </c>
      <c r="I155" s="256">
        <f t="shared" si="33"/>
        <v>0</v>
      </c>
      <c r="J155" s="255"/>
      <c r="K155" s="256">
        <f t="shared" si="34"/>
        <v>0</v>
      </c>
      <c r="O155" s="248">
        <v>2</v>
      </c>
      <c r="AA155" s="223">
        <v>12</v>
      </c>
      <c r="AB155" s="223">
        <v>0</v>
      </c>
      <c r="AC155" s="223">
        <v>141</v>
      </c>
      <c r="AZ155" s="223">
        <v>1</v>
      </c>
      <c r="BA155" s="223">
        <f t="shared" si="35"/>
        <v>0</v>
      </c>
      <c r="BB155" s="223">
        <f t="shared" si="36"/>
        <v>0</v>
      </c>
      <c r="BC155" s="223">
        <f t="shared" si="37"/>
        <v>0</v>
      </c>
      <c r="BD155" s="223">
        <f t="shared" si="38"/>
        <v>0</v>
      </c>
      <c r="BE155" s="223">
        <f t="shared" si="39"/>
        <v>0</v>
      </c>
      <c r="CA155" s="248">
        <v>12</v>
      </c>
      <c r="CB155" s="248">
        <v>0</v>
      </c>
    </row>
    <row r="156" spans="1:80" x14ac:dyDescent="0.2">
      <c r="A156" s="249">
        <v>145</v>
      </c>
      <c r="B156" s="250" t="s">
        <v>1067</v>
      </c>
      <c r="C156" s="251" t="s">
        <v>1068</v>
      </c>
      <c r="D156" s="252" t="s">
        <v>862</v>
      </c>
      <c r="E156" s="253">
        <v>3</v>
      </c>
      <c r="F156" s="334">
        <v>0</v>
      </c>
      <c r="G156" s="254">
        <f t="shared" si="32"/>
        <v>0</v>
      </c>
      <c r="H156" s="255">
        <v>0</v>
      </c>
      <c r="I156" s="256">
        <f t="shared" si="33"/>
        <v>0</v>
      </c>
      <c r="J156" s="255"/>
      <c r="K156" s="256">
        <f t="shared" si="34"/>
        <v>0</v>
      </c>
      <c r="O156" s="248">
        <v>2</v>
      </c>
      <c r="AA156" s="223">
        <v>12</v>
      </c>
      <c r="AB156" s="223">
        <v>0</v>
      </c>
      <c r="AC156" s="223">
        <v>142</v>
      </c>
      <c r="AZ156" s="223">
        <v>1</v>
      </c>
      <c r="BA156" s="223">
        <f t="shared" si="35"/>
        <v>0</v>
      </c>
      <c r="BB156" s="223">
        <f t="shared" si="36"/>
        <v>0</v>
      </c>
      <c r="BC156" s="223">
        <f t="shared" si="37"/>
        <v>0</v>
      </c>
      <c r="BD156" s="223">
        <f t="shared" si="38"/>
        <v>0</v>
      </c>
      <c r="BE156" s="223">
        <f t="shared" si="39"/>
        <v>0</v>
      </c>
      <c r="CA156" s="248">
        <v>12</v>
      </c>
      <c r="CB156" s="248">
        <v>0</v>
      </c>
    </row>
    <row r="157" spans="1:80" x14ac:dyDescent="0.2">
      <c r="A157" s="249">
        <v>146</v>
      </c>
      <c r="B157" s="250" t="s">
        <v>1009</v>
      </c>
      <c r="C157" s="251" t="s">
        <v>1010</v>
      </c>
      <c r="D157" s="252" t="s">
        <v>862</v>
      </c>
      <c r="E157" s="253">
        <v>6</v>
      </c>
      <c r="F157" s="334">
        <v>0</v>
      </c>
      <c r="G157" s="254">
        <f t="shared" si="32"/>
        <v>0</v>
      </c>
      <c r="H157" s="255">
        <v>0</v>
      </c>
      <c r="I157" s="256">
        <f t="shared" si="33"/>
        <v>0</v>
      </c>
      <c r="J157" s="255"/>
      <c r="K157" s="256">
        <f t="shared" si="34"/>
        <v>0</v>
      </c>
      <c r="O157" s="248">
        <v>2</v>
      </c>
      <c r="AA157" s="223">
        <v>12</v>
      </c>
      <c r="AB157" s="223">
        <v>0</v>
      </c>
      <c r="AC157" s="223">
        <v>143</v>
      </c>
      <c r="AZ157" s="223">
        <v>1</v>
      </c>
      <c r="BA157" s="223">
        <f t="shared" si="35"/>
        <v>0</v>
      </c>
      <c r="BB157" s="223">
        <f t="shared" si="36"/>
        <v>0</v>
      </c>
      <c r="BC157" s="223">
        <f t="shared" si="37"/>
        <v>0</v>
      </c>
      <c r="BD157" s="223">
        <f t="shared" si="38"/>
        <v>0</v>
      </c>
      <c r="BE157" s="223">
        <f t="shared" si="39"/>
        <v>0</v>
      </c>
      <c r="CA157" s="248">
        <v>12</v>
      </c>
      <c r="CB157" s="248">
        <v>0</v>
      </c>
    </row>
    <row r="158" spans="1:80" x14ac:dyDescent="0.2">
      <c r="A158" s="249">
        <v>147</v>
      </c>
      <c r="B158" s="250" t="s">
        <v>1011</v>
      </c>
      <c r="C158" s="251" t="s">
        <v>1012</v>
      </c>
      <c r="D158" s="252" t="s">
        <v>862</v>
      </c>
      <c r="E158" s="253">
        <v>6</v>
      </c>
      <c r="F158" s="334">
        <v>0</v>
      </c>
      <c r="G158" s="254">
        <f t="shared" si="32"/>
        <v>0</v>
      </c>
      <c r="H158" s="255">
        <v>0</v>
      </c>
      <c r="I158" s="256">
        <f t="shared" si="33"/>
        <v>0</v>
      </c>
      <c r="J158" s="255"/>
      <c r="K158" s="256">
        <f t="shared" si="34"/>
        <v>0</v>
      </c>
      <c r="O158" s="248">
        <v>2</v>
      </c>
      <c r="AA158" s="223">
        <v>12</v>
      </c>
      <c r="AB158" s="223">
        <v>0</v>
      </c>
      <c r="AC158" s="223">
        <v>144</v>
      </c>
      <c r="AZ158" s="223">
        <v>1</v>
      </c>
      <c r="BA158" s="223">
        <f t="shared" si="35"/>
        <v>0</v>
      </c>
      <c r="BB158" s="223">
        <f t="shared" si="36"/>
        <v>0</v>
      </c>
      <c r="BC158" s="223">
        <f t="shared" si="37"/>
        <v>0</v>
      </c>
      <c r="BD158" s="223">
        <f t="shared" si="38"/>
        <v>0</v>
      </c>
      <c r="BE158" s="223">
        <f t="shared" si="39"/>
        <v>0</v>
      </c>
      <c r="CA158" s="248">
        <v>12</v>
      </c>
      <c r="CB158" s="248">
        <v>0</v>
      </c>
    </row>
    <row r="159" spans="1:80" x14ac:dyDescent="0.2">
      <c r="A159" s="249">
        <v>148</v>
      </c>
      <c r="B159" s="250" t="s">
        <v>1069</v>
      </c>
      <c r="C159" s="251" t="s">
        <v>1070</v>
      </c>
      <c r="D159" s="252" t="s">
        <v>862</v>
      </c>
      <c r="E159" s="253">
        <v>2</v>
      </c>
      <c r="F159" s="334">
        <v>0</v>
      </c>
      <c r="G159" s="254">
        <f t="shared" si="32"/>
        <v>0</v>
      </c>
      <c r="H159" s="255">
        <v>0</v>
      </c>
      <c r="I159" s="256">
        <f t="shared" si="33"/>
        <v>0</v>
      </c>
      <c r="J159" s="255"/>
      <c r="K159" s="256">
        <f t="shared" si="34"/>
        <v>0</v>
      </c>
      <c r="O159" s="248">
        <v>2</v>
      </c>
      <c r="AA159" s="223">
        <v>12</v>
      </c>
      <c r="AB159" s="223">
        <v>0</v>
      </c>
      <c r="AC159" s="223">
        <v>145</v>
      </c>
      <c r="AZ159" s="223">
        <v>1</v>
      </c>
      <c r="BA159" s="223">
        <f t="shared" si="35"/>
        <v>0</v>
      </c>
      <c r="BB159" s="223">
        <f t="shared" si="36"/>
        <v>0</v>
      </c>
      <c r="BC159" s="223">
        <f t="shared" si="37"/>
        <v>0</v>
      </c>
      <c r="BD159" s="223">
        <f t="shared" si="38"/>
        <v>0</v>
      </c>
      <c r="BE159" s="223">
        <f t="shared" si="39"/>
        <v>0</v>
      </c>
      <c r="CA159" s="248">
        <v>12</v>
      </c>
      <c r="CB159" s="248">
        <v>0</v>
      </c>
    </row>
    <row r="160" spans="1:80" x14ac:dyDescent="0.2">
      <c r="A160" s="249">
        <v>149</v>
      </c>
      <c r="B160" s="250" t="s">
        <v>1071</v>
      </c>
      <c r="C160" s="251" t="s">
        <v>1072</v>
      </c>
      <c r="D160" s="252" t="s">
        <v>862</v>
      </c>
      <c r="E160" s="253">
        <v>90</v>
      </c>
      <c r="F160" s="334">
        <v>0</v>
      </c>
      <c r="G160" s="254">
        <f t="shared" si="32"/>
        <v>0</v>
      </c>
      <c r="H160" s="255">
        <v>0</v>
      </c>
      <c r="I160" s="256">
        <f t="shared" si="33"/>
        <v>0</v>
      </c>
      <c r="J160" s="255"/>
      <c r="K160" s="256">
        <f t="shared" si="34"/>
        <v>0</v>
      </c>
      <c r="O160" s="248">
        <v>2</v>
      </c>
      <c r="AA160" s="223">
        <v>12</v>
      </c>
      <c r="AB160" s="223">
        <v>0</v>
      </c>
      <c r="AC160" s="223">
        <v>146</v>
      </c>
      <c r="AZ160" s="223">
        <v>1</v>
      </c>
      <c r="BA160" s="223">
        <f t="shared" si="35"/>
        <v>0</v>
      </c>
      <c r="BB160" s="223">
        <f t="shared" si="36"/>
        <v>0</v>
      </c>
      <c r="BC160" s="223">
        <f t="shared" si="37"/>
        <v>0</v>
      </c>
      <c r="BD160" s="223">
        <f t="shared" si="38"/>
        <v>0</v>
      </c>
      <c r="BE160" s="223">
        <f t="shared" si="39"/>
        <v>0</v>
      </c>
      <c r="CA160" s="248">
        <v>12</v>
      </c>
      <c r="CB160" s="248">
        <v>0</v>
      </c>
    </row>
    <row r="161" spans="1:80" x14ac:dyDescent="0.2">
      <c r="A161" s="249">
        <v>150</v>
      </c>
      <c r="B161" s="250" t="s">
        <v>1073</v>
      </c>
      <c r="C161" s="251" t="s">
        <v>1074</v>
      </c>
      <c r="D161" s="252" t="s">
        <v>862</v>
      </c>
      <c r="E161" s="253">
        <v>30</v>
      </c>
      <c r="F161" s="334">
        <v>0</v>
      </c>
      <c r="G161" s="254">
        <f t="shared" si="32"/>
        <v>0</v>
      </c>
      <c r="H161" s="255">
        <v>0</v>
      </c>
      <c r="I161" s="256">
        <f t="shared" si="33"/>
        <v>0</v>
      </c>
      <c r="J161" s="255"/>
      <c r="K161" s="256">
        <f t="shared" si="34"/>
        <v>0</v>
      </c>
      <c r="O161" s="248">
        <v>2</v>
      </c>
      <c r="AA161" s="223">
        <v>12</v>
      </c>
      <c r="AB161" s="223">
        <v>0</v>
      </c>
      <c r="AC161" s="223">
        <v>147</v>
      </c>
      <c r="AZ161" s="223">
        <v>1</v>
      </c>
      <c r="BA161" s="223">
        <f t="shared" si="35"/>
        <v>0</v>
      </c>
      <c r="BB161" s="223">
        <f t="shared" si="36"/>
        <v>0</v>
      </c>
      <c r="BC161" s="223">
        <f t="shared" si="37"/>
        <v>0</v>
      </c>
      <c r="BD161" s="223">
        <f t="shared" si="38"/>
        <v>0</v>
      </c>
      <c r="BE161" s="223">
        <f t="shared" si="39"/>
        <v>0</v>
      </c>
      <c r="CA161" s="248">
        <v>12</v>
      </c>
      <c r="CB161" s="248">
        <v>0</v>
      </c>
    </row>
    <row r="162" spans="1:80" x14ac:dyDescent="0.2">
      <c r="A162" s="249">
        <v>151</v>
      </c>
      <c r="B162" s="250" t="s">
        <v>1073</v>
      </c>
      <c r="C162" s="251" t="s">
        <v>1074</v>
      </c>
      <c r="D162" s="252" t="s">
        <v>862</v>
      </c>
      <c r="E162" s="253">
        <v>30</v>
      </c>
      <c r="F162" s="334">
        <v>0</v>
      </c>
      <c r="G162" s="254">
        <f t="shared" si="32"/>
        <v>0</v>
      </c>
      <c r="H162" s="255">
        <v>0</v>
      </c>
      <c r="I162" s="256">
        <f t="shared" si="33"/>
        <v>0</v>
      </c>
      <c r="J162" s="255"/>
      <c r="K162" s="256">
        <f t="shared" si="34"/>
        <v>0</v>
      </c>
      <c r="O162" s="248">
        <v>2</v>
      </c>
      <c r="AA162" s="223">
        <v>12</v>
      </c>
      <c r="AB162" s="223">
        <v>0</v>
      </c>
      <c r="AC162" s="223">
        <v>148</v>
      </c>
      <c r="AZ162" s="223">
        <v>1</v>
      </c>
      <c r="BA162" s="223">
        <f t="shared" si="35"/>
        <v>0</v>
      </c>
      <c r="BB162" s="223">
        <f t="shared" si="36"/>
        <v>0</v>
      </c>
      <c r="BC162" s="223">
        <f t="shared" si="37"/>
        <v>0</v>
      </c>
      <c r="BD162" s="223">
        <f t="shared" si="38"/>
        <v>0</v>
      </c>
      <c r="BE162" s="223">
        <f t="shared" si="39"/>
        <v>0</v>
      </c>
      <c r="CA162" s="248">
        <v>12</v>
      </c>
      <c r="CB162" s="248">
        <v>0</v>
      </c>
    </row>
    <row r="163" spans="1:80" x14ac:dyDescent="0.2">
      <c r="A163" s="249">
        <v>152</v>
      </c>
      <c r="B163" s="250" t="s">
        <v>1075</v>
      </c>
      <c r="C163" s="251" t="s">
        <v>1076</v>
      </c>
      <c r="D163" s="252" t="s">
        <v>862</v>
      </c>
      <c r="E163" s="253">
        <v>120</v>
      </c>
      <c r="F163" s="334">
        <v>0</v>
      </c>
      <c r="G163" s="254">
        <f t="shared" si="32"/>
        <v>0</v>
      </c>
      <c r="H163" s="255">
        <v>0</v>
      </c>
      <c r="I163" s="256">
        <f t="shared" si="33"/>
        <v>0</v>
      </c>
      <c r="J163" s="255"/>
      <c r="K163" s="256">
        <f t="shared" si="34"/>
        <v>0</v>
      </c>
      <c r="O163" s="248">
        <v>2</v>
      </c>
      <c r="AA163" s="223">
        <v>12</v>
      </c>
      <c r="AB163" s="223">
        <v>0</v>
      </c>
      <c r="AC163" s="223">
        <v>149</v>
      </c>
      <c r="AZ163" s="223">
        <v>1</v>
      </c>
      <c r="BA163" s="223">
        <f t="shared" si="35"/>
        <v>0</v>
      </c>
      <c r="BB163" s="223">
        <f t="shared" si="36"/>
        <v>0</v>
      </c>
      <c r="BC163" s="223">
        <f t="shared" si="37"/>
        <v>0</v>
      </c>
      <c r="BD163" s="223">
        <f t="shared" si="38"/>
        <v>0</v>
      </c>
      <c r="BE163" s="223">
        <f t="shared" si="39"/>
        <v>0</v>
      </c>
      <c r="CA163" s="248">
        <v>12</v>
      </c>
      <c r="CB163" s="248">
        <v>0</v>
      </c>
    </row>
    <row r="164" spans="1:80" x14ac:dyDescent="0.2">
      <c r="A164" s="249">
        <v>153</v>
      </c>
      <c r="B164" s="250" t="s">
        <v>1077</v>
      </c>
      <c r="C164" s="251" t="s">
        <v>1078</v>
      </c>
      <c r="D164" s="252" t="s">
        <v>862</v>
      </c>
      <c r="E164" s="253">
        <v>10</v>
      </c>
      <c r="F164" s="334">
        <v>0</v>
      </c>
      <c r="G164" s="254">
        <f t="shared" si="32"/>
        <v>0</v>
      </c>
      <c r="H164" s="255">
        <v>0</v>
      </c>
      <c r="I164" s="256">
        <f t="shared" si="33"/>
        <v>0</v>
      </c>
      <c r="J164" s="255"/>
      <c r="K164" s="256">
        <f t="shared" si="34"/>
        <v>0</v>
      </c>
      <c r="O164" s="248">
        <v>2</v>
      </c>
      <c r="AA164" s="223">
        <v>12</v>
      </c>
      <c r="AB164" s="223">
        <v>0</v>
      </c>
      <c r="AC164" s="223">
        <v>150</v>
      </c>
      <c r="AZ164" s="223">
        <v>1</v>
      </c>
      <c r="BA164" s="223">
        <f t="shared" si="35"/>
        <v>0</v>
      </c>
      <c r="BB164" s="223">
        <f t="shared" si="36"/>
        <v>0</v>
      </c>
      <c r="BC164" s="223">
        <f t="shared" si="37"/>
        <v>0</v>
      </c>
      <c r="BD164" s="223">
        <f t="shared" si="38"/>
        <v>0</v>
      </c>
      <c r="BE164" s="223">
        <f t="shared" si="39"/>
        <v>0</v>
      </c>
      <c r="CA164" s="248">
        <v>12</v>
      </c>
      <c r="CB164" s="248">
        <v>0</v>
      </c>
    </row>
    <row r="165" spans="1:80" x14ac:dyDescent="0.2">
      <c r="A165" s="249">
        <v>154</v>
      </c>
      <c r="B165" s="250" t="s">
        <v>1079</v>
      </c>
      <c r="C165" s="251" t="s">
        <v>1080</v>
      </c>
      <c r="D165" s="252" t="s">
        <v>1004</v>
      </c>
      <c r="E165" s="253">
        <v>130</v>
      </c>
      <c r="F165" s="334">
        <v>0</v>
      </c>
      <c r="G165" s="254">
        <f t="shared" si="32"/>
        <v>0</v>
      </c>
      <c r="H165" s="255">
        <v>0</v>
      </c>
      <c r="I165" s="256">
        <f t="shared" si="33"/>
        <v>0</v>
      </c>
      <c r="J165" s="255"/>
      <c r="K165" s="256">
        <f t="shared" si="34"/>
        <v>0</v>
      </c>
      <c r="O165" s="248">
        <v>2</v>
      </c>
      <c r="AA165" s="223">
        <v>12</v>
      </c>
      <c r="AB165" s="223">
        <v>0</v>
      </c>
      <c r="AC165" s="223">
        <v>151</v>
      </c>
      <c r="AZ165" s="223">
        <v>1</v>
      </c>
      <c r="BA165" s="223">
        <f t="shared" si="35"/>
        <v>0</v>
      </c>
      <c r="BB165" s="223">
        <f t="shared" si="36"/>
        <v>0</v>
      </c>
      <c r="BC165" s="223">
        <f t="shared" si="37"/>
        <v>0</v>
      </c>
      <c r="BD165" s="223">
        <f t="shared" si="38"/>
        <v>0</v>
      </c>
      <c r="BE165" s="223">
        <f t="shared" si="39"/>
        <v>0</v>
      </c>
      <c r="CA165" s="248">
        <v>12</v>
      </c>
      <c r="CB165" s="248">
        <v>0</v>
      </c>
    </row>
    <row r="166" spans="1:80" x14ac:dyDescent="0.2">
      <c r="A166" s="249">
        <v>155</v>
      </c>
      <c r="B166" s="250" t="s">
        <v>1081</v>
      </c>
      <c r="C166" s="251" t="s">
        <v>1082</v>
      </c>
      <c r="D166" s="252" t="s">
        <v>1004</v>
      </c>
      <c r="E166" s="253">
        <v>70</v>
      </c>
      <c r="F166" s="334">
        <v>0</v>
      </c>
      <c r="G166" s="254">
        <f t="shared" si="32"/>
        <v>0</v>
      </c>
      <c r="H166" s="255">
        <v>0</v>
      </c>
      <c r="I166" s="256">
        <f t="shared" si="33"/>
        <v>0</v>
      </c>
      <c r="J166" s="255"/>
      <c r="K166" s="256">
        <f t="shared" si="34"/>
        <v>0</v>
      </c>
      <c r="O166" s="248">
        <v>2</v>
      </c>
      <c r="AA166" s="223">
        <v>12</v>
      </c>
      <c r="AB166" s="223">
        <v>0</v>
      </c>
      <c r="AC166" s="223">
        <v>152</v>
      </c>
      <c r="AZ166" s="223">
        <v>1</v>
      </c>
      <c r="BA166" s="223">
        <f t="shared" si="35"/>
        <v>0</v>
      </c>
      <c r="BB166" s="223">
        <f t="shared" si="36"/>
        <v>0</v>
      </c>
      <c r="BC166" s="223">
        <f t="shared" si="37"/>
        <v>0</v>
      </c>
      <c r="BD166" s="223">
        <f t="shared" si="38"/>
        <v>0</v>
      </c>
      <c r="BE166" s="223">
        <f t="shared" si="39"/>
        <v>0</v>
      </c>
      <c r="CA166" s="248">
        <v>12</v>
      </c>
      <c r="CB166" s="248">
        <v>0</v>
      </c>
    </row>
    <row r="167" spans="1:80" x14ac:dyDescent="0.2">
      <c r="A167" s="249">
        <v>156</v>
      </c>
      <c r="B167" s="250" t="s">
        <v>1083</v>
      </c>
      <c r="C167" s="251" t="s">
        <v>1084</v>
      </c>
      <c r="D167" s="252" t="s">
        <v>1004</v>
      </c>
      <c r="E167" s="253">
        <v>300</v>
      </c>
      <c r="F167" s="334">
        <v>0</v>
      </c>
      <c r="G167" s="254">
        <f t="shared" si="32"/>
        <v>0</v>
      </c>
      <c r="H167" s="255">
        <v>0</v>
      </c>
      <c r="I167" s="256">
        <f t="shared" si="33"/>
        <v>0</v>
      </c>
      <c r="J167" s="255"/>
      <c r="K167" s="256">
        <f t="shared" si="34"/>
        <v>0</v>
      </c>
      <c r="O167" s="248">
        <v>2</v>
      </c>
      <c r="AA167" s="223">
        <v>12</v>
      </c>
      <c r="AB167" s="223">
        <v>0</v>
      </c>
      <c r="AC167" s="223">
        <v>153</v>
      </c>
      <c r="AZ167" s="223">
        <v>1</v>
      </c>
      <c r="BA167" s="223">
        <f t="shared" si="35"/>
        <v>0</v>
      </c>
      <c r="BB167" s="223">
        <f t="shared" si="36"/>
        <v>0</v>
      </c>
      <c r="BC167" s="223">
        <f t="shared" si="37"/>
        <v>0</v>
      </c>
      <c r="BD167" s="223">
        <f t="shared" si="38"/>
        <v>0</v>
      </c>
      <c r="BE167" s="223">
        <f t="shared" si="39"/>
        <v>0</v>
      </c>
      <c r="CA167" s="248">
        <v>12</v>
      </c>
      <c r="CB167" s="248">
        <v>0</v>
      </c>
    </row>
    <row r="168" spans="1:80" x14ac:dyDescent="0.2">
      <c r="A168" s="249">
        <v>157</v>
      </c>
      <c r="B168" s="250" t="s">
        <v>1085</v>
      </c>
      <c r="C168" s="251" t="s">
        <v>1086</v>
      </c>
      <c r="D168" s="252" t="s">
        <v>1004</v>
      </c>
      <c r="E168" s="253">
        <v>40</v>
      </c>
      <c r="F168" s="334">
        <v>0</v>
      </c>
      <c r="G168" s="254">
        <f t="shared" si="32"/>
        <v>0</v>
      </c>
      <c r="H168" s="255">
        <v>0</v>
      </c>
      <c r="I168" s="256">
        <f t="shared" si="33"/>
        <v>0</v>
      </c>
      <c r="J168" s="255"/>
      <c r="K168" s="256">
        <f t="shared" si="34"/>
        <v>0</v>
      </c>
      <c r="O168" s="248">
        <v>2</v>
      </c>
      <c r="AA168" s="223">
        <v>12</v>
      </c>
      <c r="AB168" s="223">
        <v>0</v>
      </c>
      <c r="AC168" s="223">
        <v>154</v>
      </c>
      <c r="AZ168" s="223">
        <v>1</v>
      </c>
      <c r="BA168" s="223">
        <f t="shared" si="35"/>
        <v>0</v>
      </c>
      <c r="BB168" s="223">
        <f t="shared" si="36"/>
        <v>0</v>
      </c>
      <c r="BC168" s="223">
        <f t="shared" si="37"/>
        <v>0</v>
      </c>
      <c r="BD168" s="223">
        <f t="shared" si="38"/>
        <v>0</v>
      </c>
      <c r="BE168" s="223">
        <f t="shared" si="39"/>
        <v>0</v>
      </c>
      <c r="CA168" s="248">
        <v>12</v>
      </c>
      <c r="CB168" s="248">
        <v>0</v>
      </c>
    </row>
    <row r="169" spans="1:80" x14ac:dyDescent="0.2">
      <c r="A169" s="249">
        <v>158</v>
      </c>
      <c r="B169" s="250" t="s">
        <v>1087</v>
      </c>
      <c r="C169" s="251" t="s">
        <v>1088</v>
      </c>
      <c r="D169" s="252" t="s">
        <v>1004</v>
      </c>
      <c r="E169" s="253">
        <v>380</v>
      </c>
      <c r="F169" s="334">
        <v>0</v>
      </c>
      <c r="G169" s="254">
        <f t="shared" si="32"/>
        <v>0</v>
      </c>
      <c r="H169" s="255">
        <v>0</v>
      </c>
      <c r="I169" s="256">
        <f t="shared" si="33"/>
        <v>0</v>
      </c>
      <c r="J169" s="255"/>
      <c r="K169" s="256">
        <f t="shared" si="34"/>
        <v>0</v>
      </c>
      <c r="O169" s="248">
        <v>2</v>
      </c>
      <c r="AA169" s="223">
        <v>12</v>
      </c>
      <c r="AB169" s="223">
        <v>0</v>
      </c>
      <c r="AC169" s="223">
        <v>155</v>
      </c>
      <c r="AZ169" s="223">
        <v>1</v>
      </c>
      <c r="BA169" s="223">
        <f t="shared" si="35"/>
        <v>0</v>
      </c>
      <c r="BB169" s="223">
        <f t="shared" si="36"/>
        <v>0</v>
      </c>
      <c r="BC169" s="223">
        <f t="shared" si="37"/>
        <v>0</v>
      </c>
      <c r="BD169" s="223">
        <f t="shared" si="38"/>
        <v>0</v>
      </c>
      <c r="BE169" s="223">
        <f t="shared" si="39"/>
        <v>0</v>
      </c>
      <c r="CA169" s="248">
        <v>12</v>
      </c>
      <c r="CB169" s="248">
        <v>0</v>
      </c>
    </row>
    <row r="170" spans="1:80" x14ac:dyDescent="0.2">
      <c r="A170" s="249">
        <v>159</v>
      </c>
      <c r="B170" s="250" t="s">
        <v>1089</v>
      </c>
      <c r="C170" s="251" t="s">
        <v>1090</v>
      </c>
      <c r="D170" s="252" t="s">
        <v>1004</v>
      </c>
      <c r="E170" s="253">
        <v>25</v>
      </c>
      <c r="F170" s="334">
        <v>0</v>
      </c>
      <c r="G170" s="254">
        <f t="shared" ref="G170:G201" si="40">E170*F170</f>
        <v>0</v>
      </c>
      <c r="H170" s="255">
        <v>0</v>
      </c>
      <c r="I170" s="256">
        <f t="shared" ref="I170:I201" si="41">E170*H170</f>
        <v>0</v>
      </c>
      <c r="J170" s="255"/>
      <c r="K170" s="256">
        <f t="shared" ref="K170:K201" si="42">E170*J170</f>
        <v>0</v>
      </c>
      <c r="O170" s="248">
        <v>2</v>
      </c>
      <c r="AA170" s="223">
        <v>12</v>
      </c>
      <c r="AB170" s="223">
        <v>0</v>
      </c>
      <c r="AC170" s="223">
        <v>156</v>
      </c>
      <c r="AZ170" s="223">
        <v>1</v>
      </c>
      <c r="BA170" s="223">
        <f t="shared" ref="BA170:BA201" si="43">IF(AZ170=1,G170,0)</f>
        <v>0</v>
      </c>
      <c r="BB170" s="223">
        <f t="shared" ref="BB170:BB201" si="44">IF(AZ170=2,G170,0)</f>
        <v>0</v>
      </c>
      <c r="BC170" s="223">
        <f t="shared" ref="BC170:BC201" si="45">IF(AZ170=3,G170,0)</f>
        <v>0</v>
      </c>
      <c r="BD170" s="223">
        <f t="shared" ref="BD170:BD201" si="46">IF(AZ170=4,G170,0)</f>
        <v>0</v>
      </c>
      <c r="BE170" s="223">
        <f t="shared" ref="BE170:BE201" si="47">IF(AZ170=5,G170,0)</f>
        <v>0</v>
      </c>
      <c r="CA170" s="248">
        <v>12</v>
      </c>
      <c r="CB170" s="248">
        <v>0</v>
      </c>
    </row>
    <row r="171" spans="1:80" x14ac:dyDescent="0.2">
      <c r="A171" s="249">
        <v>160</v>
      </c>
      <c r="B171" s="250" t="s">
        <v>1091</v>
      </c>
      <c r="C171" s="251" t="s">
        <v>1092</v>
      </c>
      <c r="D171" s="252" t="s">
        <v>1004</v>
      </c>
      <c r="E171" s="253">
        <v>25</v>
      </c>
      <c r="F171" s="334">
        <v>0</v>
      </c>
      <c r="G171" s="254">
        <f t="shared" si="40"/>
        <v>0</v>
      </c>
      <c r="H171" s="255">
        <v>0</v>
      </c>
      <c r="I171" s="256">
        <f t="shared" si="41"/>
        <v>0</v>
      </c>
      <c r="J171" s="255"/>
      <c r="K171" s="256">
        <f t="shared" si="42"/>
        <v>0</v>
      </c>
      <c r="O171" s="248">
        <v>2</v>
      </c>
      <c r="AA171" s="223">
        <v>12</v>
      </c>
      <c r="AB171" s="223">
        <v>0</v>
      </c>
      <c r="AC171" s="223">
        <v>157</v>
      </c>
      <c r="AZ171" s="223">
        <v>1</v>
      </c>
      <c r="BA171" s="223">
        <f t="shared" si="43"/>
        <v>0</v>
      </c>
      <c r="BB171" s="223">
        <f t="shared" si="44"/>
        <v>0</v>
      </c>
      <c r="BC171" s="223">
        <f t="shared" si="45"/>
        <v>0</v>
      </c>
      <c r="BD171" s="223">
        <f t="shared" si="46"/>
        <v>0</v>
      </c>
      <c r="BE171" s="223">
        <f t="shared" si="47"/>
        <v>0</v>
      </c>
      <c r="CA171" s="248">
        <v>12</v>
      </c>
      <c r="CB171" s="248">
        <v>0</v>
      </c>
    </row>
    <row r="172" spans="1:80" x14ac:dyDescent="0.2">
      <c r="A172" s="249">
        <v>161</v>
      </c>
      <c r="B172" s="250" t="s">
        <v>1093</v>
      </c>
      <c r="C172" s="251" t="s">
        <v>1094</v>
      </c>
      <c r="D172" s="252" t="s">
        <v>862</v>
      </c>
      <c r="E172" s="253">
        <v>8</v>
      </c>
      <c r="F172" s="334">
        <v>0</v>
      </c>
      <c r="G172" s="254">
        <f t="shared" si="40"/>
        <v>0</v>
      </c>
      <c r="H172" s="255">
        <v>0</v>
      </c>
      <c r="I172" s="256">
        <f t="shared" si="41"/>
        <v>0</v>
      </c>
      <c r="J172" s="255"/>
      <c r="K172" s="256">
        <f t="shared" si="42"/>
        <v>0</v>
      </c>
      <c r="O172" s="248">
        <v>2</v>
      </c>
      <c r="AA172" s="223">
        <v>12</v>
      </c>
      <c r="AB172" s="223">
        <v>0</v>
      </c>
      <c r="AC172" s="223">
        <v>158</v>
      </c>
      <c r="AZ172" s="223">
        <v>1</v>
      </c>
      <c r="BA172" s="223">
        <f t="shared" si="43"/>
        <v>0</v>
      </c>
      <c r="BB172" s="223">
        <f t="shared" si="44"/>
        <v>0</v>
      </c>
      <c r="BC172" s="223">
        <f t="shared" si="45"/>
        <v>0</v>
      </c>
      <c r="BD172" s="223">
        <f t="shared" si="46"/>
        <v>0</v>
      </c>
      <c r="BE172" s="223">
        <f t="shared" si="47"/>
        <v>0</v>
      </c>
      <c r="CA172" s="248">
        <v>12</v>
      </c>
      <c r="CB172" s="248">
        <v>0</v>
      </c>
    </row>
    <row r="173" spans="1:80" x14ac:dyDescent="0.2">
      <c r="A173" s="249">
        <v>162</v>
      </c>
      <c r="B173" s="250" t="s">
        <v>1095</v>
      </c>
      <c r="C173" s="251" t="s">
        <v>1096</v>
      </c>
      <c r="D173" s="252" t="s">
        <v>862</v>
      </c>
      <c r="E173" s="253">
        <v>8</v>
      </c>
      <c r="F173" s="334">
        <v>0</v>
      </c>
      <c r="G173" s="254">
        <f t="shared" si="40"/>
        <v>0</v>
      </c>
      <c r="H173" s="255">
        <v>0</v>
      </c>
      <c r="I173" s="256">
        <f t="shared" si="41"/>
        <v>0</v>
      </c>
      <c r="J173" s="255"/>
      <c r="K173" s="256">
        <f t="shared" si="42"/>
        <v>0</v>
      </c>
      <c r="O173" s="248">
        <v>2</v>
      </c>
      <c r="AA173" s="223">
        <v>12</v>
      </c>
      <c r="AB173" s="223">
        <v>0</v>
      </c>
      <c r="AC173" s="223">
        <v>159</v>
      </c>
      <c r="AZ173" s="223">
        <v>1</v>
      </c>
      <c r="BA173" s="223">
        <f t="shared" si="43"/>
        <v>0</v>
      </c>
      <c r="BB173" s="223">
        <f t="shared" si="44"/>
        <v>0</v>
      </c>
      <c r="BC173" s="223">
        <f t="shared" si="45"/>
        <v>0</v>
      </c>
      <c r="BD173" s="223">
        <f t="shared" si="46"/>
        <v>0</v>
      </c>
      <c r="BE173" s="223">
        <f t="shared" si="47"/>
        <v>0</v>
      </c>
      <c r="CA173" s="248">
        <v>12</v>
      </c>
      <c r="CB173" s="248">
        <v>0</v>
      </c>
    </row>
    <row r="174" spans="1:80" x14ac:dyDescent="0.2">
      <c r="A174" s="249">
        <v>163</v>
      </c>
      <c r="B174" s="250" t="s">
        <v>1097</v>
      </c>
      <c r="C174" s="251" t="s">
        <v>1098</v>
      </c>
      <c r="D174" s="252" t="s">
        <v>1099</v>
      </c>
      <c r="E174" s="253">
        <v>55</v>
      </c>
      <c r="F174" s="334">
        <v>0</v>
      </c>
      <c r="G174" s="254">
        <f t="shared" si="40"/>
        <v>0</v>
      </c>
      <c r="H174" s="255">
        <v>0</v>
      </c>
      <c r="I174" s="256">
        <f t="shared" si="41"/>
        <v>0</v>
      </c>
      <c r="J174" s="255"/>
      <c r="K174" s="256">
        <f t="shared" si="42"/>
        <v>0</v>
      </c>
      <c r="O174" s="248">
        <v>2</v>
      </c>
      <c r="AA174" s="223">
        <v>12</v>
      </c>
      <c r="AB174" s="223">
        <v>0</v>
      </c>
      <c r="AC174" s="223">
        <v>160</v>
      </c>
      <c r="AZ174" s="223">
        <v>1</v>
      </c>
      <c r="BA174" s="223">
        <f t="shared" si="43"/>
        <v>0</v>
      </c>
      <c r="BB174" s="223">
        <f t="shared" si="44"/>
        <v>0</v>
      </c>
      <c r="BC174" s="223">
        <f t="shared" si="45"/>
        <v>0</v>
      </c>
      <c r="BD174" s="223">
        <f t="shared" si="46"/>
        <v>0</v>
      </c>
      <c r="BE174" s="223">
        <f t="shared" si="47"/>
        <v>0</v>
      </c>
      <c r="CA174" s="248">
        <v>12</v>
      </c>
      <c r="CB174" s="248">
        <v>0</v>
      </c>
    </row>
    <row r="175" spans="1:80" x14ac:dyDescent="0.2">
      <c r="A175" s="249">
        <v>164</v>
      </c>
      <c r="B175" s="250" t="s">
        <v>1100</v>
      </c>
      <c r="C175" s="251" t="s">
        <v>1101</v>
      </c>
      <c r="D175" s="252" t="s">
        <v>862</v>
      </c>
      <c r="E175" s="253">
        <v>10</v>
      </c>
      <c r="F175" s="334">
        <v>0</v>
      </c>
      <c r="G175" s="254">
        <f t="shared" si="40"/>
        <v>0</v>
      </c>
      <c r="H175" s="255">
        <v>0</v>
      </c>
      <c r="I175" s="256">
        <f t="shared" si="41"/>
        <v>0</v>
      </c>
      <c r="J175" s="255"/>
      <c r="K175" s="256">
        <f t="shared" si="42"/>
        <v>0</v>
      </c>
      <c r="O175" s="248">
        <v>2</v>
      </c>
      <c r="AA175" s="223">
        <v>12</v>
      </c>
      <c r="AB175" s="223">
        <v>0</v>
      </c>
      <c r="AC175" s="223">
        <v>161</v>
      </c>
      <c r="AZ175" s="223">
        <v>1</v>
      </c>
      <c r="BA175" s="223">
        <f t="shared" si="43"/>
        <v>0</v>
      </c>
      <c r="BB175" s="223">
        <f t="shared" si="44"/>
        <v>0</v>
      </c>
      <c r="BC175" s="223">
        <f t="shared" si="45"/>
        <v>0</v>
      </c>
      <c r="BD175" s="223">
        <f t="shared" si="46"/>
        <v>0</v>
      </c>
      <c r="BE175" s="223">
        <f t="shared" si="47"/>
        <v>0</v>
      </c>
      <c r="CA175" s="248">
        <v>12</v>
      </c>
      <c r="CB175" s="248">
        <v>0</v>
      </c>
    </row>
    <row r="176" spans="1:80" x14ac:dyDescent="0.2">
      <c r="A176" s="249">
        <v>165</v>
      </c>
      <c r="B176" s="250" t="s">
        <v>1102</v>
      </c>
      <c r="C176" s="251" t="s">
        <v>1103</v>
      </c>
      <c r="D176" s="252" t="s">
        <v>862</v>
      </c>
      <c r="E176" s="253">
        <v>200</v>
      </c>
      <c r="F176" s="334">
        <v>0</v>
      </c>
      <c r="G176" s="254">
        <f t="shared" si="40"/>
        <v>0</v>
      </c>
      <c r="H176" s="255">
        <v>0</v>
      </c>
      <c r="I176" s="256">
        <f t="shared" si="41"/>
        <v>0</v>
      </c>
      <c r="J176" s="255"/>
      <c r="K176" s="256">
        <f t="shared" si="42"/>
        <v>0</v>
      </c>
      <c r="O176" s="248">
        <v>2</v>
      </c>
      <c r="AA176" s="223">
        <v>12</v>
      </c>
      <c r="AB176" s="223">
        <v>0</v>
      </c>
      <c r="AC176" s="223">
        <v>162</v>
      </c>
      <c r="AZ176" s="223">
        <v>1</v>
      </c>
      <c r="BA176" s="223">
        <f t="shared" si="43"/>
        <v>0</v>
      </c>
      <c r="BB176" s="223">
        <f t="shared" si="44"/>
        <v>0</v>
      </c>
      <c r="BC176" s="223">
        <f t="shared" si="45"/>
        <v>0</v>
      </c>
      <c r="BD176" s="223">
        <f t="shared" si="46"/>
        <v>0</v>
      </c>
      <c r="BE176" s="223">
        <f t="shared" si="47"/>
        <v>0</v>
      </c>
      <c r="CA176" s="248">
        <v>12</v>
      </c>
      <c r="CB176" s="248">
        <v>0</v>
      </c>
    </row>
    <row r="177" spans="1:80" x14ac:dyDescent="0.2">
      <c r="A177" s="249">
        <v>166</v>
      </c>
      <c r="B177" s="250" t="s">
        <v>1104</v>
      </c>
      <c r="C177" s="251" t="s">
        <v>1105</v>
      </c>
      <c r="D177" s="252" t="s">
        <v>1004</v>
      </c>
      <c r="E177" s="253">
        <v>4</v>
      </c>
      <c r="F177" s="334">
        <v>0</v>
      </c>
      <c r="G177" s="254">
        <f t="shared" si="40"/>
        <v>0</v>
      </c>
      <c r="H177" s="255">
        <v>0</v>
      </c>
      <c r="I177" s="256">
        <f t="shared" si="41"/>
        <v>0</v>
      </c>
      <c r="J177" s="255"/>
      <c r="K177" s="256">
        <f t="shared" si="42"/>
        <v>0</v>
      </c>
      <c r="O177" s="248">
        <v>2</v>
      </c>
      <c r="AA177" s="223">
        <v>12</v>
      </c>
      <c r="AB177" s="223">
        <v>0</v>
      </c>
      <c r="AC177" s="223">
        <v>163</v>
      </c>
      <c r="AZ177" s="223">
        <v>1</v>
      </c>
      <c r="BA177" s="223">
        <f t="shared" si="43"/>
        <v>0</v>
      </c>
      <c r="BB177" s="223">
        <f t="shared" si="44"/>
        <v>0</v>
      </c>
      <c r="BC177" s="223">
        <f t="shared" si="45"/>
        <v>0</v>
      </c>
      <c r="BD177" s="223">
        <f t="shared" si="46"/>
        <v>0</v>
      </c>
      <c r="BE177" s="223">
        <f t="shared" si="47"/>
        <v>0</v>
      </c>
      <c r="CA177" s="248">
        <v>12</v>
      </c>
      <c r="CB177" s="248">
        <v>0</v>
      </c>
    </row>
    <row r="178" spans="1:80" x14ac:dyDescent="0.2">
      <c r="A178" s="249">
        <v>167</v>
      </c>
      <c r="B178" s="250" t="s">
        <v>1009</v>
      </c>
      <c r="C178" s="251" t="s">
        <v>1010</v>
      </c>
      <c r="D178" s="252" t="s">
        <v>862</v>
      </c>
      <c r="E178" s="253">
        <v>18</v>
      </c>
      <c r="F178" s="334">
        <v>0</v>
      </c>
      <c r="G178" s="254">
        <f t="shared" si="40"/>
        <v>0</v>
      </c>
      <c r="H178" s="255">
        <v>0</v>
      </c>
      <c r="I178" s="256">
        <f t="shared" si="41"/>
        <v>0</v>
      </c>
      <c r="J178" s="255"/>
      <c r="K178" s="256">
        <f t="shared" si="42"/>
        <v>0</v>
      </c>
      <c r="O178" s="248">
        <v>2</v>
      </c>
      <c r="AA178" s="223">
        <v>12</v>
      </c>
      <c r="AB178" s="223">
        <v>0</v>
      </c>
      <c r="AC178" s="223">
        <v>164</v>
      </c>
      <c r="AZ178" s="223">
        <v>1</v>
      </c>
      <c r="BA178" s="223">
        <f t="shared" si="43"/>
        <v>0</v>
      </c>
      <c r="BB178" s="223">
        <f t="shared" si="44"/>
        <v>0</v>
      </c>
      <c r="BC178" s="223">
        <f t="shared" si="45"/>
        <v>0</v>
      </c>
      <c r="BD178" s="223">
        <f t="shared" si="46"/>
        <v>0</v>
      </c>
      <c r="BE178" s="223">
        <f t="shared" si="47"/>
        <v>0</v>
      </c>
      <c r="CA178" s="248">
        <v>12</v>
      </c>
      <c r="CB178" s="248">
        <v>0</v>
      </c>
    </row>
    <row r="179" spans="1:80" x14ac:dyDescent="0.2">
      <c r="A179" s="249">
        <v>168</v>
      </c>
      <c r="B179" s="250" t="s">
        <v>1011</v>
      </c>
      <c r="C179" s="251" t="s">
        <v>1012</v>
      </c>
      <c r="D179" s="252" t="s">
        <v>862</v>
      </c>
      <c r="E179" s="253">
        <v>18</v>
      </c>
      <c r="F179" s="334">
        <v>0</v>
      </c>
      <c r="G179" s="254">
        <f t="shared" si="40"/>
        <v>0</v>
      </c>
      <c r="H179" s="255">
        <v>0</v>
      </c>
      <c r="I179" s="256">
        <f t="shared" si="41"/>
        <v>0</v>
      </c>
      <c r="J179" s="255"/>
      <c r="K179" s="256">
        <f t="shared" si="42"/>
        <v>0</v>
      </c>
      <c r="O179" s="248">
        <v>2</v>
      </c>
      <c r="AA179" s="223">
        <v>12</v>
      </c>
      <c r="AB179" s="223">
        <v>0</v>
      </c>
      <c r="AC179" s="223">
        <v>165</v>
      </c>
      <c r="AZ179" s="223">
        <v>1</v>
      </c>
      <c r="BA179" s="223">
        <f t="shared" si="43"/>
        <v>0</v>
      </c>
      <c r="BB179" s="223">
        <f t="shared" si="44"/>
        <v>0</v>
      </c>
      <c r="BC179" s="223">
        <f t="shared" si="45"/>
        <v>0</v>
      </c>
      <c r="BD179" s="223">
        <f t="shared" si="46"/>
        <v>0</v>
      </c>
      <c r="BE179" s="223">
        <f t="shared" si="47"/>
        <v>0</v>
      </c>
      <c r="CA179" s="248">
        <v>12</v>
      </c>
      <c r="CB179" s="248">
        <v>0</v>
      </c>
    </row>
    <row r="180" spans="1:80" x14ac:dyDescent="0.2">
      <c r="A180" s="249">
        <v>169</v>
      </c>
      <c r="B180" s="250" t="s">
        <v>1106</v>
      </c>
      <c r="C180" s="251" t="s">
        <v>1107</v>
      </c>
      <c r="D180" s="252" t="s">
        <v>1004</v>
      </c>
      <c r="E180" s="253">
        <v>50</v>
      </c>
      <c r="F180" s="334">
        <v>0</v>
      </c>
      <c r="G180" s="254">
        <f t="shared" si="40"/>
        <v>0</v>
      </c>
      <c r="H180" s="255">
        <v>0</v>
      </c>
      <c r="I180" s="256">
        <f t="shared" si="41"/>
        <v>0</v>
      </c>
      <c r="J180" s="255"/>
      <c r="K180" s="256">
        <f t="shared" si="42"/>
        <v>0</v>
      </c>
      <c r="O180" s="248">
        <v>2</v>
      </c>
      <c r="AA180" s="223">
        <v>12</v>
      </c>
      <c r="AB180" s="223">
        <v>0</v>
      </c>
      <c r="AC180" s="223">
        <v>166</v>
      </c>
      <c r="AZ180" s="223">
        <v>1</v>
      </c>
      <c r="BA180" s="223">
        <f t="shared" si="43"/>
        <v>0</v>
      </c>
      <c r="BB180" s="223">
        <f t="shared" si="44"/>
        <v>0</v>
      </c>
      <c r="BC180" s="223">
        <f t="shared" si="45"/>
        <v>0</v>
      </c>
      <c r="BD180" s="223">
        <f t="shared" si="46"/>
        <v>0</v>
      </c>
      <c r="BE180" s="223">
        <f t="shared" si="47"/>
        <v>0</v>
      </c>
      <c r="CA180" s="248">
        <v>12</v>
      </c>
      <c r="CB180" s="248">
        <v>0</v>
      </c>
    </row>
    <row r="181" spans="1:80" x14ac:dyDescent="0.2">
      <c r="A181" s="249">
        <v>170</v>
      </c>
      <c r="B181" s="250" t="s">
        <v>1108</v>
      </c>
      <c r="C181" s="251" t="s">
        <v>1109</v>
      </c>
      <c r="D181" s="252" t="s">
        <v>1004</v>
      </c>
      <c r="E181" s="253">
        <v>70</v>
      </c>
      <c r="F181" s="334">
        <v>0</v>
      </c>
      <c r="G181" s="254">
        <f t="shared" si="40"/>
        <v>0</v>
      </c>
      <c r="H181" s="255">
        <v>0</v>
      </c>
      <c r="I181" s="256">
        <f t="shared" si="41"/>
        <v>0</v>
      </c>
      <c r="J181" s="255"/>
      <c r="K181" s="256">
        <f t="shared" si="42"/>
        <v>0</v>
      </c>
      <c r="O181" s="248">
        <v>2</v>
      </c>
      <c r="AA181" s="223">
        <v>12</v>
      </c>
      <c r="AB181" s="223">
        <v>0</v>
      </c>
      <c r="AC181" s="223">
        <v>167</v>
      </c>
      <c r="AZ181" s="223">
        <v>1</v>
      </c>
      <c r="BA181" s="223">
        <f t="shared" si="43"/>
        <v>0</v>
      </c>
      <c r="BB181" s="223">
        <f t="shared" si="44"/>
        <v>0</v>
      </c>
      <c r="BC181" s="223">
        <f t="shared" si="45"/>
        <v>0</v>
      </c>
      <c r="BD181" s="223">
        <f t="shared" si="46"/>
        <v>0</v>
      </c>
      <c r="BE181" s="223">
        <f t="shared" si="47"/>
        <v>0</v>
      </c>
      <c r="CA181" s="248">
        <v>12</v>
      </c>
      <c r="CB181" s="248">
        <v>0</v>
      </c>
    </row>
    <row r="182" spans="1:80" x14ac:dyDescent="0.2">
      <c r="A182" s="249">
        <v>171</v>
      </c>
      <c r="B182" s="250" t="s">
        <v>1110</v>
      </c>
      <c r="C182" s="251" t="s">
        <v>1111</v>
      </c>
      <c r="D182" s="252" t="s">
        <v>1004</v>
      </c>
      <c r="E182" s="253">
        <v>30</v>
      </c>
      <c r="F182" s="334">
        <v>0</v>
      </c>
      <c r="G182" s="254">
        <f t="shared" si="40"/>
        <v>0</v>
      </c>
      <c r="H182" s="255">
        <v>0</v>
      </c>
      <c r="I182" s="256">
        <f t="shared" si="41"/>
        <v>0</v>
      </c>
      <c r="J182" s="255"/>
      <c r="K182" s="256">
        <f t="shared" si="42"/>
        <v>0</v>
      </c>
      <c r="O182" s="248">
        <v>2</v>
      </c>
      <c r="AA182" s="223">
        <v>12</v>
      </c>
      <c r="AB182" s="223">
        <v>0</v>
      </c>
      <c r="AC182" s="223">
        <v>168</v>
      </c>
      <c r="AZ182" s="223">
        <v>1</v>
      </c>
      <c r="BA182" s="223">
        <f t="shared" si="43"/>
        <v>0</v>
      </c>
      <c r="BB182" s="223">
        <f t="shared" si="44"/>
        <v>0</v>
      </c>
      <c r="BC182" s="223">
        <f t="shared" si="45"/>
        <v>0</v>
      </c>
      <c r="BD182" s="223">
        <f t="shared" si="46"/>
        <v>0</v>
      </c>
      <c r="BE182" s="223">
        <f t="shared" si="47"/>
        <v>0</v>
      </c>
      <c r="CA182" s="248">
        <v>12</v>
      </c>
      <c r="CB182" s="248">
        <v>0</v>
      </c>
    </row>
    <row r="183" spans="1:80" x14ac:dyDescent="0.2">
      <c r="A183" s="249">
        <v>172</v>
      </c>
      <c r="B183" s="250" t="s">
        <v>1007</v>
      </c>
      <c r="C183" s="251" t="s">
        <v>1008</v>
      </c>
      <c r="D183" s="252" t="s">
        <v>1004</v>
      </c>
      <c r="E183" s="253">
        <v>30</v>
      </c>
      <c r="F183" s="334">
        <v>0</v>
      </c>
      <c r="G183" s="254">
        <f t="shared" si="40"/>
        <v>0</v>
      </c>
      <c r="H183" s="255">
        <v>0</v>
      </c>
      <c r="I183" s="256">
        <f t="shared" si="41"/>
        <v>0</v>
      </c>
      <c r="J183" s="255"/>
      <c r="K183" s="256">
        <f t="shared" si="42"/>
        <v>0</v>
      </c>
      <c r="O183" s="248">
        <v>2</v>
      </c>
      <c r="AA183" s="223">
        <v>12</v>
      </c>
      <c r="AB183" s="223">
        <v>0</v>
      </c>
      <c r="AC183" s="223">
        <v>169</v>
      </c>
      <c r="AZ183" s="223">
        <v>1</v>
      </c>
      <c r="BA183" s="223">
        <f t="shared" si="43"/>
        <v>0</v>
      </c>
      <c r="BB183" s="223">
        <f t="shared" si="44"/>
        <v>0</v>
      </c>
      <c r="BC183" s="223">
        <f t="shared" si="45"/>
        <v>0</v>
      </c>
      <c r="BD183" s="223">
        <f t="shared" si="46"/>
        <v>0</v>
      </c>
      <c r="BE183" s="223">
        <f t="shared" si="47"/>
        <v>0</v>
      </c>
      <c r="CA183" s="248">
        <v>12</v>
      </c>
      <c r="CB183" s="248">
        <v>0</v>
      </c>
    </row>
    <row r="184" spans="1:80" x14ac:dyDescent="0.2">
      <c r="A184" s="249">
        <v>173</v>
      </c>
      <c r="B184" s="250" t="s">
        <v>1112</v>
      </c>
      <c r="C184" s="251" t="s">
        <v>1113</v>
      </c>
      <c r="D184" s="252" t="s">
        <v>1004</v>
      </c>
      <c r="E184" s="253">
        <v>20</v>
      </c>
      <c r="F184" s="334">
        <v>0</v>
      </c>
      <c r="G184" s="254">
        <f t="shared" si="40"/>
        <v>0</v>
      </c>
      <c r="H184" s="255">
        <v>0</v>
      </c>
      <c r="I184" s="256">
        <f t="shared" si="41"/>
        <v>0</v>
      </c>
      <c r="J184" s="255"/>
      <c r="K184" s="256">
        <f t="shared" si="42"/>
        <v>0</v>
      </c>
      <c r="O184" s="248">
        <v>2</v>
      </c>
      <c r="AA184" s="223">
        <v>12</v>
      </c>
      <c r="AB184" s="223">
        <v>0</v>
      </c>
      <c r="AC184" s="223">
        <v>170</v>
      </c>
      <c r="AZ184" s="223">
        <v>1</v>
      </c>
      <c r="BA184" s="223">
        <f t="shared" si="43"/>
        <v>0</v>
      </c>
      <c r="BB184" s="223">
        <f t="shared" si="44"/>
        <v>0</v>
      </c>
      <c r="BC184" s="223">
        <f t="shared" si="45"/>
        <v>0</v>
      </c>
      <c r="BD184" s="223">
        <f t="shared" si="46"/>
        <v>0</v>
      </c>
      <c r="BE184" s="223">
        <f t="shared" si="47"/>
        <v>0</v>
      </c>
      <c r="CA184" s="248">
        <v>12</v>
      </c>
      <c r="CB184" s="248">
        <v>0</v>
      </c>
    </row>
    <row r="185" spans="1:80" x14ac:dyDescent="0.2">
      <c r="A185" s="249">
        <v>174</v>
      </c>
      <c r="B185" s="250" t="s">
        <v>1009</v>
      </c>
      <c r="C185" s="251" t="s">
        <v>1010</v>
      </c>
      <c r="D185" s="252" t="s">
        <v>862</v>
      </c>
      <c r="E185" s="253">
        <v>250</v>
      </c>
      <c r="F185" s="334">
        <v>0</v>
      </c>
      <c r="G185" s="254">
        <f t="shared" si="40"/>
        <v>0</v>
      </c>
      <c r="H185" s="255">
        <v>0</v>
      </c>
      <c r="I185" s="256">
        <f t="shared" si="41"/>
        <v>0</v>
      </c>
      <c r="J185" s="255"/>
      <c r="K185" s="256">
        <f t="shared" si="42"/>
        <v>0</v>
      </c>
      <c r="O185" s="248">
        <v>2</v>
      </c>
      <c r="AA185" s="223">
        <v>12</v>
      </c>
      <c r="AB185" s="223">
        <v>0</v>
      </c>
      <c r="AC185" s="223">
        <v>171</v>
      </c>
      <c r="AZ185" s="223">
        <v>1</v>
      </c>
      <c r="BA185" s="223">
        <f t="shared" si="43"/>
        <v>0</v>
      </c>
      <c r="BB185" s="223">
        <f t="shared" si="44"/>
        <v>0</v>
      </c>
      <c r="BC185" s="223">
        <f t="shared" si="45"/>
        <v>0</v>
      </c>
      <c r="BD185" s="223">
        <f t="shared" si="46"/>
        <v>0</v>
      </c>
      <c r="BE185" s="223">
        <f t="shared" si="47"/>
        <v>0</v>
      </c>
      <c r="CA185" s="248">
        <v>12</v>
      </c>
      <c r="CB185" s="248">
        <v>0</v>
      </c>
    </row>
    <row r="186" spans="1:80" x14ac:dyDescent="0.2">
      <c r="A186" s="249">
        <v>175</v>
      </c>
      <c r="B186" s="250" t="s">
        <v>1011</v>
      </c>
      <c r="C186" s="251" t="s">
        <v>1012</v>
      </c>
      <c r="D186" s="252" t="s">
        <v>862</v>
      </c>
      <c r="E186" s="253">
        <v>250</v>
      </c>
      <c r="F186" s="334">
        <v>0</v>
      </c>
      <c r="G186" s="254">
        <f t="shared" si="40"/>
        <v>0</v>
      </c>
      <c r="H186" s="255">
        <v>0</v>
      </c>
      <c r="I186" s="256">
        <f t="shared" si="41"/>
        <v>0</v>
      </c>
      <c r="J186" s="255"/>
      <c r="K186" s="256">
        <f t="shared" si="42"/>
        <v>0</v>
      </c>
      <c r="O186" s="248">
        <v>2</v>
      </c>
      <c r="AA186" s="223">
        <v>12</v>
      </c>
      <c r="AB186" s="223">
        <v>0</v>
      </c>
      <c r="AC186" s="223">
        <v>172</v>
      </c>
      <c r="AZ186" s="223">
        <v>1</v>
      </c>
      <c r="BA186" s="223">
        <f t="shared" si="43"/>
        <v>0</v>
      </c>
      <c r="BB186" s="223">
        <f t="shared" si="44"/>
        <v>0</v>
      </c>
      <c r="BC186" s="223">
        <f t="shared" si="45"/>
        <v>0</v>
      </c>
      <c r="BD186" s="223">
        <f t="shared" si="46"/>
        <v>0</v>
      </c>
      <c r="BE186" s="223">
        <f t="shared" si="47"/>
        <v>0</v>
      </c>
      <c r="CA186" s="248">
        <v>12</v>
      </c>
      <c r="CB186" s="248">
        <v>0</v>
      </c>
    </row>
    <row r="187" spans="1:80" x14ac:dyDescent="0.2">
      <c r="A187" s="249">
        <v>176</v>
      </c>
      <c r="B187" s="250" t="s">
        <v>1114</v>
      </c>
      <c r="C187" s="251" t="s">
        <v>1115</v>
      </c>
      <c r="D187" s="252" t="s">
        <v>1116</v>
      </c>
      <c r="E187" s="253">
        <v>1</v>
      </c>
      <c r="F187" s="334">
        <v>0</v>
      </c>
      <c r="G187" s="254">
        <f t="shared" si="40"/>
        <v>0</v>
      </c>
      <c r="H187" s="255">
        <v>0</v>
      </c>
      <c r="I187" s="256">
        <f t="shared" si="41"/>
        <v>0</v>
      </c>
      <c r="J187" s="255"/>
      <c r="K187" s="256">
        <f t="shared" si="42"/>
        <v>0</v>
      </c>
      <c r="O187" s="248">
        <v>2</v>
      </c>
      <c r="AA187" s="223">
        <v>12</v>
      </c>
      <c r="AB187" s="223">
        <v>0</v>
      </c>
      <c r="AC187" s="223">
        <v>173</v>
      </c>
      <c r="AZ187" s="223">
        <v>1</v>
      </c>
      <c r="BA187" s="223">
        <f t="shared" si="43"/>
        <v>0</v>
      </c>
      <c r="BB187" s="223">
        <f t="shared" si="44"/>
        <v>0</v>
      </c>
      <c r="BC187" s="223">
        <f t="shared" si="45"/>
        <v>0</v>
      </c>
      <c r="BD187" s="223">
        <f t="shared" si="46"/>
        <v>0</v>
      </c>
      <c r="BE187" s="223">
        <f t="shared" si="47"/>
        <v>0</v>
      </c>
      <c r="CA187" s="248">
        <v>12</v>
      </c>
      <c r="CB187" s="248">
        <v>0</v>
      </c>
    </row>
    <row r="188" spans="1:80" x14ac:dyDescent="0.2">
      <c r="A188" s="249">
        <v>177</v>
      </c>
      <c r="B188" s="250" t="s">
        <v>1117</v>
      </c>
      <c r="C188" s="251" t="s">
        <v>1118</v>
      </c>
      <c r="D188" s="252" t="s">
        <v>1099</v>
      </c>
      <c r="E188" s="253">
        <v>5</v>
      </c>
      <c r="F188" s="334">
        <v>0</v>
      </c>
      <c r="G188" s="254">
        <f t="shared" si="40"/>
        <v>0</v>
      </c>
      <c r="H188" s="255">
        <v>0</v>
      </c>
      <c r="I188" s="256">
        <f t="shared" si="41"/>
        <v>0</v>
      </c>
      <c r="J188" s="255"/>
      <c r="K188" s="256">
        <f t="shared" si="42"/>
        <v>0</v>
      </c>
      <c r="O188" s="248">
        <v>2</v>
      </c>
      <c r="AA188" s="223">
        <v>12</v>
      </c>
      <c r="AB188" s="223">
        <v>0</v>
      </c>
      <c r="AC188" s="223">
        <v>174</v>
      </c>
      <c r="AZ188" s="223">
        <v>1</v>
      </c>
      <c r="BA188" s="223">
        <f t="shared" si="43"/>
        <v>0</v>
      </c>
      <c r="BB188" s="223">
        <f t="shared" si="44"/>
        <v>0</v>
      </c>
      <c r="BC188" s="223">
        <f t="shared" si="45"/>
        <v>0</v>
      </c>
      <c r="BD188" s="223">
        <f t="shared" si="46"/>
        <v>0</v>
      </c>
      <c r="BE188" s="223">
        <f t="shared" si="47"/>
        <v>0</v>
      </c>
      <c r="CA188" s="248">
        <v>12</v>
      </c>
      <c r="CB188" s="248">
        <v>0</v>
      </c>
    </row>
    <row r="189" spans="1:80" x14ac:dyDescent="0.2">
      <c r="A189" s="249">
        <v>178</v>
      </c>
      <c r="B189" s="250" t="s">
        <v>1119</v>
      </c>
      <c r="C189" s="251" t="s">
        <v>1120</v>
      </c>
      <c r="D189" s="252" t="s">
        <v>1004</v>
      </c>
      <c r="E189" s="253">
        <v>13</v>
      </c>
      <c r="F189" s="334">
        <v>0</v>
      </c>
      <c r="G189" s="254">
        <f t="shared" si="40"/>
        <v>0</v>
      </c>
      <c r="H189" s="255">
        <v>0</v>
      </c>
      <c r="I189" s="256">
        <f t="shared" si="41"/>
        <v>0</v>
      </c>
      <c r="J189" s="255"/>
      <c r="K189" s="256">
        <f t="shared" si="42"/>
        <v>0</v>
      </c>
      <c r="O189" s="248">
        <v>2</v>
      </c>
      <c r="AA189" s="223">
        <v>12</v>
      </c>
      <c r="AB189" s="223">
        <v>0</v>
      </c>
      <c r="AC189" s="223">
        <v>175</v>
      </c>
      <c r="AZ189" s="223">
        <v>1</v>
      </c>
      <c r="BA189" s="223">
        <f t="shared" si="43"/>
        <v>0</v>
      </c>
      <c r="BB189" s="223">
        <f t="shared" si="44"/>
        <v>0</v>
      </c>
      <c r="BC189" s="223">
        <f t="shared" si="45"/>
        <v>0</v>
      </c>
      <c r="BD189" s="223">
        <f t="shared" si="46"/>
        <v>0</v>
      </c>
      <c r="BE189" s="223">
        <f t="shared" si="47"/>
        <v>0</v>
      </c>
      <c r="CA189" s="248">
        <v>12</v>
      </c>
      <c r="CB189" s="248">
        <v>0</v>
      </c>
    </row>
    <row r="190" spans="1:80" x14ac:dyDescent="0.2">
      <c r="A190" s="249">
        <v>179</v>
      </c>
      <c r="B190" s="250" t="s">
        <v>1121</v>
      </c>
      <c r="C190" s="251" t="s">
        <v>1122</v>
      </c>
      <c r="D190" s="252" t="s">
        <v>862</v>
      </c>
      <c r="E190" s="253">
        <v>2</v>
      </c>
      <c r="F190" s="334">
        <v>0</v>
      </c>
      <c r="G190" s="254">
        <f t="shared" si="40"/>
        <v>0</v>
      </c>
      <c r="H190" s="255">
        <v>0</v>
      </c>
      <c r="I190" s="256">
        <f t="shared" si="41"/>
        <v>0</v>
      </c>
      <c r="J190" s="255"/>
      <c r="K190" s="256">
        <f t="shared" si="42"/>
        <v>0</v>
      </c>
      <c r="O190" s="248">
        <v>2</v>
      </c>
      <c r="AA190" s="223">
        <v>12</v>
      </c>
      <c r="AB190" s="223">
        <v>0</v>
      </c>
      <c r="AC190" s="223">
        <v>176</v>
      </c>
      <c r="AZ190" s="223">
        <v>1</v>
      </c>
      <c r="BA190" s="223">
        <f t="shared" si="43"/>
        <v>0</v>
      </c>
      <c r="BB190" s="223">
        <f t="shared" si="44"/>
        <v>0</v>
      </c>
      <c r="BC190" s="223">
        <f t="shared" si="45"/>
        <v>0</v>
      </c>
      <c r="BD190" s="223">
        <f t="shared" si="46"/>
        <v>0</v>
      </c>
      <c r="BE190" s="223">
        <f t="shared" si="47"/>
        <v>0</v>
      </c>
      <c r="CA190" s="248">
        <v>12</v>
      </c>
      <c r="CB190" s="248">
        <v>0</v>
      </c>
    </row>
    <row r="191" spans="1:80" x14ac:dyDescent="0.2">
      <c r="A191" s="249">
        <v>180</v>
      </c>
      <c r="B191" s="250" t="s">
        <v>1123</v>
      </c>
      <c r="C191" s="251" t="s">
        <v>1124</v>
      </c>
      <c r="D191" s="252" t="s">
        <v>862</v>
      </c>
      <c r="E191" s="253">
        <v>1</v>
      </c>
      <c r="F191" s="334">
        <v>0</v>
      </c>
      <c r="G191" s="254">
        <f t="shared" si="40"/>
        <v>0</v>
      </c>
      <c r="H191" s="255">
        <v>0</v>
      </c>
      <c r="I191" s="256">
        <f t="shared" si="41"/>
        <v>0</v>
      </c>
      <c r="J191" s="255"/>
      <c r="K191" s="256">
        <f t="shared" si="42"/>
        <v>0</v>
      </c>
      <c r="O191" s="248">
        <v>2</v>
      </c>
      <c r="AA191" s="223">
        <v>12</v>
      </c>
      <c r="AB191" s="223">
        <v>0</v>
      </c>
      <c r="AC191" s="223">
        <v>177</v>
      </c>
      <c r="AZ191" s="223">
        <v>1</v>
      </c>
      <c r="BA191" s="223">
        <f t="shared" si="43"/>
        <v>0</v>
      </c>
      <c r="BB191" s="223">
        <f t="shared" si="44"/>
        <v>0</v>
      </c>
      <c r="BC191" s="223">
        <f t="shared" si="45"/>
        <v>0</v>
      </c>
      <c r="BD191" s="223">
        <f t="shared" si="46"/>
        <v>0</v>
      </c>
      <c r="BE191" s="223">
        <f t="shared" si="47"/>
        <v>0</v>
      </c>
      <c r="CA191" s="248">
        <v>12</v>
      </c>
      <c r="CB191" s="248">
        <v>0</v>
      </c>
    </row>
    <row r="192" spans="1:80" x14ac:dyDescent="0.2">
      <c r="A192" s="249">
        <v>181</v>
      </c>
      <c r="B192" s="250" t="s">
        <v>1125</v>
      </c>
      <c r="C192" s="251" t="s">
        <v>1126</v>
      </c>
      <c r="D192" s="252" t="s">
        <v>862</v>
      </c>
      <c r="E192" s="253">
        <v>1</v>
      </c>
      <c r="F192" s="334">
        <v>0</v>
      </c>
      <c r="G192" s="254">
        <f t="shared" si="40"/>
        <v>0</v>
      </c>
      <c r="H192" s="255">
        <v>0</v>
      </c>
      <c r="I192" s="256">
        <f t="shared" si="41"/>
        <v>0</v>
      </c>
      <c r="J192" s="255"/>
      <c r="K192" s="256">
        <f t="shared" si="42"/>
        <v>0</v>
      </c>
      <c r="O192" s="248">
        <v>2</v>
      </c>
      <c r="AA192" s="223">
        <v>12</v>
      </c>
      <c r="AB192" s="223">
        <v>0</v>
      </c>
      <c r="AC192" s="223">
        <v>178</v>
      </c>
      <c r="AZ192" s="223">
        <v>1</v>
      </c>
      <c r="BA192" s="223">
        <f t="shared" si="43"/>
        <v>0</v>
      </c>
      <c r="BB192" s="223">
        <f t="shared" si="44"/>
        <v>0</v>
      </c>
      <c r="BC192" s="223">
        <f t="shared" si="45"/>
        <v>0</v>
      </c>
      <c r="BD192" s="223">
        <f t="shared" si="46"/>
        <v>0</v>
      </c>
      <c r="BE192" s="223">
        <f t="shared" si="47"/>
        <v>0</v>
      </c>
      <c r="CA192" s="248">
        <v>12</v>
      </c>
      <c r="CB192" s="248">
        <v>0</v>
      </c>
    </row>
    <row r="193" spans="1:80" x14ac:dyDescent="0.2">
      <c r="A193" s="249">
        <v>182</v>
      </c>
      <c r="B193" s="250" t="s">
        <v>1127</v>
      </c>
      <c r="C193" s="251" t="s">
        <v>1128</v>
      </c>
      <c r="D193" s="252" t="s">
        <v>862</v>
      </c>
      <c r="E193" s="253">
        <v>1</v>
      </c>
      <c r="F193" s="334">
        <v>0</v>
      </c>
      <c r="G193" s="254">
        <f t="shared" si="40"/>
        <v>0</v>
      </c>
      <c r="H193" s="255">
        <v>0</v>
      </c>
      <c r="I193" s="256">
        <f t="shared" si="41"/>
        <v>0</v>
      </c>
      <c r="J193" s="255"/>
      <c r="K193" s="256">
        <f t="shared" si="42"/>
        <v>0</v>
      </c>
      <c r="O193" s="248">
        <v>2</v>
      </c>
      <c r="AA193" s="223">
        <v>12</v>
      </c>
      <c r="AB193" s="223">
        <v>0</v>
      </c>
      <c r="AC193" s="223">
        <v>179</v>
      </c>
      <c r="AZ193" s="223">
        <v>1</v>
      </c>
      <c r="BA193" s="223">
        <f t="shared" si="43"/>
        <v>0</v>
      </c>
      <c r="BB193" s="223">
        <f t="shared" si="44"/>
        <v>0</v>
      </c>
      <c r="BC193" s="223">
        <f t="shared" si="45"/>
        <v>0</v>
      </c>
      <c r="BD193" s="223">
        <f t="shared" si="46"/>
        <v>0</v>
      </c>
      <c r="BE193" s="223">
        <f t="shared" si="47"/>
        <v>0</v>
      </c>
      <c r="CA193" s="248">
        <v>12</v>
      </c>
      <c r="CB193" s="248">
        <v>0</v>
      </c>
    </row>
    <row r="194" spans="1:80" x14ac:dyDescent="0.2">
      <c r="A194" s="249">
        <v>183</v>
      </c>
      <c r="B194" s="250" t="s">
        <v>1129</v>
      </c>
      <c r="C194" s="251" t="s">
        <v>1130</v>
      </c>
      <c r="D194" s="252" t="s">
        <v>862</v>
      </c>
      <c r="E194" s="253">
        <v>1</v>
      </c>
      <c r="F194" s="334">
        <v>0</v>
      </c>
      <c r="G194" s="254">
        <f t="shared" si="40"/>
        <v>0</v>
      </c>
      <c r="H194" s="255">
        <v>0</v>
      </c>
      <c r="I194" s="256">
        <f t="shared" si="41"/>
        <v>0</v>
      </c>
      <c r="J194" s="255"/>
      <c r="K194" s="256">
        <f t="shared" si="42"/>
        <v>0</v>
      </c>
      <c r="O194" s="248">
        <v>2</v>
      </c>
      <c r="AA194" s="223">
        <v>12</v>
      </c>
      <c r="AB194" s="223">
        <v>0</v>
      </c>
      <c r="AC194" s="223">
        <v>180</v>
      </c>
      <c r="AZ194" s="223">
        <v>1</v>
      </c>
      <c r="BA194" s="223">
        <f t="shared" si="43"/>
        <v>0</v>
      </c>
      <c r="BB194" s="223">
        <f t="shared" si="44"/>
        <v>0</v>
      </c>
      <c r="BC194" s="223">
        <f t="shared" si="45"/>
        <v>0</v>
      </c>
      <c r="BD194" s="223">
        <f t="shared" si="46"/>
        <v>0</v>
      </c>
      <c r="BE194" s="223">
        <f t="shared" si="47"/>
        <v>0</v>
      </c>
      <c r="CA194" s="248">
        <v>12</v>
      </c>
      <c r="CB194" s="248">
        <v>0</v>
      </c>
    </row>
    <row r="195" spans="1:80" x14ac:dyDescent="0.2">
      <c r="A195" s="249">
        <v>184</v>
      </c>
      <c r="B195" s="250" t="s">
        <v>1131</v>
      </c>
      <c r="C195" s="251" t="s">
        <v>1132</v>
      </c>
      <c r="D195" s="252" t="s">
        <v>862</v>
      </c>
      <c r="E195" s="253">
        <v>1</v>
      </c>
      <c r="F195" s="334">
        <v>0</v>
      </c>
      <c r="G195" s="254">
        <f t="shared" si="40"/>
        <v>0</v>
      </c>
      <c r="H195" s="255">
        <v>0</v>
      </c>
      <c r="I195" s="256">
        <f t="shared" si="41"/>
        <v>0</v>
      </c>
      <c r="J195" s="255"/>
      <c r="K195" s="256">
        <f t="shared" si="42"/>
        <v>0</v>
      </c>
      <c r="O195" s="248">
        <v>2</v>
      </c>
      <c r="AA195" s="223">
        <v>12</v>
      </c>
      <c r="AB195" s="223">
        <v>0</v>
      </c>
      <c r="AC195" s="223">
        <v>181</v>
      </c>
      <c r="AZ195" s="223">
        <v>1</v>
      </c>
      <c r="BA195" s="223">
        <f t="shared" si="43"/>
        <v>0</v>
      </c>
      <c r="BB195" s="223">
        <f t="shared" si="44"/>
        <v>0</v>
      </c>
      <c r="BC195" s="223">
        <f t="shared" si="45"/>
        <v>0</v>
      </c>
      <c r="BD195" s="223">
        <f t="shared" si="46"/>
        <v>0</v>
      </c>
      <c r="BE195" s="223">
        <f t="shared" si="47"/>
        <v>0</v>
      </c>
      <c r="CA195" s="248">
        <v>12</v>
      </c>
      <c r="CB195" s="248">
        <v>0</v>
      </c>
    </row>
    <row r="196" spans="1:80" x14ac:dyDescent="0.2">
      <c r="A196" s="249">
        <v>185</v>
      </c>
      <c r="B196" s="250" t="s">
        <v>1133</v>
      </c>
      <c r="C196" s="251" t="s">
        <v>1134</v>
      </c>
      <c r="D196" s="252" t="s">
        <v>862</v>
      </c>
      <c r="E196" s="253">
        <v>1</v>
      </c>
      <c r="F196" s="334">
        <v>0</v>
      </c>
      <c r="G196" s="254">
        <f t="shared" si="40"/>
        <v>0</v>
      </c>
      <c r="H196" s="255">
        <v>0</v>
      </c>
      <c r="I196" s="256">
        <f t="shared" si="41"/>
        <v>0</v>
      </c>
      <c r="J196" s="255"/>
      <c r="K196" s="256">
        <f t="shared" si="42"/>
        <v>0</v>
      </c>
      <c r="O196" s="248">
        <v>2</v>
      </c>
      <c r="AA196" s="223">
        <v>12</v>
      </c>
      <c r="AB196" s="223">
        <v>0</v>
      </c>
      <c r="AC196" s="223">
        <v>182</v>
      </c>
      <c r="AZ196" s="223">
        <v>1</v>
      </c>
      <c r="BA196" s="223">
        <f t="shared" si="43"/>
        <v>0</v>
      </c>
      <c r="BB196" s="223">
        <f t="shared" si="44"/>
        <v>0</v>
      </c>
      <c r="BC196" s="223">
        <f t="shared" si="45"/>
        <v>0</v>
      </c>
      <c r="BD196" s="223">
        <f t="shared" si="46"/>
        <v>0</v>
      </c>
      <c r="BE196" s="223">
        <f t="shared" si="47"/>
        <v>0</v>
      </c>
      <c r="CA196" s="248">
        <v>12</v>
      </c>
      <c r="CB196" s="248">
        <v>0</v>
      </c>
    </row>
    <row r="197" spans="1:80" x14ac:dyDescent="0.2">
      <c r="A197" s="249">
        <v>186</v>
      </c>
      <c r="B197" s="250" t="s">
        <v>1135</v>
      </c>
      <c r="C197" s="251" t="s">
        <v>1136</v>
      </c>
      <c r="D197" s="252" t="s">
        <v>862</v>
      </c>
      <c r="E197" s="253">
        <v>1</v>
      </c>
      <c r="F197" s="334">
        <v>0</v>
      </c>
      <c r="G197" s="254">
        <f t="shared" si="40"/>
        <v>0</v>
      </c>
      <c r="H197" s="255">
        <v>0</v>
      </c>
      <c r="I197" s="256">
        <f t="shared" si="41"/>
        <v>0</v>
      </c>
      <c r="J197" s="255"/>
      <c r="K197" s="256">
        <f t="shared" si="42"/>
        <v>0</v>
      </c>
      <c r="O197" s="248">
        <v>2</v>
      </c>
      <c r="AA197" s="223">
        <v>12</v>
      </c>
      <c r="AB197" s="223">
        <v>0</v>
      </c>
      <c r="AC197" s="223">
        <v>183</v>
      </c>
      <c r="AZ197" s="223">
        <v>1</v>
      </c>
      <c r="BA197" s="223">
        <f t="shared" si="43"/>
        <v>0</v>
      </c>
      <c r="BB197" s="223">
        <f t="shared" si="44"/>
        <v>0</v>
      </c>
      <c r="BC197" s="223">
        <f t="shared" si="45"/>
        <v>0</v>
      </c>
      <c r="BD197" s="223">
        <f t="shared" si="46"/>
        <v>0</v>
      </c>
      <c r="BE197" s="223">
        <f t="shared" si="47"/>
        <v>0</v>
      </c>
      <c r="CA197" s="248">
        <v>12</v>
      </c>
      <c r="CB197" s="248">
        <v>0</v>
      </c>
    </row>
    <row r="198" spans="1:80" x14ac:dyDescent="0.2">
      <c r="A198" s="249">
        <v>187</v>
      </c>
      <c r="B198" s="250" t="s">
        <v>1137</v>
      </c>
      <c r="C198" s="251" t="s">
        <v>1138</v>
      </c>
      <c r="D198" s="252" t="s">
        <v>1004</v>
      </c>
      <c r="E198" s="253">
        <v>20</v>
      </c>
      <c r="F198" s="334">
        <v>0</v>
      </c>
      <c r="G198" s="254">
        <f t="shared" si="40"/>
        <v>0</v>
      </c>
      <c r="H198" s="255">
        <v>0</v>
      </c>
      <c r="I198" s="256">
        <f t="shared" si="41"/>
        <v>0</v>
      </c>
      <c r="J198" s="255"/>
      <c r="K198" s="256">
        <f t="shared" si="42"/>
        <v>0</v>
      </c>
      <c r="O198" s="248">
        <v>2</v>
      </c>
      <c r="AA198" s="223">
        <v>12</v>
      </c>
      <c r="AB198" s="223">
        <v>0</v>
      </c>
      <c r="AC198" s="223">
        <v>184</v>
      </c>
      <c r="AZ198" s="223">
        <v>1</v>
      </c>
      <c r="BA198" s="223">
        <f t="shared" si="43"/>
        <v>0</v>
      </c>
      <c r="BB198" s="223">
        <f t="shared" si="44"/>
        <v>0</v>
      </c>
      <c r="BC198" s="223">
        <f t="shared" si="45"/>
        <v>0</v>
      </c>
      <c r="BD198" s="223">
        <f t="shared" si="46"/>
        <v>0</v>
      </c>
      <c r="BE198" s="223">
        <f t="shared" si="47"/>
        <v>0</v>
      </c>
      <c r="CA198" s="248">
        <v>12</v>
      </c>
      <c r="CB198" s="248">
        <v>0</v>
      </c>
    </row>
    <row r="199" spans="1:80" x14ac:dyDescent="0.2">
      <c r="A199" s="249">
        <v>188</v>
      </c>
      <c r="B199" s="250" t="s">
        <v>1139</v>
      </c>
      <c r="C199" s="251" t="s">
        <v>1140</v>
      </c>
      <c r="D199" s="252" t="s">
        <v>1004</v>
      </c>
      <c r="E199" s="253">
        <v>20</v>
      </c>
      <c r="F199" s="334">
        <v>0</v>
      </c>
      <c r="G199" s="254">
        <f t="shared" si="40"/>
        <v>0</v>
      </c>
      <c r="H199" s="255">
        <v>0</v>
      </c>
      <c r="I199" s="256">
        <f t="shared" si="41"/>
        <v>0</v>
      </c>
      <c r="J199" s="255"/>
      <c r="K199" s="256">
        <f t="shared" si="42"/>
        <v>0</v>
      </c>
      <c r="O199" s="248">
        <v>2</v>
      </c>
      <c r="AA199" s="223">
        <v>12</v>
      </c>
      <c r="AB199" s="223">
        <v>0</v>
      </c>
      <c r="AC199" s="223">
        <v>185</v>
      </c>
      <c r="AZ199" s="223">
        <v>1</v>
      </c>
      <c r="BA199" s="223">
        <f t="shared" si="43"/>
        <v>0</v>
      </c>
      <c r="BB199" s="223">
        <f t="shared" si="44"/>
        <v>0</v>
      </c>
      <c r="BC199" s="223">
        <f t="shared" si="45"/>
        <v>0</v>
      </c>
      <c r="BD199" s="223">
        <f t="shared" si="46"/>
        <v>0</v>
      </c>
      <c r="BE199" s="223">
        <f t="shared" si="47"/>
        <v>0</v>
      </c>
      <c r="CA199" s="248">
        <v>12</v>
      </c>
      <c r="CB199" s="248">
        <v>0</v>
      </c>
    </row>
    <row r="200" spans="1:80" x14ac:dyDescent="0.2">
      <c r="A200" s="249">
        <v>189</v>
      </c>
      <c r="B200" s="250" t="s">
        <v>1141</v>
      </c>
      <c r="C200" s="251" t="s">
        <v>1142</v>
      </c>
      <c r="D200" s="252" t="s">
        <v>1004</v>
      </c>
      <c r="E200" s="253">
        <v>35</v>
      </c>
      <c r="F200" s="334">
        <v>0</v>
      </c>
      <c r="G200" s="254">
        <f t="shared" si="40"/>
        <v>0</v>
      </c>
      <c r="H200" s="255">
        <v>0</v>
      </c>
      <c r="I200" s="256">
        <f t="shared" si="41"/>
        <v>0</v>
      </c>
      <c r="J200" s="255"/>
      <c r="K200" s="256">
        <f t="shared" si="42"/>
        <v>0</v>
      </c>
      <c r="O200" s="248">
        <v>2</v>
      </c>
      <c r="AA200" s="223">
        <v>12</v>
      </c>
      <c r="AB200" s="223">
        <v>0</v>
      </c>
      <c r="AC200" s="223">
        <v>186</v>
      </c>
      <c r="AZ200" s="223">
        <v>1</v>
      </c>
      <c r="BA200" s="223">
        <f t="shared" si="43"/>
        <v>0</v>
      </c>
      <c r="BB200" s="223">
        <f t="shared" si="44"/>
        <v>0</v>
      </c>
      <c r="BC200" s="223">
        <f t="shared" si="45"/>
        <v>0</v>
      </c>
      <c r="BD200" s="223">
        <f t="shared" si="46"/>
        <v>0</v>
      </c>
      <c r="BE200" s="223">
        <f t="shared" si="47"/>
        <v>0</v>
      </c>
      <c r="CA200" s="248">
        <v>12</v>
      </c>
      <c r="CB200" s="248">
        <v>0</v>
      </c>
    </row>
    <row r="201" spans="1:80" x14ac:dyDescent="0.2">
      <c r="A201" s="249">
        <v>190</v>
      </c>
      <c r="B201" s="250" t="s">
        <v>1073</v>
      </c>
      <c r="C201" s="251" t="s">
        <v>1074</v>
      </c>
      <c r="D201" s="252" t="s">
        <v>862</v>
      </c>
      <c r="E201" s="253">
        <v>5</v>
      </c>
      <c r="F201" s="334">
        <v>0</v>
      </c>
      <c r="G201" s="254">
        <f t="shared" si="40"/>
        <v>0</v>
      </c>
      <c r="H201" s="255">
        <v>0</v>
      </c>
      <c r="I201" s="256">
        <f t="shared" si="41"/>
        <v>0</v>
      </c>
      <c r="J201" s="255"/>
      <c r="K201" s="256">
        <f t="shared" si="42"/>
        <v>0</v>
      </c>
      <c r="O201" s="248">
        <v>2</v>
      </c>
      <c r="AA201" s="223">
        <v>12</v>
      </c>
      <c r="AB201" s="223">
        <v>0</v>
      </c>
      <c r="AC201" s="223">
        <v>187</v>
      </c>
      <c r="AZ201" s="223">
        <v>1</v>
      </c>
      <c r="BA201" s="223">
        <f t="shared" si="43"/>
        <v>0</v>
      </c>
      <c r="BB201" s="223">
        <f t="shared" si="44"/>
        <v>0</v>
      </c>
      <c r="BC201" s="223">
        <f t="shared" si="45"/>
        <v>0</v>
      </c>
      <c r="BD201" s="223">
        <f t="shared" si="46"/>
        <v>0</v>
      </c>
      <c r="BE201" s="223">
        <f t="shared" si="47"/>
        <v>0</v>
      </c>
      <c r="CA201" s="248">
        <v>12</v>
      </c>
      <c r="CB201" s="248">
        <v>0</v>
      </c>
    </row>
    <row r="202" spans="1:80" x14ac:dyDescent="0.2">
      <c r="A202" s="249">
        <v>191</v>
      </c>
      <c r="B202" s="250" t="s">
        <v>1075</v>
      </c>
      <c r="C202" s="251" t="s">
        <v>1076</v>
      </c>
      <c r="D202" s="252" t="s">
        <v>862</v>
      </c>
      <c r="E202" s="253">
        <v>20</v>
      </c>
      <c r="F202" s="334">
        <v>0</v>
      </c>
      <c r="G202" s="254">
        <f t="shared" ref="G202:G230" si="48">E202*F202</f>
        <v>0</v>
      </c>
      <c r="H202" s="255">
        <v>0</v>
      </c>
      <c r="I202" s="256">
        <f t="shared" ref="I202:I230" si="49">E202*H202</f>
        <v>0</v>
      </c>
      <c r="J202" s="255"/>
      <c r="K202" s="256">
        <f t="shared" ref="K202:K230" si="50">E202*J202</f>
        <v>0</v>
      </c>
      <c r="O202" s="248">
        <v>2</v>
      </c>
      <c r="AA202" s="223">
        <v>12</v>
      </c>
      <c r="AB202" s="223">
        <v>0</v>
      </c>
      <c r="AC202" s="223">
        <v>188</v>
      </c>
      <c r="AZ202" s="223">
        <v>1</v>
      </c>
      <c r="BA202" s="223">
        <f t="shared" ref="BA202:BA230" si="51">IF(AZ202=1,G202,0)</f>
        <v>0</v>
      </c>
      <c r="BB202" s="223">
        <f t="shared" ref="BB202:BB230" si="52">IF(AZ202=2,G202,0)</f>
        <v>0</v>
      </c>
      <c r="BC202" s="223">
        <f t="shared" ref="BC202:BC230" si="53">IF(AZ202=3,G202,0)</f>
        <v>0</v>
      </c>
      <c r="BD202" s="223">
        <f t="shared" ref="BD202:BD230" si="54">IF(AZ202=4,G202,0)</f>
        <v>0</v>
      </c>
      <c r="BE202" s="223">
        <f t="shared" ref="BE202:BE230" si="55">IF(AZ202=5,G202,0)</f>
        <v>0</v>
      </c>
      <c r="CA202" s="248">
        <v>12</v>
      </c>
      <c r="CB202" s="248">
        <v>0</v>
      </c>
    </row>
    <row r="203" spans="1:80" x14ac:dyDescent="0.2">
      <c r="A203" s="249">
        <v>192</v>
      </c>
      <c r="B203" s="250" t="s">
        <v>1117</v>
      </c>
      <c r="C203" s="251" t="s">
        <v>1118</v>
      </c>
      <c r="D203" s="252" t="s">
        <v>1099</v>
      </c>
      <c r="E203" s="253">
        <v>2</v>
      </c>
      <c r="F203" s="334">
        <v>0</v>
      </c>
      <c r="G203" s="254">
        <f t="shared" si="48"/>
        <v>0</v>
      </c>
      <c r="H203" s="255">
        <v>0</v>
      </c>
      <c r="I203" s="256">
        <f t="shared" si="49"/>
        <v>0</v>
      </c>
      <c r="J203" s="255"/>
      <c r="K203" s="256">
        <f t="shared" si="50"/>
        <v>0</v>
      </c>
      <c r="O203" s="248">
        <v>2</v>
      </c>
      <c r="AA203" s="223">
        <v>12</v>
      </c>
      <c r="AB203" s="223">
        <v>0</v>
      </c>
      <c r="AC203" s="223">
        <v>189</v>
      </c>
      <c r="AZ203" s="223">
        <v>1</v>
      </c>
      <c r="BA203" s="223">
        <f t="shared" si="51"/>
        <v>0</v>
      </c>
      <c r="BB203" s="223">
        <f t="shared" si="52"/>
        <v>0</v>
      </c>
      <c r="BC203" s="223">
        <f t="shared" si="53"/>
        <v>0</v>
      </c>
      <c r="BD203" s="223">
        <f t="shared" si="54"/>
        <v>0</v>
      </c>
      <c r="BE203" s="223">
        <f t="shared" si="55"/>
        <v>0</v>
      </c>
      <c r="CA203" s="248">
        <v>12</v>
      </c>
      <c r="CB203" s="248">
        <v>0</v>
      </c>
    </row>
    <row r="204" spans="1:80" x14ac:dyDescent="0.2">
      <c r="A204" s="249">
        <v>193</v>
      </c>
      <c r="B204" s="250" t="s">
        <v>1143</v>
      </c>
      <c r="C204" s="251" t="s">
        <v>1144</v>
      </c>
      <c r="D204" s="252" t="s">
        <v>862</v>
      </c>
      <c r="E204" s="253">
        <v>3</v>
      </c>
      <c r="F204" s="334">
        <v>0</v>
      </c>
      <c r="G204" s="254">
        <f t="shared" si="48"/>
        <v>0</v>
      </c>
      <c r="H204" s="255">
        <v>0</v>
      </c>
      <c r="I204" s="256">
        <f t="shared" si="49"/>
        <v>0</v>
      </c>
      <c r="J204" s="255"/>
      <c r="K204" s="256">
        <f t="shared" si="50"/>
        <v>0</v>
      </c>
      <c r="O204" s="248">
        <v>2</v>
      </c>
      <c r="AA204" s="223">
        <v>12</v>
      </c>
      <c r="AB204" s="223">
        <v>0</v>
      </c>
      <c r="AC204" s="223">
        <v>190</v>
      </c>
      <c r="AZ204" s="223">
        <v>1</v>
      </c>
      <c r="BA204" s="223">
        <f t="shared" si="51"/>
        <v>0</v>
      </c>
      <c r="BB204" s="223">
        <f t="shared" si="52"/>
        <v>0</v>
      </c>
      <c r="BC204" s="223">
        <f t="shared" si="53"/>
        <v>0</v>
      </c>
      <c r="BD204" s="223">
        <f t="shared" si="54"/>
        <v>0</v>
      </c>
      <c r="BE204" s="223">
        <f t="shared" si="55"/>
        <v>0</v>
      </c>
      <c r="CA204" s="248">
        <v>12</v>
      </c>
      <c r="CB204" s="248">
        <v>0</v>
      </c>
    </row>
    <row r="205" spans="1:80" x14ac:dyDescent="0.2">
      <c r="A205" s="249">
        <v>194</v>
      </c>
      <c r="B205" s="250" t="s">
        <v>1145</v>
      </c>
      <c r="C205" s="251" t="s">
        <v>1146</v>
      </c>
      <c r="D205" s="252" t="s">
        <v>862</v>
      </c>
      <c r="E205" s="253">
        <v>3</v>
      </c>
      <c r="F205" s="334">
        <v>0</v>
      </c>
      <c r="G205" s="254">
        <f t="shared" si="48"/>
        <v>0</v>
      </c>
      <c r="H205" s="255">
        <v>0</v>
      </c>
      <c r="I205" s="256">
        <f t="shared" si="49"/>
        <v>0</v>
      </c>
      <c r="J205" s="255"/>
      <c r="K205" s="256">
        <f t="shared" si="50"/>
        <v>0</v>
      </c>
      <c r="O205" s="248">
        <v>2</v>
      </c>
      <c r="AA205" s="223">
        <v>12</v>
      </c>
      <c r="AB205" s="223">
        <v>0</v>
      </c>
      <c r="AC205" s="223">
        <v>191</v>
      </c>
      <c r="AZ205" s="223">
        <v>1</v>
      </c>
      <c r="BA205" s="223">
        <f t="shared" si="51"/>
        <v>0</v>
      </c>
      <c r="BB205" s="223">
        <f t="shared" si="52"/>
        <v>0</v>
      </c>
      <c r="BC205" s="223">
        <f t="shared" si="53"/>
        <v>0</v>
      </c>
      <c r="BD205" s="223">
        <f t="shared" si="54"/>
        <v>0</v>
      </c>
      <c r="BE205" s="223">
        <f t="shared" si="55"/>
        <v>0</v>
      </c>
      <c r="CA205" s="248">
        <v>12</v>
      </c>
      <c r="CB205" s="248">
        <v>0</v>
      </c>
    </row>
    <row r="206" spans="1:80" x14ac:dyDescent="0.2">
      <c r="A206" s="249">
        <v>195</v>
      </c>
      <c r="B206" s="250" t="s">
        <v>1009</v>
      </c>
      <c r="C206" s="251" t="s">
        <v>1010</v>
      </c>
      <c r="D206" s="252" t="s">
        <v>862</v>
      </c>
      <c r="E206" s="253">
        <v>9</v>
      </c>
      <c r="F206" s="334">
        <v>0</v>
      </c>
      <c r="G206" s="254">
        <f t="shared" si="48"/>
        <v>0</v>
      </c>
      <c r="H206" s="255">
        <v>0</v>
      </c>
      <c r="I206" s="256">
        <f t="shared" si="49"/>
        <v>0</v>
      </c>
      <c r="J206" s="255"/>
      <c r="K206" s="256">
        <f t="shared" si="50"/>
        <v>0</v>
      </c>
      <c r="O206" s="248">
        <v>2</v>
      </c>
      <c r="AA206" s="223">
        <v>12</v>
      </c>
      <c r="AB206" s="223">
        <v>0</v>
      </c>
      <c r="AC206" s="223">
        <v>192</v>
      </c>
      <c r="AZ206" s="223">
        <v>1</v>
      </c>
      <c r="BA206" s="223">
        <f t="shared" si="51"/>
        <v>0</v>
      </c>
      <c r="BB206" s="223">
        <f t="shared" si="52"/>
        <v>0</v>
      </c>
      <c r="BC206" s="223">
        <f t="shared" si="53"/>
        <v>0</v>
      </c>
      <c r="BD206" s="223">
        <f t="shared" si="54"/>
        <v>0</v>
      </c>
      <c r="BE206" s="223">
        <f t="shared" si="55"/>
        <v>0</v>
      </c>
      <c r="CA206" s="248">
        <v>12</v>
      </c>
      <c r="CB206" s="248">
        <v>0</v>
      </c>
    </row>
    <row r="207" spans="1:80" x14ac:dyDescent="0.2">
      <c r="A207" s="249">
        <v>196</v>
      </c>
      <c r="B207" s="250" t="s">
        <v>1011</v>
      </c>
      <c r="C207" s="251" t="s">
        <v>1012</v>
      </c>
      <c r="D207" s="252" t="s">
        <v>862</v>
      </c>
      <c r="E207" s="253">
        <v>9</v>
      </c>
      <c r="F207" s="334">
        <v>0</v>
      </c>
      <c r="G207" s="254">
        <f t="shared" si="48"/>
        <v>0</v>
      </c>
      <c r="H207" s="255">
        <v>0</v>
      </c>
      <c r="I207" s="256">
        <f t="shared" si="49"/>
        <v>0</v>
      </c>
      <c r="J207" s="255"/>
      <c r="K207" s="256">
        <f t="shared" si="50"/>
        <v>0</v>
      </c>
      <c r="O207" s="248">
        <v>2</v>
      </c>
      <c r="AA207" s="223">
        <v>12</v>
      </c>
      <c r="AB207" s="223">
        <v>0</v>
      </c>
      <c r="AC207" s="223">
        <v>193</v>
      </c>
      <c r="AZ207" s="223">
        <v>1</v>
      </c>
      <c r="BA207" s="223">
        <f t="shared" si="51"/>
        <v>0</v>
      </c>
      <c r="BB207" s="223">
        <f t="shared" si="52"/>
        <v>0</v>
      </c>
      <c r="BC207" s="223">
        <f t="shared" si="53"/>
        <v>0</v>
      </c>
      <c r="BD207" s="223">
        <f t="shared" si="54"/>
        <v>0</v>
      </c>
      <c r="BE207" s="223">
        <f t="shared" si="55"/>
        <v>0</v>
      </c>
      <c r="CA207" s="248">
        <v>12</v>
      </c>
      <c r="CB207" s="248">
        <v>0</v>
      </c>
    </row>
    <row r="208" spans="1:80" x14ac:dyDescent="0.2">
      <c r="A208" s="249">
        <v>197</v>
      </c>
      <c r="B208" s="250" t="s">
        <v>1147</v>
      </c>
      <c r="C208" s="251" t="s">
        <v>1148</v>
      </c>
      <c r="D208" s="252" t="s">
        <v>1116</v>
      </c>
      <c r="E208" s="253">
        <v>1</v>
      </c>
      <c r="F208" s="334">
        <v>0</v>
      </c>
      <c r="G208" s="254">
        <f t="shared" si="48"/>
        <v>0</v>
      </c>
      <c r="H208" s="255">
        <v>0</v>
      </c>
      <c r="I208" s="256">
        <f t="shared" si="49"/>
        <v>0</v>
      </c>
      <c r="J208" s="255"/>
      <c r="K208" s="256">
        <f t="shared" si="50"/>
        <v>0</v>
      </c>
      <c r="O208" s="248">
        <v>2</v>
      </c>
      <c r="AA208" s="223">
        <v>12</v>
      </c>
      <c r="AB208" s="223">
        <v>0</v>
      </c>
      <c r="AC208" s="223">
        <v>194</v>
      </c>
      <c r="AZ208" s="223">
        <v>1</v>
      </c>
      <c r="BA208" s="223">
        <f t="shared" si="51"/>
        <v>0</v>
      </c>
      <c r="BB208" s="223">
        <f t="shared" si="52"/>
        <v>0</v>
      </c>
      <c r="BC208" s="223">
        <f t="shared" si="53"/>
        <v>0</v>
      </c>
      <c r="BD208" s="223">
        <f t="shared" si="54"/>
        <v>0</v>
      </c>
      <c r="BE208" s="223">
        <f t="shared" si="55"/>
        <v>0</v>
      </c>
      <c r="CA208" s="248">
        <v>12</v>
      </c>
      <c r="CB208" s="248">
        <v>0</v>
      </c>
    </row>
    <row r="209" spans="1:80" x14ac:dyDescent="0.2">
      <c r="A209" s="249">
        <v>198</v>
      </c>
      <c r="B209" s="250" t="s">
        <v>1149</v>
      </c>
      <c r="C209" s="251" t="s">
        <v>1150</v>
      </c>
      <c r="D209" s="252" t="s">
        <v>1004</v>
      </c>
      <c r="E209" s="253">
        <v>80</v>
      </c>
      <c r="F209" s="334">
        <v>0</v>
      </c>
      <c r="G209" s="254">
        <f t="shared" si="48"/>
        <v>0</v>
      </c>
      <c r="H209" s="255">
        <v>0</v>
      </c>
      <c r="I209" s="256">
        <f t="shared" si="49"/>
        <v>0</v>
      </c>
      <c r="J209" s="255"/>
      <c r="K209" s="256">
        <f t="shared" si="50"/>
        <v>0</v>
      </c>
      <c r="O209" s="248">
        <v>2</v>
      </c>
      <c r="AA209" s="223">
        <v>12</v>
      </c>
      <c r="AB209" s="223">
        <v>0</v>
      </c>
      <c r="AC209" s="223">
        <v>195</v>
      </c>
      <c r="AZ209" s="223">
        <v>1</v>
      </c>
      <c r="BA209" s="223">
        <f t="shared" si="51"/>
        <v>0</v>
      </c>
      <c r="BB209" s="223">
        <f t="shared" si="52"/>
        <v>0</v>
      </c>
      <c r="BC209" s="223">
        <f t="shared" si="53"/>
        <v>0</v>
      </c>
      <c r="BD209" s="223">
        <f t="shared" si="54"/>
        <v>0</v>
      </c>
      <c r="BE209" s="223">
        <f t="shared" si="55"/>
        <v>0</v>
      </c>
      <c r="CA209" s="248">
        <v>12</v>
      </c>
      <c r="CB209" s="248">
        <v>0</v>
      </c>
    </row>
    <row r="210" spans="1:80" x14ac:dyDescent="0.2">
      <c r="A210" s="249">
        <v>199</v>
      </c>
      <c r="B210" s="250" t="s">
        <v>1151</v>
      </c>
      <c r="C210" s="251" t="s">
        <v>1152</v>
      </c>
      <c r="D210" s="252" t="s">
        <v>862</v>
      </c>
      <c r="E210" s="253">
        <v>6</v>
      </c>
      <c r="F210" s="334">
        <v>0</v>
      </c>
      <c r="G210" s="254">
        <f t="shared" si="48"/>
        <v>0</v>
      </c>
      <c r="H210" s="255">
        <v>0</v>
      </c>
      <c r="I210" s="256">
        <f t="shared" si="49"/>
        <v>0</v>
      </c>
      <c r="J210" s="255"/>
      <c r="K210" s="256">
        <f t="shared" si="50"/>
        <v>0</v>
      </c>
      <c r="O210" s="248">
        <v>2</v>
      </c>
      <c r="AA210" s="223">
        <v>12</v>
      </c>
      <c r="AB210" s="223">
        <v>0</v>
      </c>
      <c r="AC210" s="223">
        <v>196</v>
      </c>
      <c r="AZ210" s="223">
        <v>1</v>
      </c>
      <c r="BA210" s="223">
        <f t="shared" si="51"/>
        <v>0</v>
      </c>
      <c r="BB210" s="223">
        <f t="shared" si="52"/>
        <v>0</v>
      </c>
      <c r="BC210" s="223">
        <f t="shared" si="53"/>
        <v>0</v>
      </c>
      <c r="BD210" s="223">
        <f t="shared" si="54"/>
        <v>0</v>
      </c>
      <c r="BE210" s="223">
        <f t="shared" si="55"/>
        <v>0</v>
      </c>
      <c r="CA210" s="248">
        <v>12</v>
      </c>
      <c r="CB210" s="248">
        <v>0</v>
      </c>
    </row>
    <row r="211" spans="1:80" x14ac:dyDescent="0.2">
      <c r="A211" s="249">
        <v>200</v>
      </c>
      <c r="B211" s="250" t="s">
        <v>1153</v>
      </c>
      <c r="C211" s="251" t="s">
        <v>1154</v>
      </c>
      <c r="D211" s="252" t="s">
        <v>862</v>
      </c>
      <c r="E211" s="253">
        <v>12</v>
      </c>
      <c r="F211" s="334">
        <v>0</v>
      </c>
      <c r="G211" s="254">
        <f t="shared" si="48"/>
        <v>0</v>
      </c>
      <c r="H211" s="255">
        <v>0</v>
      </c>
      <c r="I211" s="256">
        <f t="shared" si="49"/>
        <v>0</v>
      </c>
      <c r="J211" s="255"/>
      <c r="K211" s="256">
        <f t="shared" si="50"/>
        <v>0</v>
      </c>
      <c r="O211" s="248">
        <v>2</v>
      </c>
      <c r="AA211" s="223">
        <v>12</v>
      </c>
      <c r="AB211" s="223">
        <v>0</v>
      </c>
      <c r="AC211" s="223">
        <v>197</v>
      </c>
      <c r="AZ211" s="223">
        <v>1</v>
      </c>
      <c r="BA211" s="223">
        <f t="shared" si="51"/>
        <v>0</v>
      </c>
      <c r="BB211" s="223">
        <f t="shared" si="52"/>
        <v>0</v>
      </c>
      <c r="BC211" s="223">
        <f t="shared" si="53"/>
        <v>0</v>
      </c>
      <c r="BD211" s="223">
        <f t="shared" si="54"/>
        <v>0</v>
      </c>
      <c r="BE211" s="223">
        <f t="shared" si="55"/>
        <v>0</v>
      </c>
      <c r="CA211" s="248">
        <v>12</v>
      </c>
      <c r="CB211" s="248">
        <v>0</v>
      </c>
    </row>
    <row r="212" spans="1:80" x14ac:dyDescent="0.2">
      <c r="A212" s="249">
        <v>201</v>
      </c>
      <c r="B212" s="250" t="s">
        <v>1155</v>
      </c>
      <c r="C212" s="251" t="s">
        <v>1156</v>
      </c>
      <c r="D212" s="252" t="s">
        <v>862</v>
      </c>
      <c r="E212" s="253">
        <v>2</v>
      </c>
      <c r="F212" s="334">
        <v>0</v>
      </c>
      <c r="G212" s="254">
        <f t="shared" si="48"/>
        <v>0</v>
      </c>
      <c r="H212" s="255">
        <v>0</v>
      </c>
      <c r="I212" s="256">
        <f t="shared" si="49"/>
        <v>0</v>
      </c>
      <c r="J212" s="255"/>
      <c r="K212" s="256">
        <f t="shared" si="50"/>
        <v>0</v>
      </c>
      <c r="O212" s="248">
        <v>2</v>
      </c>
      <c r="AA212" s="223">
        <v>12</v>
      </c>
      <c r="AB212" s="223">
        <v>0</v>
      </c>
      <c r="AC212" s="223">
        <v>198</v>
      </c>
      <c r="AZ212" s="223">
        <v>1</v>
      </c>
      <c r="BA212" s="223">
        <f t="shared" si="51"/>
        <v>0</v>
      </c>
      <c r="BB212" s="223">
        <f t="shared" si="52"/>
        <v>0</v>
      </c>
      <c r="BC212" s="223">
        <f t="shared" si="53"/>
        <v>0</v>
      </c>
      <c r="BD212" s="223">
        <f t="shared" si="54"/>
        <v>0</v>
      </c>
      <c r="BE212" s="223">
        <f t="shared" si="55"/>
        <v>0</v>
      </c>
      <c r="CA212" s="248">
        <v>12</v>
      </c>
      <c r="CB212" s="248">
        <v>0</v>
      </c>
    </row>
    <row r="213" spans="1:80" x14ac:dyDescent="0.2">
      <c r="A213" s="249">
        <v>202</v>
      </c>
      <c r="B213" s="250" t="s">
        <v>1157</v>
      </c>
      <c r="C213" s="251" t="s">
        <v>1158</v>
      </c>
      <c r="D213" s="252" t="s">
        <v>862</v>
      </c>
      <c r="E213" s="253">
        <v>3</v>
      </c>
      <c r="F213" s="334">
        <v>0</v>
      </c>
      <c r="G213" s="254">
        <f t="shared" si="48"/>
        <v>0</v>
      </c>
      <c r="H213" s="255">
        <v>0</v>
      </c>
      <c r="I213" s="256">
        <f t="shared" si="49"/>
        <v>0</v>
      </c>
      <c r="J213" s="255"/>
      <c r="K213" s="256">
        <f t="shared" si="50"/>
        <v>0</v>
      </c>
      <c r="O213" s="248">
        <v>2</v>
      </c>
      <c r="AA213" s="223">
        <v>12</v>
      </c>
      <c r="AB213" s="223">
        <v>0</v>
      </c>
      <c r="AC213" s="223">
        <v>199</v>
      </c>
      <c r="AZ213" s="223">
        <v>1</v>
      </c>
      <c r="BA213" s="223">
        <f t="shared" si="51"/>
        <v>0</v>
      </c>
      <c r="BB213" s="223">
        <f t="shared" si="52"/>
        <v>0</v>
      </c>
      <c r="BC213" s="223">
        <f t="shared" si="53"/>
        <v>0</v>
      </c>
      <c r="BD213" s="223">
        <f t="shared" si="54"/>
        <v>0</v>
      </c>
      <c r="BE213" s="223">
        <f t="shared" si="55"/>
        <v>0</v>
      </c>
      <c r="CA213" s="248">
        <v>12</v>
      </c>
      <c r="CB213" s="248">
        <v>0</v>
      </c>
    </row>
    <row r="214" spans="1:80" x14ac:dyDescent="0.2">
      <c r="A214" s="249">
        <v>203</v>
      </c>
      <c r="B214" s="250" t="s">
        <v>1159</v>
      </c>
      <c r="C214" s="251" t="s">
        <v>1160</v>
      </c>
      <c r="D214" s="252" t="s">
        <v>862</v>
      </c>
      <c r="E214" s="253">
        <v>6</v>
      </c>
      <c r="F214" s="334">
        <v>0</v>
      </c>
      <c r="G214" s="254">
        <f t="shared" si="48"/>
        <v>0</v>
      </c>
      <c r="H214" s="255">
        <v>0</v>
      </c>
      <c r="I214" s="256">
        <f t="shared" si="49"/>
        <v>0</v>
      </c>
      <c r="J214" s="255"/>
      <c r="K214" s="256">
        <f t="shared" si="50"/>
        <v>0</v>
      </c>
      <c r="O214" s="248">
        <v>2</v>
      </c>
      <c r="AA214" s="223">
        <v>12</v>
      </c>
      <c r="AB214" s="223">
        <v>0</v>
      </c>
      <c r="AC214" s="223">
        <v>200</v>
      </c>
      <c r="AZ214" s="223">
        <v>1</v>
      </c>
      <c r="BA214" s="223">
        <f t="shared" si="51"/>
        <v>0</v>
      </c>
      <c r="BB214" s="223">
        <f t="shared" si="52"/>
        <v>0</v>
      </c>
      <c r="BC214" s="223">
        <f t="shared" si="53"/>
        <v>0</v>
      </c>
      <c r="BD214" s="223">
        <f t="shared" si="54"/>
        <v>0</v>
      </c>
      <c r="BE214" s="223">
        <f t="shared" si="55"/>
        <v>0</v>
      </c>
      <c r="CA214" s="248">
        <v>12</v>
      </c>
      <c r="CB214" s="248">
        <v>0</v>
      </c>
    </row>
    <row r="215" spans="1:80" x14ac:dyDescent="0.2">
      <c r="A215" s="249">
        <v>204</v>
      </c>
      <c r="B215" s="250" t="s">
        <v>1161</v>
      </c>
      <c r="C215" s="251" t="s">
        <v>1162</v>
      </c>
      <c r="D215" s="252" t="s">
        <v>862</v>
      </c>
      <c r="E215" s="253">
        <v>3</v>
      </c>
      <c r="F215" s="334">
        <v>0</v>
      </c>
      <c r="G215" s="254">
        <f t="shared" si="48"/>
        <v>0</v>
      </c>
      <c r="H215" s="255">
        <v>0</v>
      </c>
      <c r="I215" s="256">
        <f t="shared" si="49"/>
        <v>0</v>
      </c>
      <c r="J215" s="255"/>
      <c r="K215" s="256">
        <f t="shared" si="50"/>
        <v>0</v>
      </c>
      <c r="O215" s="248">
        <v>2</v>
      </c>
      <c r="AA215" s="223">
        <v>12</v>
      </c>
      <c r="AB215" s="223">
        <v>0</v>
      </c>
      <c r="AC215" s="223">
        <v>201</v>
      </c>
      <c r="AZ215" s="223">
        <v>1</v>
      </c>
      <c r="BA215" s="223">
        <f t="shared" si="51"/>
        <v>0</v>
      </c>
      <c r="BB215" s="223">
        <f t="shared" si="52"/>
        <v>0</v>
      </c>
      <c r="BC215" s="223">
        <f t="shared" si="53"/>
        <v>0</v>
      </c>
      <c r="BD215" s="223">
        <f t="shared" si="54"/>
        <v>0</v>
      </c>
      <c r="BE215" s="223">
        <f t="shared" si="55"/>
        <v>0</v>
      </c>
      <c r="CA215" s="248">
        <v>12</v>
      </c>
      <c r="CB215" s="248">
        <v>0</v>
      </c>
    </row>
    <row r="216" spans="1:80" x14ac:dyDescent="0.2">
      <c r="A216" s="249">
        <v>205</v>
      </c>
      <c r="B216" s="250" t="s">
        <v>1163</v>
      </c>
      <c r="C216" s="251" t="s">
        <v>1164</v>
      </c>
      <c r="D216" s="252" t="s">
        <v>862</v>
      </c>
      <c r="E216" s="253">
        <v>50</v>
      </c>
      <c r="F216" s="334">
        <v>0</v>
      </c>
      <c r="G216" s="254">
        <f t="shared" si="48"/>
        <v>0</v>
      </c>
      <c r="H216" s="255">
        <v>0</v>
      </c>
      <c r="I216" s="256">
        <f t="shared" si="49"/>
        <v>0</v>
      </c>
      <c r="J216" s="255"/>
      <c r="K216" s="256">
        <f t="shared" si="50"/>
        <v>0</v>
      </c>
      <c r="O216" s="248">
        <v>2</v>
      </c>
      <c r="AA216" s="223">
        <v>12</v>
      </c>
      <c r="AB216" s="223">
        <v>0</v>
      </c>
      <c r="AC216" s="223">
        <v>202</v>
      </c>
      <c r="AZ216" s="223">
        <v>1</v>
      </c>
      <c r="BA216" s="223">
        <f t="shared" si="51"/>
        <v>0</v>
      </c>
      <c r="BB216" s="223">
        <f t="shared" si="52"/>
        <v>0</v>
      </c>
      <c r="BC216" s="223">
        <f t="shared" si="53"/>
        <v>0</v>
      </c>
      <c r="BD216" s="223">
        <f t="shared" si="54"/>
        <v>0</v>
      </c>
      <c r="BE216" s="223">
        <f t="shared" si="55"/>
        <v>0</v>
      </c>
      <c r="CA216" s="248">
        <v>12</v>
      </c>
      <c r="CB216" s="248">
        <v>0</v>
      </c>
    </row>
    <row r="217" spans="1:80" x14ac:dyDescent="0.2">
      <c r="A217" s="249">
        <v>206</v>
      </c>
      <c r="B217" s="250" t="s">
        <v>1165</v>
      </c>
      <c r="C217" s="251" t="s">
        <v>1166</v>
      </c>
      <c r="D217" s="252" t="s">
        <v>862</v>
      </c>
      <c r="E217" s="253">
        <v>9</v>
      </c>
      <c r="F217" s="334">
        <v>0</v>
      </c>
      <c r="G217" s="254">
        <f t="shared" si="48"/>
        <v>0</v>
      </c>
      <c r="H217" s="255">
        <v>0</v>
      </c>
      <c r="I217" s="256">
        <f t="shared" si="49"/>
        <v>0</v>
      </c>
      <c r="J217" s="255"/>
      <c r="K217" s="256">
        <f t="shared" si="50"/>
        <v>0</v>
      </c>
      <c r="O217" s="248">
        <v>2</v>
      </c>
      <c r="AA217" s="223">
        <v>12</v>
      </c>
      <c r="AB217" s="223">
        <v>0</v>
      </c>
      <c r="AC217" s="223">
        <v>203</v>
      </c>
      <c r="AZ217" s="223">
        <v>1</v>
      </c>
      <c r="BA217" s="223">
        <f t="shared" si="51"/>
        <v>0</v>
      </c>
      <c r="BB217" s="223">
        <f t="shared" si="52"/>
        <v>0</v>
      </c>
      <c r="BC217" s="223">
        <f t="shared" si="53"/>
        <v>0</v>
      </c>
      <c r="BD217" s="223">
        <f t="shared" si="54"/>
        <v>0</v>
      </c>
      <c r="BE217" s="223">
        <f t="shared" si="55"/>
        <v>0</v>
      </c>
      <c r="CA217" s="248">
        <v>12</v>
      </c>
      <c r="CB217" s="248">
        <v>0</v>
      </c>
    </row>
    <row r="218" spans="1:80" x14ac:dyDescent="0.2">
      <c r="A218" s="249">
        <v>207</v>
      </c>
      <c r="B218" s="250" t="s">
        <v>1167</v>
      </c>
      <c r="C218" s="251" t="s">
        <v>1168</v>
      </c>
      <c r="D218" s="252" t="s">
        <v>862</v>
      </c>
      <c r="E218" s="253">
        <v>1</v>
      </c>
      <c r="F218" s="334">
        <v>0</v>
      </c>
      <c r="G218" s="254">
        <f t="shared" si="48"/>
        <v>0</v>
      </c>
      <c r="H218" s="255">
        <v>0</v>
      </c>
      <c r="I218" s="256">
        <f t="shared" si="49"/>
        <v>0</v>
      </c>
      <c r="J218" s="255"/>
      <c r="K218" s="256">
        <f t="shared" si="50"/>
        <v>0</v>
      </c>
      <c r="O218" s="248">
        <v>2</v>
      </c>
      <c r="AA218" s="223">
        <v>12</v>
      </c>
      <c r="AB218" s="223">
        <v>0</v>
      </c>
      <c r="AC218" s="223">
        <v>204</v>
      </c>
      <c r="AZ218" s="223">
        <v>1</v>
      </c>
      <c r="BA218" s="223">
        <f t="shared" si="51"/>
        <v>0</v>
      </c>
      <c r="BB218" s="223">
        <f t="shared" si="52"/>
        <v>0</v>
      </c>
      <c r="BC218" s="223">
        <f t="shared" si="53"/>
        <v>0</v>
      </c>
      <c r="BD218" s="223">
        <f t="shared" si="54"/>
        <v>0</v>
      </c>
      <c r="BE218" s="223">
        <f t="shared" si="55"/>
        <v>0</v>
      </c>
      <c r="CA218" s="248">
        <v>12</v>
      </c>
      <c r="CB218" s="248">
        <v>0</v>
      </c>
    </row>
    <row r="219" spans="1:80" x14ac:dyDescent="0.2">
      <c r="A219" s="249">
        <v>208</v>
      </c>
      <c r="B219" s="250" t="s">
        <v>1169</v>
      </c>
      <c r="C219" s="251" t="s">
        <v>1170</v>
      </c>
      <c r="D219" s="252" t="s">
        <v>862</v>
      </c>
      <c r="E219" s="253">
        <v>1</v>
      </c>
      <c r="F219" s="334">
        <v>0</v>
      </c>
      <c r="G219" s="254">
        <f t="shared" si="48"/>
        <v>0</v>
      </c>
      <c r="H219" s="255">
        <v>0</v>
      </c>
      <c r="I219" s="256">
        <f t="shared" si="49"/>
        <v>0</v>
      </c>
      <c r="J219" s="255"/>
      <c r="K219" s="256">
        <f t="shared" si="50"/>
        <v>0</v>
      </c>
      <c r="O219" s="248">
        <v>2</v>
      </c>
      <c r="AA219" s="223">
        <v>12</v>
      </c>
      <c r="AB219" s="223">
        <v>0</v>
      </c>
      <c r="AC219" s="223">
        <v>205</v>
      </c>
      <c r="AZ219" s="223">
        <v>1</v>
      </c>
      <c r="BA219" s="223">
        <f t="shared" si="51"/>
        <v>0</v>
      </c>
      <c r="BB219" s="223">
        <f t="shared" si="52"/>
        <v>0</v>
      </c>
      <c r="BC219" s="223">
        <f t="shared" si="53"/>
        <v>0</v>
      </c>
      <c r="BD219" s="223">
        <f t="shared" si="54"/>
        <v>0</v>
      </c>
      <c r="BE219" s="223">
        <f t="shared" si="55"/>
        <v>0</v>
      </c>
      <c r="CA219" s="248">
        <v>12</v>
      </c>
      <c r="CB219" s="248">
        <v>0</v>
      </c>
    </row>
    <row r="220" spans="1:80" x14ac:dyDescent="0.2">
      <c r="A220" s="249">
        <v>209</v>
      </c>
      <c r="B220" s="250" t="s">
        <v>1161</v>
      </c>
      <c r="C220" s="251" t="s">
        <v>1162</v>
      </c>
      <c r="D220" s="252" t="s">
        <v>862</v>
      </c>
      <c r="E220" s="253">
        <v>5</v>
      </c>
      <c r="F220" s="334">
        <v>0</v>
      </c>
      <c r="G220" s="254">
        <f t="shared" si="48"/>
        <v>0</v>
      </c>
      <c r="H220" s="255">
        <v>0</v>
      </c>
      <c r="I220" s="256">
        <f t="shared" si="49"/>
        <v>0</v>
      </c>
      <c r="J220" s="255"/>
      <c r="K220" s="256">
        <f t="shared" si="50"/>
        <v>0</v>
      </c>
      <c r="O220" s="248">
        <v>2</v>
      </c>
      <c r="AA220" s="223">
        <v>12</v>
      </c>
      <c r="AB220" s="223">
        <v>0</v>
      </c>
      <c r="AC220" s="223">
        <v>206</v>
      </c>
      <c r="AZ220" s="223">
        <v>1</v>
      </c>
      <c r="BA220" s="223">
        <f t="shared" si="51"/>
        <v>0</v>
      </c>
      <c r="BB220" s="223">
        <f t="shared" si="52"/>
        <v>0</v>
      </c>
      <c r="BC220" s="223">
        <f t="shared" si="53"/>
        <v>0</v>
      </c>
      <c r="BD220" s="223">
        <f t="shared" si="54"/>
        <v>0</v>
      </c>
      <c r="BE220" s="223">
        <f t="shared" si="55"/>
        <v>0</v>
      </c>
      <c r="CA220" s="248">
        <v>12</v>
      </c>
      <c r="CB220" s="248">
        <v>0</v>
      </c>
    </row>
    <row r="221" spans="1:80" x14ac:dyDescent="0.2">
      <c r="A221" s="249">
        <v>210</v>
      </c>
      <c r="B221" s="250" t="s">
        <v>1171</v>
      </c>
      <c r="C221" s="251" t="s">
        <v>1172</v>
      </c>
      <c r="D221" s="252" t="s">
        <v>862</v>
      </c>
      <c r="E221" s="253">
        <v>1</v>
      </c>
      <c r="F221" s="334">
        <v>0</v>
      </c>
      <c r="G221" s="254">
        <f t="shared" si="48"/>
        <v>0</v>
      </c>
      <c r="H221" s="255">
        <v>0</v>
      </c>
      <c r="I221" s="256">
        <f t="shared" si="49"/>
        <v>0</v>
      </c>
      <c r="J221" s="255"/>
      <c r="K221" s="256">
        <f t="shared" si="50"/>
        <v>0</v>
      </c>
      <c r="O221" s="248">
        <v>2</v>
      </c>
      <c r="AA221" s="223">
        <v>12</v>
      </c>
      <c r="AB221" s="223">
        <v>0</v>
      </c>
      <c r="AC221" s="223">
        <v>207</v>
      </c>
      <c r="AZ221" s="223">
        <v>1</v>
      </c>
      <c r="BA221" s="223">
        <f t="shared" si="51"/>
        <v>0</v>
      </c>
      <c r="BB221" s="223">
        <f t="shared" si="52"/>
        <v>0</v>
      </c>
      <c r="BC221" s="223">
        <f t="shared" si="53"/>
        <v>0</v>
      </c>
      <c r="BD221" s="223">
        <f t="shared" si="54"/>
        <v>0</v>
      </c>
      <c r="BE221" s="223">
        <f t="shared" si="55"/>
        <v>0</v>
      </c>
      <c r="CA221" s="248">
        <v>12</v>
      </c>
      <c r="CB221" s="248">
        <v>0</v>
      </c>
    </row>
    <row r="222" spans="1:80" x14ac:dyDescent="0.2">
      <c r="A222" s="249">
        <v>211</v>
      </c>
      <c r="B222" s="250" t="s">
        <v>1097</v>
      </c>
      <c r="C222" s="251" t="s">
        <v>1098</v>
      </c>
      <c r="D222" s="252" t="s">
        <v>1099</v>
      </c>
      <c r="E222" s="253">
        <v>60</v>
      </c>
      <c r="F222" s="334">
        <v>0</v>
      </c>
      <c r="G222" s="254">
        <f t="shared" si="48"/>
        <v>0</v>
      </c>
      <c r="H222" s="255">
        <v>0</v>
      </c>
      <c r="I222" s="256">
        <f t="shared" si="49"/>
        <v>0</v>
      </c>
      <c r="J222" s="255"/>
      <c r="K222" s="256">
        <f t="shared" si="50"/>
        <v>0</v>
      </c>
      <c r="O222" s="248">
        <v>2</v>
      </c>
      <c r="AA222" s="223">
        <v>12</v>
      </c>
      <c r="AB222" s="223">
        <v>0</v>
      </c>
      <c r="AC222" s="223">
        <v>208</v>
      </c>
      <c r="AZ222" s="223">
        <v>1</v>
      </c>
      <c r="BA222" s="223">
        <f t="shared" si="51"/>
        <v>0</v>
      </c>
      <c r="BB222" s="223">
        <f t="shared" si="52"/>
        <v>0</v>
      </c>
      <c r="BC222" s="223">
        <f t="shared" si="53"/>
        <v>0</v>
      </c>
      <c r="BD222" s="223">
        <f t="shared" si="54"/>
        <v>0</v>
      </c>
      <c r="BE222" s="223">
        <f t="shared" si="55"/>
        <v>0</v>
      </c>
      <c r="CA222" s="248">
        <v>12</v>
      </c>
      <c r="CB222" s="248">
        <v>0</v>
      </c>
    </row>
    <row r="223" spans="1:80" x14ac:dyDescent="0.2">
      <c r="A223" s="249">
        <v>212</v>
      </c>
      <c r="B223" s="250" t="s">
        <v>1173</v>
      </c>
      <c r="C223" s="251" t="s">
        <v>1174</v>
      </c>
      <c r="D223" s="252" t="s">
        <v>862</v>
      </c>
      <c r="E223" s="253">
        <v>6</v>
      </c>
      <c r="F223" s="334">
        <v>0</v>
      </c>
      <c r="G223" s="254">
        <f t="shared" si="48"/>
        <v>0</v>
      </c>
      <c r="H223" s="255">
        <v>0</v>
      </c>
      <c r="I223" s="256">
        <f t="shared" si="49"/>
        <v>0</v>
      </c>
      <c r="J223" s="255"/>
      <c r="K223" s="256">
        <f t="shared" si="50"/>
        <v>0</v>
      </c>
      <c r="O223" s="248">
        <v>2</v>
      </c>
      <c r="AA223" s="223">
        <v>12</v>
      </c>
      <c r="AB223" s="223">
        <v>0</v>
      </c>
      <c r="AC223" s="223">
        <v>209</v>
      </c>
      <c r="AZ223" s="223">
        <v>1</v>
      </c>
      <c r="BA223" s="223">
        <f t="shared" si="51"/>
        <v>0</v>
      </c>
      <c r="BB223" s="223">
        <f t="shared" si="52"/>
        <v>0</v>
      </c>
      <c r="BC223" s="223">
        <f t="shared" si="53"/>
        <v>0</v>
      </c>
      <c r="BD223" s="223">
        <f t="shared" si="54"/>
        <v>0</v>
      </c>
      <c r="BE223" s="223">
        <f t="shared" si="55"/>
        <v>0</v>
      </c>
      <c r="CA223" s="248">
        <v>12</v>
      </c>
      <c r="CB223" s="248">
        <v>0</v>
      </c>
    </row>
    <row r="224" spans="1:80" x14ac:dyDescent="0.2">
      <c r="A224" s="249">
        <v>213</v>
      </c>
      <c r="B224" s="250" t="s">
        <v>1175</v>
      </c>
      <c r="C224" s="251" t="s">
        <v>1176</v>
      </c>
      <c r="D224" s="252" t="s">
        <v>862</v>
      </c>
      <c r="E224" s="253">
        <v>10</v>
      </c>
      <c r="F224" s="334">
        <v>0</v>
      </c>
      <c r="G224" s="254">
        <f t="shared" si="48"/>
        <v>0</v>
      </c>
      <c r="H224" s="255">
        <v>0</v>
      </c>
      <c r="I224" s="256">
        <f t="shared" si="49"/>
        <v>0</v>
      </c>
      <c r="J224" s="255"/>
      <c r="K224" s="256">
        <f t="shared" si="50"/>
        <v>0</v>
      </c>
      <c r="O224" s="248">
        <v>2</v>
      </c>
      <c r="AA224" s="223">
        <v>12</v>
      </c>
      <c r="AB224" s="223">
        <v>0</v>
      </c>
      <c r="AC224" s="223">
        <v>210</v>
      </c>
      <c r="AZ224" s="223">
        <v>1</v>
      </c>
      <c r="BA224" s="223">
        <f t="shared" si="51"/>
        <v>0</v>
      </c>
      <c r="BB224" s="223">
        <f t="shared" si="52"/>
        <v>0</v>
      </c>
      <c r="BC224" s="223">
        <f t="shared" si="53"/>
        <v>0</v>
      </c>
      <c r="BD224" s="223">
        <f t="shared" si="54"/>
        <v>0</v>
      </c>
      <c r="BE224" s="223">
        <f t="shared" si="55"/>
        <v>0</v>
      </c>
      <c r="CA224" s="248">
        <v>12</v>
      </c>
      <c r="CB224" s="248">
        <v>0</v>
      </c>
    </row>
    <row r="225" spans="1:80" x14ac:dyDescent="0.2">
      <c r="A225" s="249">
        <v>214</v>
      </c>
      <c r="B225" s="250" t="s">
        <v>1100</v>
      </c>
      <c r="C225" s="251" t="s">
        <v>1101</v>
      </c>
      <c r="D225" s="252" t="s">
        <v>862</v>
      </c>
      <c r="E225" s="253">
        <v>10</v>
      </c>
      <c r="F225" s="334">
        <v>0</v>
      </c>
      <c r="G225" s="254">
        <f t="shared" si="48"/>
        <v>0</v>
      </c>
      <c r="H225" s="255">
        <v>0</v>
      </c>
      <c r="I225" s="256">
        <f t="shared" si="49"/>
        <v>0</v>
      </c>
      <c r="J225" s="255"/>
      <c r="K225" s="256">
        <f t="shared" si="50"/>
        <v>0</v>
      </c>
      <c r="O225" s="248">
        <v>2</v>
      </c>
      <c r="AA225" s="223">
        <v>12</v>
      </c>
      <c r="AB225" s="223">
        <v>0</v>
      </c>
      <c r="AC225" s="223">
        <v>211</v>
      </c>
      <c r="AZ225" s="223">
        <v>1</v>
      </c>
      <c r="BA225" s="223">
        <f t="shared" si="51"/>
        <v>0</v>
      </c>
      <c r="BB225" s="223">
        <f t="shared" si="52"/>
        <v>0</v>
      </c>
      <c r="BC225" s="223">
        <f t="shared" si="53"/>
        <v>0</v>
      </c>
      <c r="BD225" s="223">
        <f t="shared" si="54"/>
        <v>0</v>
      </c>
      <c r="BE225" s="223">
        <f t="shared" si="55"/>
        <v>0</v>
      </c>
      <c r="CA225" s="248">
        <v>12</v>
      </c>
      <c r="CB225" s="248">
        <v>0</v>
      </c>
    </row>
    <row r="226" spans="1:80" x14ac:dyDescent="0.2">
      <c r="A226" s="249">
        <v>215</v>
      </c>
      <c r="B226" s="250" t="s">
        <v>1177</v>
      </c>
      <c r="C226" s="251" t="s">
        <v>1178</v>
      </c>
      <c r="D226" s="252" t="s">
        <v>862</v>
      </c>
      <c r="E226" s="253">
        <v>10</v>
      </c>
      <c r="F226" s="334">
        <v>0</v>
      </c>
      <c r="G226" s="254">
        <f t="shared" si="48"/>
        <v>0</v>
      </c>
      <c r="H226" s="255">
        <v>0</v>
      </c>
      <c r="I226" s="256">
        <f t="shared" si="49"/>
        <v>0</v>
      </c>
      <c r="J226" s="255"/>
      <c r="K226" s="256">
        <f t="shared" si="50"/>
        <v>0</v>
      </c>
      <c r="O226" s="248">
        <v>2</v>
      </c>
      <c r="AA226" s="223">
        <v>12</v>
      </c>
      <c r="AB226" s="223">
        <v>0</v>
      </c>
      <c r="AC226" s="223">
        <v>212</v>
      </c>
      <c r="AZ226" s="223">
        <v>1</v>
      </c>
      <c r="BA226" s="223">
        <f t="shared" si="51"/>
        <v>0</v>
      </c>
      <c r="BB226" s="223">
        <f t="shared" si="52"/>
        <v>0</v>
      </c>
      <c r="BC226" s="223">
        <f t="shared" si="53"/>
        <v>0</v>
      </c>
      <c r="BD226" s="223">
        <f t="shared" si="54"/>
        <v>0</v>
      </c>
      <c r="BE226" s="223">
        <f t="shared" si="55"/>
        <v>0</v>
      </c>
      <c r="CA226" s="248">
        <v>12</v>
      </c>
      <c r="CB226" s="248">
        <v>0</v>
      </c>
    </row>
    <row r="227" spans="1:80" x14ac:dyDescent="0.2">
      <c r="A227" s="249">
        <v>216</v>
      </c>
      <c r="B227" s="250" t="s">
        <v>1179</v>
      </c>
      <c r="C227" s="251" t="s">
        <v>1180</v>
      </c>
      <c r="D227" s="252" t="s">
        <v>862</v>
      </c>
      <c r="E227" s="253">
        <v>2</v>
      </c>
      <c r="F227" s="334">
        <v>0</v>
      </c>
      <c r="G227" s="254">
        <f t="shared" si="48"/>
        <v>0</v>
      </c>
      <c r="H227" s="255">
        <v>0</v>
      </c>
      <c r="I227" s="256">
        <f t="shared" si="49"/>
        <v>0</v>
      </c>
      <c r="J227" s="255"/>
      <c r="K227" s="256">
        <f t="shared" si="50"/>
        <v>0</v>
      </c>
      <c r="O227" s="248">
        <v>2</v>
      </c>
      <c r="AA227" s="223">
        <v>12</v>
      </c>
      <c r="AB227" s="223">
        <v>0</v>
      </c>
      <c r="AC227" s="223">
        <v>213</v>
      </c>
      <c r="AZ227" s="223">
        <v>1</v>
      </c>
      <c r="BA227" s="223">
        <f t="shared" si="51"/>
        <v>0</v>
      </c>
      <c r="BB227" s="223">
        <f t="shared" si="52"/>
        <v>0</v>
      </c>
      <c r="BC227" s="223">
        <f t="shared" si="53"/>
        <v>0</v>
      </c>
      <c r="BD227" s="223">
        <f t="shared" si="54"/>
        <v>0</v>
      </c>
      <c r="BE227" s="223">
        <f t="shared" si="55"/>
        <v>0</v>
      </c>
      <c r="CA227" s="248">
        <v>12</v>
      </c>
      <c r="CB227" s="248">
        <v>0</v>
      </c>
    </row>
    <row r="228" spans="1:80" x14ac:dyDescent="0.2">
      <c r="A228" s="249">
        <v>217</v>
      </c>
      <c r="B228" s="250" t="s">
        <v>1181</v>
      </c>
      <c r="C228" s="251" t="s">
        <v>1182</v>
      </c>
      <c r="D228" s="252" t="s">
        <v>1004</v>
      </c>
      <c r="E228" s="253">
        <v>4</v>
      </c>
      <c r="F228" s="334">
        <v>0</v>
      </c>
      <c r="G228" s="254">
        <f t="shared" si="48"/>
        <v>0</v>
      </c>
      <c r="H228" s="255">
        <v>0</v>
      </c>
      <c r="I228" s="256">
        <f t="shared" si="49"/>
        <v>0</v>
      </c>
      <c r="J228" s="255"/>
      <c r="K228" s="256">
        <f t="shared" si="50"/>
        <v>0</v>
      </c>
      <c r="O228" s="248">
        <v>2</v>
      </c>
      <c r="AA228" s="223">
        <v>12</v>
      </c>
      <c r="AB228" s="223">
        <v>0</v>
      </c>
      <c r="AC228" s="223">
        <v>214</v>
      </c>
      <c r="AZ228" s="223">
        <v>1</v>
      </c>
      <c r="BA228" s="223">
        <f t="shared" si="51"/>
        <v>0</v>
      </c>
      <c r="BB228" s="223">
        <f t="shared" si="52"/>
        <v>0</v>
      </c>
      <c r="BC228" s="223">
        <f t="shared" si="53"/>
        <v>0</v>
      </c>
      <c r="BD228" s="223">
        <f t="shared" si="54"/>
        <v>0</v>
      </c>
      <c r="BE228" s="223">
        <f t="shared" si="55"/>
        <v>0</v>
      </c>
      <c r="CA228" s="248">
        <v>12</v>
      </c>
      <c r="CB228" s="248">
        <v>0</v>
      </c>
    </row>
    <row r="229" spans="1:80" x14ac:dyDescent="0.2">
      <c r="A229" s="249">
        <v>218</v>
      </c>
      <c r="B229" s="250" t="s">
        <v>1183</v>
      </c>
      <c r="C229" s="251" t="s">
        <v>1184</v>
      </c>
      <c r="D229" s="252" t="s">
        <v>1116</v>
      </c>
      <c r="E229" s="253">
        <v>1</v>
      </c>
      <c r="F229" s="334">
        <v>0</v>
      </c>
      <c r="G229" s="254">
        <f t="shared" si="48"/>
        <v>0</v>
      </c>
      <c r="H229" s="255">
        <v>0</v>
      </c>
      <c r="I229" s="256">
        <f t="shared" si="49"/>
        <v>0</v>
      </c>
      <c r="J229" s="255"/>
      <c r="K229" s="256">
        <f t="shared" si="50"/>
        <v>0</v>
      </c>
      <c r="O229" s="248">
        <v>2</v>
      </c>
      <c r="AA229" s="223">
        <v>12</v>
      </c>
      <c r="AB229" s="223">
        <v>0</v>
      </c>
      <c r="AC229" s="223">
        <v>215</v>
      </c>
      <c r="AZ229" s="223">
        <v>1</v>
      </c>
      <c r="BA229" s="223">
        <f t="shared" si="51"/>
        <v>0</v>
      </c>
      <c r="BB229" s="223">
        <f t="shared" si="52"/>
        <v>0</v>
      </c>
      <c r="BC229" s="223">
        <f t="shared" si="53"/>
        <v>0</v>
      </c>
      <c r="BD229" s="223">
        <f t="shared" si="54"/>
        <v>0</v>
      </c>
      <c r="BE229" s="223">
        <f t="shared" si="55"/>
        <v>0</v>
      </c>
      <c r="CA229" s="248">
        <v>12</v>
      </c>
      <c r="CB229" s="248">
        <v>0</v>
      </c>
    </row>
    <row r="230" spans="1:80" x14ac:dyDescent="0.2">
      <c r="A230" s="249">
        <v>219</v>
      </c>
      <c r="B230" s="250" t="s">
        <v>1185</v>
      </c>
      <c r="C230" s="251" t="s">
        <v>1186</v>
      </c>
      <c r="D230" s="252" t="s">
        <v>432</v>
      </c>
      <c r="E230" s="253">
        <v>1</v>
      </c>
      <c r="F230" s="334">
        <v>0</v>
      </c>
      <c r="G230" s="254">
        <f t="shared" si="48"/>
        <v>0</v>
      </c>
      <c r="H230" s="255">
        <v>0</v>
      </c>
      <c r="I230" s="256">
        <f t="shared" si="49"/>
        <v>0</v>
      </c>
      <c r="J230" s="255"/>
      <c r="K230" s="256">
        <f t="shared" si="50"/>
        <v>0</v>
      </c>
      <c r="O230" s="248">
        <v>2</v>
      </c>
      <c r="AA230" s="223">
        <v>12</v>
      </c>
      <c r="AB230" s="223">
        <v>0</v>
      </c>
      <c r="AC230" s="223">
        <v>235</v>
      </c>
      <c r="AZ230" s="223">
        <v>1</v>
      </c>
      <c r="BA230" s="223">
        <f t="shared" si="51"/>
        <v>0</v>
      </c>
      <c r="BB230" s="223">
        <f t="shared" si="52"/>
        <v>0</v>
      </c>
      <c r="BC230" s="223">
        <f t="shared" si="53"/>
        <v>0</v>
      </c>
      <c r="BD230" s="223">
        <f t="shared" si="54"/>
        <v>0</v>
      </c>
      <c r="BE230" s="223">
        <f t="shared" si="55"/>
        <v>0</v>
      </c>
      <c r="CA230" s="248">
        <v>12</v>
      </c>
      <c r="CB230" s="248">
        <v>0</v>
      </c>
    </row>
    <row r="231" spans="1:80" ht="13.1" x14ac:dyDescent="0.25">
      <c r="A231" s="265"/>
      <c r="B231" s="266" t="s">
        <v>99</v>
      </c>
      <c r="C231" s="267" t="s">
        <v>997</v>
      </c>
      <c r="D231" s="268"/>
      <c r="E231" s="269"/>
      <c r="F231" s="336"/>
      <c r="G231" s="271">
        <f>SUM(G105:G230)</f>
        <v>0</v>
      </c>
      <c r="H231" s="272"/>
      <c r="I231" s="273">
        <f>SUM(I105:I230)</f>
        <v>0</v>
      </c>
      <c r="J231" s="272"/>
      <c r="K231" s="273">
        <f>SUM(K105:K230)</f>
        <v>0</v>
      </c>
      <c r="O231" s="248">
        <v>4</v>
      </c>
      <c r="BA231" s="274">
        <f>SUM(BA105:BA230)</f>
        <v>0</v>
      </c>
      <c r="BB231" s="274">
        <f>SUM(BB105:BB230)</f>
        <v>0</v>
      </c>
      <c r="BC231" s="274">
        <f>SUM(BC105:BC230)</f>
        <v>0</v>
      </c>
      <c r="BD231" s="274">
        <f>SUM(BD105:BD230)</f>
        <v>0</v>
      </c>
      <c r="BE231" s="274">
        <f>SUM(BE105:BE230)</f>
        <v>0</v>
      </c>
    </row>
    <row r="232" spans="1:80" ht="13.1" x14ac:dyDescent="0.25">
      <c r="A232" s="238" t="s">
        <v>95</v>
      </c>
      <c r="B232" s="239" t="s">
        <v>1187</v>
      </c>
      <c r="C232" s="240" t="s">
        <v>1188</v>
      </c>
      <c r="D232" s="241"/>
      <c r="E232" s="242"/>
      <c r="F232" s="337"/>
      <c r="G232" s="243"/>
      <c r="H232" s="244"/>
      <c r="I232" s="245"/>
      <c r="J232" s="246"/>
      <c r="K232" s="247"/>
      <c r="O232" s="248">
        <v>1</v>
      </c>
    </row>
    <row r="233" spans="1:80" x14ac:dyDescent="0.2">
      <c r="A233" s="249">
        <v>220</v>
      </c>
      <c r="B233" s="250" t="s">
        <v>1190</v>
      </c>
      <c r="C233" s="251" t="s">
        <v>1191</v>
      </c>
      <c r="D233" s="252" t="s">
        <v>207</v>
      </c>
      <c r="E233" s="253">
        <v>0.01</v>
      </c>
      <c r="F233" s="334">
        <v>0</v>
      </c>
      <c r="G233" s="254">
        <f t="shared" ref="G233:G249" si="56">E233*F233</f>
        <v>0</v>
      </c>
      <c r="H233" s="255">
        <v>0</v>
      </c>
      <c r="I233" s="256">
        <f t="shared" ref="I233:I249" si="57">E233*H233</f>
        <v>0</v>
      </c>
      <c r="J233" s="255"/>
      <c r="K233" s="256">
        <f t="shared" ref="K233:K249" si="58">E233*J233</f>
        <v>0</v>
      </c>
      <c r="O233" s="248">
        <v>2</v>
      </c>
      <c r="AA233" s="223">
        <v>12</v>
      </c>
      <c r="AB233" s="223">
        <v>0</v>
      </c>
      <c r="AC233" s="223">
        <v>216</v>
      </c>
      <c r="AZ233" s="223">
        <v>1</v>
      </c>
      <c r="BA233" s="223">
        <f t="shared" ref="BA233:BA249" si="59">IF(AZ233=1,G233,0)</f>
        <v>0</v>
      </c>
      <c r="BB233" s="223">
        <f t="shared" ref="BB233:BB249" si="60">IF(AZ233=2,G233,0)</f>
        <v>0</v>
      </c>
      <c r="BC233" s="223">
        <f t="shared" ref="BC233:BC249" si="61">IF(AZ233=3,G233,0)</f>
        <v>0</v>
      </c>
      <c r="BD233" s="223">
        <f t="shared" ref="BD233:BD249" si="62">IF(AZ233=4,G233,0)</f>
        <v>0</v>
      </c>
      <c r="BE233" s="223">
        <f t="shared" ref="BE233:BE249" si="63">IF(AZ233=5,G233,0)</f>
        <v>0</v>
      </c>
      <c r="CA233" s="248">
        <v>12</v>
      </c>
      <c r="CB233" s="248">
        <v>0</v>
      </c>
    </row>
    <row r="234" spans="1:80" x14ac:dyDescent="0.2">
      <c r="A234" s="249">
        <v>221</v>
      </c>
      <c r="B234" s="250" t="s">
        <v>1192</v>
      </c>
      <c r="C234" s="251" t="s">
        <v>1193</v>
      </c>
      <c r="D234" s="252" t="s">
        <v>263</v>
      </c>
      <c r="E234" s="253">
        <v>10</v>
      </c>
      <c r="F234" s="334">
        <v>0</v>
      </c>
      <c r="G234" s="254">
        <f t="shared" si="56"/>
        <v>0</v>
      </c>
      <c r="H234" s="255">
        <v>0</v>
      </c>
      <c r="I234" s="256">
        <f t="shared" si="57"/>
        <v>0</v>
      </c>
      <c r="J234" s="255"/>
      <c r="K234" s="256">
        <f t="shared" si="58"/>
        <v>0</v>
      </c>
      <c r="O234" s="248">
        <v>2</v>
      </c>
      <c r="AA234" s="223">
        <v>12</v>
      </c>
      <c r="AB234" s="223">
        <v>0</v>
      </c>
      <c r="AC234" s="223">
        <v>217</v>
      </c>
      <c r="AZ234" s="223">
        <v>1</v>
      </c>
      <c r="BA234" s="223">
        <f t="shared" si="59"/>
        <v>0</v>
      </c>
      <c r="BB234" s="223">
        <f t="shared" si="60"/>
        <v>0</v>
      </c>
      <c r="BC234" s="223">
        <f t="shared" si="61"/>
        <v>0</v>
      </c>
      <c r="BD234" s="223">
        <f t="shared" si="62"/>
        <v>0</v>
      </c>
      <c r="BE234" s="223">
        <f t="shared" si="63"/>
        <v>0</v>
      </c>
      <c r="CA234" s="248">
        <v>12</v>
      </c>
      <c r="CB234" s="248">
        <v>0</v>
      </c>
    </row>
    <row r="235" spans="1:80" x14ac:dyDescent="0.2">
      <c r="A235" s="249">
        <v>222</v>
      </c>
      <c r="B235" s="250" t="s">
        <v>1194</v>
      </c>
      <c r="C235" s="251" t="s">
        <v>1195</v>
      </c>
      <c r="D235" s="252" t="s">
        <v>263</v>
      </c>
      <c r="E235" s="253">
        <v>20</v>
      </c>
      <c r="F235" s="334">
        <v>0</v>
      </c>
      <c r="G235" s="254">
        <f t="shared" si="56"/>
        <v>0</v>
      </c>
      <c r="H235" s="255">
        <v>0</v>
      </c>
      <c r="I235" s="256">
        <f t="shared" si="57"/>
        <v>0</v>
      </c>
      <c r="J235" s="255"/>
      <c r="K235" s="256">
        <f t="shared" si="58"/>
        <v>0</v>
      </c>
      <c r="O235" s="248">
        <v>2</v>
      </c>
      <c r="AA235" s="223">
        <v>12</v>
      </c>
      <c r="AB235" s="223">
        <v>0</v>
      </c>
      <c r="AC235" s="223">
        <v>218</v>
      </c>
      <c r="AZ235" s="223">
        <v>1</v>
      </c>
      <c r="BA235" s="223">
        <f t="shared" si="59"/>
        <v>0</v>
      </c>
      <c r="BB235" s="223">
        <f t="shared" si="60"/>
        <v>0</v>
      </c>
      <c r="BC235" s="223">
        <f t="shared" si="61"/>
        <v>0</v>
      </c>
      <c r="BD235" s="223">
        <f t="shared" si="62"/>
        <v>0</v>
      </c>
      <c r="BE235" s="223">
        <f t="shared" si="63"/>
        <v>0</v>
      </c>
      <c r="CA235" s="248">
        <v>12</v>
      </c>
      <c r="CB235" s="248">
        <v>0</v>
      </c>
    </row>
    <row r="236" spans="1:80" x14ac:dyDescent="0.2">
      <c r="A236" s="249">
        <v>223</v>
      </c>
      <c r="B236" s="250" t="s">
        <v>1196</v>
      </c>
      <c r="C236" s="251" t="s">
        <v>1197</v>
      </c>
      <c r="D236" s="252" t="s">
        <v>263</v>
      </c>
      <c r="E236" s="253">
        <v>10</v>
      </c>
      <c r="F236" s="334">
        <v>0</v>
      </c>
      <c r="G236" s="254">
        <f t="shared" si="56"/>
        <v>0</v>
      </c>
      <c r="H236" s="255">
        <v>0</v>
      </c>
      <c r="I236" s="256">
        <f t="shared" si="57"/>
        <v>0</v>
      </c>
      <c r="J236" s="255"/>
      <c r="K236" s="256">
        <f t="shared" si="58"/>
        <v>0</v>
      </c>
      <c r="O236" s="248">
        <v>2</v>
      </c>
      <c r="AA236" s="223">
        <v>12</v>
      </c>
      <c r="AB236" s="223">
        <v>0</v>
      </c>
      <c r="AC236" s="223">
        <v>219</v>
      </c>
      <c r="AZ236" s="223">
        <v>1</v>
      </c>
      <c r="BA236" s="223">
        <f t="shared" si="59"/>
        <v>0</v>
      </c>
      <c r="BB236" s="223">
        <f t="shared" si="60"/>
        <v>0</v>
      </c>
      <c r="BC236" s="223">
        <f t="shared" si="61"/>
        <v>0</v>
      </c>
      <c r="BD236" s="223">
        <f t="shared" si="62"/>
        <v>0</v>
      </c>
      <c r="BE236" s="223">
        <f t="shared" si="63"/>
        <v>0</v>
      </c>
      <c r="CA236" s="248">
        <v>12</v>
      </c>
      <c r="CB236" s="248">
        <v>0</v>
      </c>
    </row>
    <row r="237" spans="1:80" x14ac:dyDescent="0.2">
      <c r="A237" s="249">
        <v>224</v>
      </c>
      <c r="B237" s="250" t="s">
        <v>1198</v>
      </c>
      <c r="C237" s="251" t="s">
        <v>1199</v>
      </c>
      <c r="D237" s="252" t="s">
        <v>263</v>
      </c>
      <c r="E237" s="253">
        <v>10</v>
      </c>
      <c r="F237" s="334">
        <v>0</v>
      </c>
      <c r="G237" s="254">
        <f t="shared" si="56"/>
        <v>0</v>
      </c>
      <c r="H237" s="255">
        <v>0</v>
      </c>
      <c r="I237" s="256">
        <f t="shared" si="57"/>
        <v>0</v>
      </c>
      <c r="J237" s="255"/>
      <c r="K237" s="256">
        <f t="shared" si="58"/>
        <v>0</v>
      </c>
      <c r="O237" s="248">
        <v>2</v>
      </c>
      <c r="AA237" s="223">
        <v>12</v>
      </c>
      <c r="AB237" s="223">
        <v>0</v>
      </c>
      <c r="AC237" s="223">
        <v>220</v>
      </c>
      <c r="AZ237" s="223">
        <v>1</v>
      </c>
      <c r="BA237" s="223">
        <f t="shared" si="59"/>
        <v>0</v>
      </c>
      <c r="BB237" s="223">
        <f t="shared" si="60"/>
        <v>0</v>
      </c>
      <c r="BC237" s="223">
        <f t="shared" si="61"/>
        <v>0</v>
      </c>
      <c r="BD237" s="223">
        <f t="shared" si="62"/>
        <v>0</v>
      </c>
      <c r="BE237" s="223">
        <f t="shared" si="63"/>
        <v>0</v>
      </c>
      <c r="CA237" s="248">
        <v>12</v>
      </c>
      <c r="CB237" s="248">
        <v>0</v>
      </c>
    </row>
    <row r="238" spans="1:80" ht="20.95" x14ac:dyDescent="0.2">
      <c r="A238" s="249">
        <v>225</v>
      </c>
      <c r="B238" s="250" t="s">
        <v>1200</v>
      </c>
      <c r="C238" s="251" t="s">
        <v>1201</v>
      </c>
      <c r="D238" s="252" t="s">
        <v>397</v>
      </c>
      <c r="E238" s="253">
        <v>1</v>
      </c>
      <c r="F238" s="334">
        <v>0</v>
      </c>
      <c r="G238" s="254">
        <f t="shared" si="56"/>
        <v>0</v>
      </c>
      <c r="H238" s="255">
        <v>0</v>
      </c>
      <c r="I238" s="256">
        <f t="shared" si="57"/>
        <v>0</v>
      </c>
      <c r="J238" s="255"/>
      <c r="K238" s="256">
        <f t="shared" si="58"/>
        <v>0</v>
      </c>
      <c r="O238" s="248">
        <v>2</v>
      </c>
      <c r="AA238" s="223">
        <v>12</v>
      </c>
      <c r="AB238" s="223">
        <v>0</v>
      </c>
      <c r="AC238" s="223">
        <v>221</v>
      </c>
      <c r="AZ238" s="223">
        <v>1</v>
      </c>
      <c r="BA238" s="223">
        <f t="shared" si="59"/>
        <v>0</v>
      </c>
      <c r="BB238" s="223">
        <f t="shared" si="60"/>
        <v>0</v>
      </c>
      <c r="BC238" s="223">
        <f t="shared" si="61"/>
        <v>0</v>
      </c>
      <c r="BD238" s="223">
        <f t="shared" si="62"/>
        <v>0</v>
      </c>
      <c r="BE238" s="223">
        <f t="shared" si="63"/>
        <v>0</v>
      </c>
      <c r="CA238" s="248">
        <v>12</v>
      </c>
      <c r="CB238" s="248">
        <v>0</v>
      </c>
    </row>
    <row r="239" spans="1:80" ht="20.95" x14ac:dyDescent="0.2">
      <c r="A239" s="249">
        <v>226</v>
      </c>
      <c r="B239" s="250" t="s">
        <v>1202</v>
      </c>
      <c r="C239" s="251" t="s">
        <v>1203</v>
      </c>
      <c r="D239" s="252" t="s">
        <v>397</v>
      </c>
      <c r="E239" s="253">
        <v>1</v>
      </c>
      <c r="F239" s="334">
        <v>0</v>
      </c>
      <c r="G239" s="254">
        <f t="shared" si="56"/>
        <v>0</v>
      </c>
      <c r="H239" s="255">
        <v>0</v>
      </c>
      <c r="I239" s="256">
        <f t="shared" si="57"/>
        <v>0</v>
      </c>
      <c r="J239" s="255"/>
      <c r="K239" s="256">
        <f t="shared" si="58"/>
        <v>0</v>
      </c>
      <c r="O239" s="248">
        <v>2</v>
      </c>
      <c r="AA239" s="223">
        <v>12</v>
      </c>
      <c r="AB239" s="223">
        <v>0</v>
      </c>
      <c r="AC239" s="223">
        <v>222</v>
      </c>
      <c r="AZ239" s="223">
        <v>1</v>
      </c>
      <c r="BA239" s="223">
        <f t="shared" si="59"/>
        <v>0</v>
      </c>
      <c r="BB239" s="223">
        <f t="shared" si="60"/>
        <v>0</v>
      </c>
      <c r="BC239" s="223">
        <f t="shared" si="61"/>
        <v>0</v>
      </c>
      <c r="BD239" s="223">
        <f t="shared" si="62"/>
        <v>0</v>
      </c>
      <c r="BE239" s="223">
        <f t="shared" si="63"/>
        <v>0</v>
      </c>
      <c r="CA239" s="248">
        <v>12</v>
      </c>
      <c r="CB239" s="248">
        <v>0</v>
      </c>
    </row>
    <row r="240" spans="1:80" ht="20.95" x14ac:dyDescent="0.2">
      <c r="A240" s="249">
        <v>227</v>
      </c>
      <c r="B240" s="250" t="s">
        <v>1204</v>
      </c>
      <c r="C240" s="251" t="s">
        <v>1205</v>
      </c>
      <c r="D240" s="252" t="s">
        <v>397</v>
      </c>
      <c r="E240" s="253">
        <v>1</v>
      </c>
      <c r="F240" s="334">
        <v>0</v>
      </c>
      <c r="G240" s="254">
        <f t="shared" si="56"/>
        <v>0</v>
      </c>
      <c r="H240" s="255">
        <v>0</v>
      </c>
      <c r="I240" s="256">
        <f t="shared" si="57"/>
        <v>0</v>
      </c>
      <c r="J240" s="255"/>
      <c r="K240" s="256">
        <f t="shared" si="58"/>
        <v>0</v>
      </c>
      <c r="O240" s="248">
        <v>2</v>
      </c>
      <c r="AA240" s="223">
        <v>12</v>
      </c>
      <c r="AB240" s="223">
        <v>0</v>
      </c>
      <c r="AC240" s="223">
        <v>223</v>
      </c>
      <c r="AZ240" s="223">
        <v>1</v>
      </c>
      <c r="BA240" s="223">
        <f t="shared" si="59"/>
        <v>0</v>
      </c>
      <c r="BB240" s="223">
        <f t="shared" si="60"/>
        <v>0</v>
      </c>
      <c r="BC240" s="223">
        <f t="shared" si="61"/>
        <v>0</v>
      </c>
      <c r="BD240" s="223">
        <f t="shared" si="62"/>
        <v>0</v>
      </c>
      <c r="BE240" s="223">
        <f t="shared" si="63"/>
        <v>0</v>
      </c>
      <c r="CA240" s="248">
        <v>12</v>
      </c>
      <c r="CB240" s="248">
        <v>0</v>
      </c>
    </row>
    <row r="241" spans="1:80" ht="20.95" x14ac:dyDescent="0.2">
      <c r="A241" s="249">
        <v>228</v>
      </c>
      <c r="B241" s="250" t="s">
        <v>1206</v>
      </c>
      <c r="C241" s="251" t="s">
        <v>1207</v>
      </c>
      <c r="D241" s="252" t="s">
        <v>397</v>
      </c>
      <c r="E241" s="253">
        <v>3</v>
      </c>
      <c r="F241" s="334">
        <v>0</v>
      </c>
      <c r="G241" s="254">
        <f t="shared" si="56"/>
        <v>0</v>
      </c>
      <c r="H241" s="255">
        <v>0</v>
      </c>
      <c r="I241" s="256">
        <f t="shared" si="57"/>
        <v>0</v>
      </c>
      <c r="J241" s="255"/>
      <c r="K241" s="256">
        <f t="shared" si="58"/>
        <v>0</v>
      </c>
      <c r="O241" s="248">
        <v>2</v>
      </c>
      <c r="AA241" s="223">
        <v>12</v>
      </c>
      <c r="AB241" s="223">
        <v>0</v>
      </c>
      <c r="AC241" s="223">
        <v>224</v>
      </c>
      <c r="AZ241" s="223">
        <v>1</v>
      </c>
      <c r="BA241" s="223">
        <f t="shared" si="59"/>
        <v>0</v>
      </c>
      <c r="BB241" s="223">
        <f t="shared" si="60"/>
        <v>0</v>
      </c>
      <c r="BC241" s="223">
        <f t="shared" si="61"/>
        <v>0</v>
      </c>
      <c r="BD241" s="223">
        <f t="shared" si="62"/>
        <v>0</v>
      </c>
      <c r="BE241" s="223">
        <f t="shared" si="63"/>
        <v>0</v>
      </c>
      <c r="CA241" s="248">
        <v>12</v>
      </c>
      <c r="CB241" s="248">
        <v>0</v>
      </c>
    </row>
    <row r="242" spans="1:80" x14ac:dyDescent="0.2">
      <c r="A242" s="249">
        <v>229</v>
      </c>
      <c r="B242" s="250" t="s">
        <v>1190</v>
      </c>
      <c r="C242" s="251" t="s">
        <v>1191</v>
      </c>
      <c r="D242" s="252" t="s">
        <v>207</v>
      </c>
      <c r="E242" s="253">
        <v>0.01</v>
      </c>
      <c r="F242" s="334">
        <v>0</v>
      </c>
      <c r="G242" s="254">
        <f t="shared" si="56"/>
        <v>0</v>
      </c>
      <c r="H242" s="255">
        <v>0</v>
      </c>
      <c r="I242" s="256">
        <f t="shared" si="57"/>
        <v>0</v>
      </c>
      <c r="J242" s="255"/>
      <c r="K242" s="256">
        <f t="shared" si="58"/>
        <v>0</v>
      </c>
      <c r="O242" s="248">
        <v>2</v>
      </c>
      <c r="AA242" s="223">
        <v>12</v>
      </c>
      <c r="AB242" s="223">
        <v>0</v>
      </c>
      <c r="AC242" s="223">
        <v>225</v>
      </c>
      <c r="AZ242" s="223">
        <v>1</v>
      </c>
      <c r="BA242" s="223">
        <f t="shared" si="59"/>
        <v>0</v>
      </c>
      <c r="BB242" s="223">
        <f t="shared" si="60"/>
        <v>0</v>
      </c>
      <c r="BC242" s="223">
        <f t="shared" si="61"/>
        <v>0</v>
      </c>
      <c r="BD242" s="223">
        <f t="shared" si="62"/>
        <v>0</v>
      </c>
      <c r="BE242" s="223">
        <f t="shared" si="63"/>
        <v>0</v>
      </c>
      <c r="CA242" s="248">
        <v>12</v>
      </c>
      <c r="CB242" s="248">
        <v>0</v>
      </c>
    </row>
    <row r="243" spans="1:80" x14ac:dyDescent="0.2">
      <c r="A243" s="249">
        <v>230</v>
      </c>
      <c r="B243" s="250" t="s">
        <v>1192</v>
      </c>
      <c r="C243" s="251" t="s">
        <v>1193</v>
      </c>
      <c r="D243" s="252" t="s">
        <v>263</v>
      </c>
      <c r="E243" s="253">
        <v>10</v>
      </c>
      <c r="F243" s="334">
        <v>0</v>
      </c>
      <c r="G243" s="254">
        <f t="shared" si="56"/>
        <v>0</v>
      </c>
      <c r="H243" s="255">
        <v>0</v>
      </c>
      <c r="I243" s="256">
        <f t="shared" si="57"/>
        <v>0</v>
      </c>
      <c r="J243" s="255"/>
      <c r="K243" s="256">
        <f t="shared" si="58"/>
        <v>0</v>
      </c>
      <c r="O243" s="248">
        <v>2</v>
      </c>
      <c r="AA243" s="223">
        <v>12</v>
      </c>
      <c r="AB243" s="223">
        <v>0</v>
      </c>
      <c r="AC243" s="223">
        <v>226</v>
      </c>
      <c r="AZ243" s="223">
        <v>1</v>
      </c>
      <c r="BA243" s="223">
        <f t="shared" si="59"/>
        <v>0</v>
      </c>
      <c r="BB243" s="223">
        <f t="shared" si="60"/>
        <v>0</v>
      </c>
      <c r="BC243" s="223">
        <f t="shared" si="61"/>
        <v>0</v>
      </c>
      <c r="BD243" s="223">
        <f t="shared" si="62"/>
        <v>0</v>
      </c>
      <c r="BE243" s="223">
        <f t="shared" si="63"/>
        <v>0</v>
      </c>
      <c r="CA243" s="248">
        <v>12</v>
      </c>
      <c r="CB243" s="248">
        <v>0</v>
      </c>
    </row>
    <row r="244" spans="1:80" x14ac:dyDescent="0.2">
      <c r="A244" s="249">
        <v>231</v>
      </c>
      <c r="B244" s="250" t="s">
        <v>1194</v>
      </c>
      <c r="C244" s="251" t="s">
        <v>1195</v>
      </c>
      <c r="D244" s="252" t="s">
        <v>263</v>
      </c>
      <c r="E244" s="253">
        <v>20</v>
      </c>
      <c r="F244" s="334">
        <v>0</v>
      </c>
      <c r="G244" s="254">
        <f t="shared" si="56"/>
        <v>0</v>
      </c>
      <c r="H244" s="255">
        <v>0</v>
      </c>
      <c r="I244" s="256">
        <f t="shared" si="57"/>
        <v>0</v>
      </c>
      <c r="J244" s="255"/>
      <c r="K244" s="256">
        <f t="shared" si="58"/>
        <v>0</v>
      </c>
      <c r="O244" s="248">
        <v>2</v>
      </c>
      <c r="AA244" s="223">
        <v>12</v>
      </c>
      <c r="AB244" s="223">
        <v>0</v>
      </c>
      <c r="AC244" s="223">
        <v>227</v>
      </c>
      <c r="AZ244" s="223">
        <v>1</v>
      </c>
      <c r="BA244" s="223">
        <f t="shared" si="59"/>
        <v>0</v>
      </c>
      <c r="BB244" s="223">
        <f t="shared" si="60"/>
        <v>0</v>
      </c>
      <c r="BC244" s="223">
        <f t="shared" si="61"/>
        <v>0</v>
      </c>
      <c r="BD244" s="223">
        <f t="shared" si="62"/>
        <v>0</v>
      </c>
      <c r="BE244" s="223">
        <f t="shared" si="63"/>
        <v>0</v>
      </c>
      <c r="CA244" s="248">
        <v>12</v>
      </c>
      <c r="CB244" s="248">
        <v>0</v>
      </c>
    </row>
    <row r="245" spans="1:80" x14ac:dyDescent="0.2">
      <c r="A245" s="249">
        <v>232</v>
      </c>
      <c r="B245" s="250" t="s">
        <v>1196</v>
      </c>
      <c r="C245" s="251" t="s">
        <v>1197</v>
      </c>
      <c r="D245" s="252" t="s">
        <v>263</v>
      </c>
      <c r="E245" s="253">
        <v>10</v>
      </c>
      <c r="F245" s="334">
        <v>0</v>
      </c>
      <c r="G245" s="254">
        <f t="shared" si="56"/>
        <v>0</v>
      </c>
      <c r="H245" s="255">
        <v>0</v>
      </c>
      <c r="I245" s="256">
        <f t="shared" si="57"/>
        <v>0</v>
      </c>
      <c r="J245" s="255"/>
      <c r="K245" s="256">
        <f t="shared" si="58"/>
        <v>0</v>
      </c>
      <c r="O245" s="248">
        <v>2</v>
      </c>
      <c r="AA245" s="223">
        <v>12</v>
      </c>
      <c r="AB245" s="223">
        <v>0</v>
      </c>
      <c r="AC245" s="223">
        <v>228</v>
      </c>
      <c r="AZ245" s="223">
        <v>1</v>
      </c>
      <c r="BA245" s="223">
        <f t="shared" si="59"/>
        <v>0</v>
      </c>
      <c r="BB245" s="223">
        <f t="shared" si="60"/>
        <v>0</v>
      </c>
      <c r="BC245" s="223">
        <f t="shared" si="61"/>
        <v>0</v>
      </c>
      <c r="BD245" s="223">
        <f t="shared" si="62"/>
        <v>0</v>
      </c>
      <c r="BE245" s="223">
        <f t="shared" si="63"/>
        <v>0</v>
      </c>
      <c r="CA245" s="248">
        <v>12</v>
      </c>
      <c r="CB245" s="248">
        <v>0</v>
      </c>
    </row>
    <row r="246" spans="1:80" x14ac:dyDescent="0.2">
      <c r="A246" s="249">
        <v>233</v>
      </c>
      <c r="B246" s="250" t="s">
        <v>1198</v>
      </c>
      <c r="C246" s="251" t="s">
        <v>1199</v>
      </c>
      <c r="D246" s="252" t="s">
        <v>263</v>
      </c>
      <c r="E246" s="253">
        <v>10</v>
      </c>
      <c r="F246" s="334">
        <v>0</v>
      </c>
      <c r="G246" s="254">
        <f t="shared" si="56"/>
        <v>0</v>
      </c>
      <c r="H246" s="255">
        <v>0</v>
      </c>
      <c r="I246" s="256">
        <f t="shared" si="57"/>
        <v>0</v>
      </c>
      <c r="J246" s="255"/>
      <c r="K246" s="256">
        <f t="shared" si="58"/>
        <v>0</v>
      </c>
      <c r="O246" s="248">
        <v>2</v>
      </c>
      <c r="AA246" s="223">
        <v>12</v>
      </c>
      <c r="AB246" s="223">
        <v>0</v>
      </c>
      <c r="AC246" s="223">
        <v>229</v>
      </c>
      <c r="AZ246" s="223">
        <v>1</v>
      </c>
      <c r="BA246" s="223">
        <f t="shared" si="59"/>
        <v>0</v>
      </c>
      <c r="BB246" s="223">
        <f t="shared" si="60"/>
        <v>0</v>
      </c>
      <c r="BC246" s="223">
        <f t="shared" si="61"/>
        <v>0</v>
      </c>
      <c r="BD246" s="223">
        <f t="shared" si="62"/>
        <v>0</v>
      </c>
      <c r="BE246" s="223">
        <f t="shared" si="63"/>
        <v>0</v>
      </c>
      <c r="CA246" s="248">
        <v>12</v>
      </c>
      <c r="CB246" s="248">
        <v>0</v>
      </c>
    </row>
    <row r="247" spans="1:80" ht="20.95" x14ac:dyDescent="0.2">
      <c r="A247" s="249">
        <v>234</v>
      </c>
      <c r="B247" s="250" t="s">
        <v>1200</v>
      </c>
      <c r="C247" s="251" t="s">
        <v>1201</v>
      </c>
      <c r="D247" s="252" t="s">
        <v>397</v>
      </c>
      <c r="E247" s="253">
        <v>1</v>
      </c>
      <c r="F247" s="334">
        <v>0</v>
      </c>
      <c r="G247" s="254">
        <f t="shared" si="56"/>
        <v>0</v>
      </c>
      <c r="H247" s="255">
        <v>0</v>
      </c>
      <c r="I247" s="256">
        <f t="shared" si="57"/>
        <v>0</v>
      </c>
      <c r="J247" s="255"/>
      <c r="K247" s="256">
        <f t="shared" si="58"/>
        <v>0</v>
      </c>
      <c r="O247" s="248">
        <v>2</v>
      </c>
      <c r="AA247" s="223">
        <v>12</v>
      </c>
      <c r="AB247" s="223">
        <v>0</v>
      </c>
      <c r="AC247" s="223">
        <v>230</v>
      </c>
      <c r="AZ247" s="223">
        <v>1</v>
      </c>
      <c r="BA247" s="223">
        <f t="shared" si="59"/>
        <v>0</v>
      </c>
      <c r="BB247" s="223">
        <f t="shared" si="60"/>
        <v>0</v>
      </c>
      <c r="BC247" s="223">
        <f t="shared" si="61"/>
        <v>0</v>
      </c>
      <c r="BD247" s="223">
        <f t="shared" si="62"/>
        <v>0</v>
      </c>
      <c r="BE247" s="223">
        <f t="shared" si="63"/>
        <v>0</v>
      </c>
      <c r="CA247" s="248">
        <v>12</v>
      </c>
      <c r="CB247" s="248">
        <v>0</v>
      </c>
    </row>
    <row r="248" spans="1:80" ht="20.95" x14ac:dyDescent="0.2">
      <c r="A248" s="249">
        <v>235</v>
      </c>
      <c r="B248" s="250" t="s">
        <v>1204</v>
      </c>
      <c r="C248" s="251" t="s">
        <v>1205</v>
      </c>
      <c r="D248" s="252" t="s">
        <v>397</v>
      </c>
      <c r="E248" s="253">
        <v>1</v>
      </c>
      <c r="F248" s="334">
        <v>0</v>
      </c>
      <c r="G248" s="254">
        <f t="shared" si="56"/>
        <v>0</v>
      </c>
      <c r="H248" s="255">
        <v>0</v>
      </c>
      <c r="I248" s="256">
        <f t="shared" si="57"/>
        <v>0</v>
      </c>
      <c r="J248" s="255"/>
      <c r="K248" s="256">
        <f t="shared" si="58"/>
        <v>0</v>
      </c>
      <c r="O248" s="248">
        <v>2</v>
      </c>
      <c r="AA248" s="223">
        <v>12</v>
      </c>
      <c r="AB248" s="223">
        <v>0</v>
      </c>
      <c r="AC248" s="223">
        <v>231</v>
      </c>
      <c r="AZ248" s="223">
        <v>1</v>
      </c>
      <c r="BA248" s="223">
        <f t="shared" si="59"/>
        <v>0</v>
      </c>
      <c r="BB248" s="223">
        <f t="shared" si="60"/>
        <v>0</v>
      </c>
      <c r="BC248" s="223">
        <f t="shared" si="61"/>
        <v>0</v>
      </c>
      <c r="BD248" s="223">
        <f t="shared" si="62"/>
        <v>0</v>
      </c>
      <c r="BE248" s="223">
        <f t="shared" si="63"/>
        <v>0</v>
      </c>
      <c r="CA248" s="248">
        <v>12</v>
      </c>
      <c r="CB248" s="248">
        <v>0</v>
      </c>
    </row>
    <row r="249" spans="1:80" ht="20.95" x14ac:dyDescent="0.2">
      <c r="A249" s="249">
        <v>236</v>
      </c>
      <c r="B249" s="250" t="s">
        <v>1208</v>
      </c>
      <c r="C249" s="251" t="s">
        <v>1207</v>
      </c>
      <c r="D249" s="252" t="s">
        <v>397</v>
      </c>
      <c r="E249" s="253">
        <v>2</v>
      </c>
      <c r="F249" s="334">
        <v>0</v>
      </c>
      <c r="G249" s="254">
        <f t="shared" si="56"/>
        <v>0</v>
      </c>
      <c r="H249" s="255">
        <v>0</v>
      </c>
      <c r="I249" s="256">
        <f t="shared" si="57"/>
        <v>0</v>
      </c>
      <c r="J249" s="255"/>
      <c r="K249" s="256">
        <f t="shared" si="58"/>
        <v>0</v>
      </c>
      <c r="O249" s="248">
        <v>2</v>
      </c>
      <c r="AA249" s="223">
        <v>12</v>
      </c>
      <c r="AB249" s="223">
        <v>0</v>
      </c>
      <c r="AC249" s="223">
        <v>232</v>
      </c>
      <c r="AZ249" s="223">
        <v>1</v>
      </c>
      <c r="BA249" s="223">
        <f t="shared" si="59"/>
        <v>0</v>
      </c>
      <c r="BB249" s="223">
        <f t="shared" si="60"/>
        <v>0</v>
      </c>
      <c r="BC249" s="223">
        <f t="shared" si="61"/>
        <v>0</v>
      </c>
      <c r="BD249" s="223">
        <f t="shared" si="62"/>
        <v>0</v>
      </c>
      <c r="BE249" s="223">
        <f t="shared" si="63"/>
        <v>0</v>
      </c>
      <c r="CA249" s="248">
        <v>12</v>
      </c>
      <c r="CB249" s="248">
        <v>0</v>
      </c>
    </row>
    <row r="250" spans="1:80" ht="13.1" x14ac:dyDescent="0.25">
      <c r="A250" s="265"/>
      <c r="B250" s="266" t="s">
        <v>99</v>
      </c>
      <c r="C250" s="267" t="s">
        <v>1189</v>
      </c>
      <c r="D250" s="268"/>
      <c r="E250" s="269"/>
      <c r="F250" s="336"/>
      <c r="G250" s="271">
        <f>SUM(G232:G249)</f>
        <v>0</v>
      </c>
      <c r="H250" s="272"/>
      <c r="I250" s="273">
        <f>SUM(I232:I249)</f>
        <v>0</v>
      </c>
      <c r="J250" s="272"/>
      <c r="K250" s="273">
        <f>SUM(K232:K249)</f>
        <v>0</v>
      </c>
      <c r="O250" s="248">
        <v>4</v>
      </c>
      <c r="BA250" s="274">
        <f>SUM(BA232:BA249)</f>
        <v>0</v>
      </c>
      <c r="BB250" s="274">
        <f>SUM(BB232:BB249)</f>
        <v>0</v>
      </c>
      <c r="BC250" s="274">
        <f>SUM(BC232:BC249)</f>
        <v>0</v>
      </c>
      <c r="BD250" s="274">
        <f>SUM(BD232:BD249)</f>
        <v>0</v>
      </c>
      <c r="BE250" s="274">
        <f>SUM(BE232:BE249)</f>
        <v>0</v>
      </c>
    </row>
    <row r="251" spans="1:80" ht="13.1" x14ac:dyDescent="0.25">
      <c r="A251" s="238" t="s">
        <v>95</v>
      </c>
      <c r="B251" s="239" t="s">
        <v>1209</v>
      </c>
      <c r="C251" s="240" t="s">
        <v>1210</v>
      </c>
      <c r="D251" s="241"/>
      <c r="E251" s="242"/>
      <c r="F251" s="337"/>
      <c r="G251" s="243"/>
      <c r="H251" s="244"/>
      <c r="I251" s="245"/>
      <c r="J251" s="246"/>
      <c r="K251" s="247"/>
      <c r="O251" s="248">
        <v>1</v>
      </c>
    </row>
    <row r="252" spans="1:80" x14ac:dyDescent="0.2">
      <c r="A252" s="249">
        <v>237</v>
      </c>
      <c r="B252" s="250" t="s">
        <v>1212</v>
      </c>
      <c r="C252" s="251" t="s">
        <v>1213</v>
      </c>
      <c r="D252" s="252" t="s">
        <v>263</v>
      </c>
      <c r="E252" s="253">
        <v>1</v>
      </c>
      <c r="F252" s="334">
        <v>0</v>
      </c>
      <c r="G252" s="254">
        <f>E252*F252</f>
        <v>0</v>
      </c>
      <c r="H252" s="255">
        <v>0</v>
      </c>
      <c r="I252" s="256">
        <f>E252*H252</f>
        <v>0</v>
      </c>
      <c r="J252" s="255"/>
      <c r="K252" s="256">
        <f>E252*J252</f>
        <v>0</v>
      </c>
      <c r="O252" s="248">
        <v>2</v>
      </c>
      <c r="AA252" s="223">
        <v>12</v>
      </c>
      <c r="AB252" s="223">
        <v>0</v>
      </c>
      <c r="AC252" s="223">
        <v>233</v>
      </c>
      <c r="AZ252" s="223">
        <v>1</v>
      </c>
      <c r="BA252" s="223">
        <f>IF(AZ252=1,G252,0)</f>
        <v>0</v>
      </c>
      <c r="BB252" s="223">
        <f>IF(AZ252=2,G252,0)</f>
        <v>0</v>
      </c>
      <c r="BC252" s="223">
        <f>IF(AZ252=3,G252,0)</f>
        <v>0</v>
      </c>
      <c r="BD252" s="223">
        <f>IF(AZ252=4,G252,0)</f>
        <v>0</v>
      </c>
      <c r="BE252" s="223">
        <f>IF(AZ252=5,G252,0)</f>
        <v>0</v>
      </c>
      <c r="CA252" s="248">
        <v>12</v>
      </c>
      <c r="CB252" s="248">
        <v>0</v>
      </c>
    </row>
    <row r="253" spans="1:80" ht="13.1" x14ac:dyDescent="0.25">
      <c r="A253" s="265"/>
      <c r="B253" s="266" t="s">
        <v>99</v>
      </c>
      <c r="C253" s="267" t="s">
        <v>1211</v>
      </c>
      <c r="D253" s="268"/>
      <c r="E253" s="269"/>
      <c r="F253" s="336"/>
      <c r="G253" s="271">
        <f>SUM(G251:G252)</f>
        <v>0</v>
      </c>
      <c r="H253" s="272"/>
      <c r="I253" s="273">
        <f>SUM(I251:I252)</f>
        <v>0</v>
      </c>
      <c r="J253" s="272"/>
      <c r="K253" s="273">
        <f>SUM(K251:K252)</f>
        <v>0</v>
      </c>
      <c r="O253" s="248">
        <v>4</v>
      </c>
      <c r="BA253" s="274">
        <f>SUM(BA251:BA252)</f>
        <v>0</v>
      </c>
      <c r="BB253" s="274">
        <f>SUM(BB251:BB252)</f>
        <v>0</v>
      </c>
      <c r="BC253" s="274">
        <f>SUM(BC251:BC252)</f>
        <v>0</v>
      </c>
      <c r="BD253" s="274">
        <f>SUM(BD251:BD252)</f>
        <v>0</v>
      </c>
      <c r="BE253" s="274">
        <f>SUM(BE251:BE252)</f>
        <v>0</v>
      </c>
    </row>
    <row r="254" spans="1:80" ht="13.1" x14ac:dyDescent="0.25">
      <c r="A254" s="238" t="s">
        <v>95</v>
      </c>
      <c r="B254" s="239" t="s">
        <v>1214</v>
      </c>
      <c r="C254" s="240" t="s">
        <v>1215</v>
      </c>
      <c r="D254" s="241"/>
      <c r="E254" s="242"/>
      <c r="F254" s="337"/>
      <c r="G254" s="243"/>
      <c r="H254" s="244"/>
      <c r="I254" s="245"/>
      <c r="J254" s="246"/>
      <c r="K254" s="247"/>
      <c r="O254" s="248">
        <v>1</v>
      </c>
    </row>
    <row r="255" spans="1:80" x14ac:dyDescent="0.2">
      <c r="A255" s="249">
        <v>238</v>
      </c>
      <c r="B255" s="250" t="s">
        <v>1217</v>
      </c>
      <c r="C255" s="251" t="s">
        <v>1218</v>
      </c>
      <c r="D255" s="252" t="s">
        <v>1219</v>
      </c>
      <c r="E255" s="253">
        <v>0.3</v>
      </c>
      <c r="F255" s="334">
        <v>0</v>
      </c>
      <c r="G255" s="254">
        <f>E255*F255</f>
        <v>0</v>
      </c>
      <c r="H255" s="255">
        <v>0</v>
      </c>
      <c r="I255" s="256">
        <f>E255*H255</f>
        <v>0</v>
      </c>
      <c r="J255" s="255"/>
      <c r="K255" s="256">
        <f>E255*J255</f>
        <v>0</v>
      </c>
      <c r="O255" s="248">
        <v>2</v>
      </c>
      <c r="AA255" s="223">
        <v>12</v>
      </c>
      <c r="AB255" s="223">
        <v>0</v>
      </c>
      <c r="AC255" s="223">
        <v>234</v>
      </c>
      <c r="AZ255" s="223">
        <v>1</v>
      </c>
      <c r="BA255" s="223">
        <f>IF(AZ255=1,G255,0)</f>
        <v>0</v>
      </c>
      <c r="BB255" s="223">
        <f>IF(AZ255=2,G255,0)</f>
        <v>0</v>
      </c>
      <c r="BC255" s="223">
        <f>IF(AZ255=3,G255,0)</f>
        <v>0</v>
      </c>
      <c r="BD255" s="223">
        <f>IF(AZ255=4,G255,0)</f>
        <v>0</v>
      </c>
      <c r="BE255" s="223">
        <f>IF(AZ255=5,G255,0)</f>
        <v>0</v>
      </c>
      <c r="CA255" s="248">
        <v>12</v>
      </c>
      <c r="CB255" s="248">
        <v>0</v>
      </c>
    </row>
    <row r="256" spans="1:80" ht="13.1" x14ac:dyDescent="0.25">
      <c r="A256" s="265"/>
      <c r="B256" s="266" t="s">
        <v>99</v>
      </c>
      <c r="C256" s="267" t="s">
        <v>1216</v>
      </c>
      <c r="D256" s="268"/>
      <c r="E256" s="269"/>
      <c r="F256" s="270"/>
      <c r="G256" s="271">
        <f>SUM(G254:G255)</f>
        <v>0</v>
      </c>
      <c r="H256" s="272"/>
      <c r="I256" s="273">
        <f>SUM(I254:I255)</f>
        <v>0</v>
      </c>
      <c r="J256" s="272"/>
      <c r="K256" s="273">
        <f>SUM(K254:K255)</f>
        <v>0</v>
      </c>
      <c r="O256" s="248">
        <v>4</v>
      </c>
      <c r="BA256" s="274">
        <f>SUM(BA254:BA255)</f>
        <v>0</v>
      </c>
      <c r="BB256" s="274">
        <f>SUM(BB254:BB255)</f>
        <v>0</v>
      </c>
      <c r="BC256" s="274">
        <f>SUM(BC254:BC255)</f>
        <v>0</v>
      </c>
      <c r="BD256" s="274">
        <f>SUM(BD254:BD255)</f>
        <v>0</v>
      </c>
      <c r="BE256" s="274">
        <f>SUM(BE254:BE255)</f>
        <v>0</v>
      </c>
    </row>
    <row r="257" spans="5:5" x14ac:dyDescent="0.2">
      <c r="E257" s="223"/>
    </row>
    <row r="258" spans="5:5" x14ac:dyDescent="0.2">
      <c r="E258" s="223"/>
    </row>
    <row r="259" spans="5:5" x14ac:dyDescent="0.2">
      <c r="E259" s="223"/>
    </row>
    <row r="260" spans="5:5" x14ac:dyDescent="0.2">
      <c r="E260" s="223"/>
    </row>
    <row r="261" spans="5:5" x14ac:dyDescent="0.2">
      <c r="E261" s="223"/>
    </row>
    <row r="262" spans="5:5" x14ac:dyDescent="0.2">
      <c r="E262" s="223"/>
    </row>
    <row r="263" spans="5:5" x14ac:dyDescent="0.2">
      <c r="E263" s="223"/>
    </row>
    <row r="264" spans="5:5" x14ac:dyDescent="0.2">
      <c r="E264" s="223"/>
    </row>
    <row r="265" spans="5:5" x14ac:dyDescent="0.2">
      <c r="E265" s="223"/>
    </row>
    <row r="266" spans="5:5" x14ac:dyDescent="0.2">
      <c r="E266" s="223"/>
    </row>
    <row r="267" spans="5:5" x14ac:dyDescent="0.2">
      <c r="E267" s="223"/>
    </row>
    <row r="268" spans="5:5" x14ac:dyDescent="0.2">
      <c r="E268" s="223"/>
    </row>
    <row r="269" spans="5:5" x14ac:dyDescent="0.2">
      <c r="E269" s="223"/>
    </row>
    <row r="270" spans="5:5" x14ac:dyDescent="0.2">
      <c r="E270" s="223"/>
    </row>
    <row r="271" spans="5:5" x14ac:dyDescent="0.2">
      <c r="E271" s="223"/>
    </row>
    <row r="272" spans="5:5" x14ac:dyDescent="0.2">
      <c r="E272" s="223"/>
    </row>
    <row r="273" spans="1:7" x14ac:dyDescent="0.2">
      <c r="E273" s="223"/>
    </row>
    <row r="274" spans="1:7" x14ac:dyDescent="0.2">
      <c r="E274" s="223"/>
    </row>
    <row r="275" spans="1:7" x14ac:dyDescent="0.2">
      <c r="E275" s="223"/>
    </row>
    <row r="276" spans="1:7" x14ac:dyDescent="0.2">
      <c r="E276" s="223"/>
    </row>
    <row r="277" spans="1:7" x14ac:dyDescent="0.2">
      <c r="E277" s="223"/>
    </row>
    <row r="278" spans="1:7" x14ac:dyDescent="0.2">
      <c r="E278" s="223"/>
    </row>
    <row r="279" spans="1:7" x14ac:dyDescent="0.2">
      <c r="E279" s="223"/>
    </row>
    <row r="280" spans="1:7" x14ac:dyDescent="0.2">
      <c r="A280" s="264"/>
      <c r="B280" s="264"/>
      <c r="C280" s="264"/>
      <c r="D280" s="264"/>
      <c r="E280" s="264"/>
      <c r="F280" s="264"/>
      <c r="G280" s="264"/>
    </row>
    <row r="281" spans="1:7" x14ac:dyDescent="0.2">
      <c r="A281" s="264"/>
      <c r="B281" s="264"/>
      <c r="C281" s="264"/>
      <c r="D281" s="264"/>
      <c r="E281" s="264"/>
      <c r="F281" s="264"/>
      <c r="G281" s="264"/>
    </row>
    <row r="282" spans="1:7" x14ac:dyDescent="0.2">
      <c r="A282" s="264"/>
      <c r="B282" s="264"/>
      <c r="C282" s="264"/>
      <c r="D282" s="264"/>
      <c r="E282" s="264"/>
      <c r="F282" s="264"/>
      <c r="G282" s="264"/>
    </row>
    <row r="283" spans="1:7" x14ac:dyDescent="0.2">
      <c r="A283" s="264"/>
      <c r="B283" s="264"/>
      <c r="C283" s="264"/>
      <c r="D283" s="264"/>
      <c r="E283" s="264"/>
      <c r="F283" s="264"/>
      <c r="G283" s="264"/>
    </row>
    <row r="284" spans="1:7" x14ac:dyDescent="0.2">
      <c r="E284" s="223"/>
    </row>
    <row r="285" spans="1:7" x14ac:dyDescent="0.2">
      <c r="E285" s="223"/>
    </row>
    <row r="286" spans="1:7" x14ac:dyDescent="0.2">
      <c r="E286" s="223"/>
    </row>
    <row r="287" spans="1:7" x14ac:dyDescent="0.2">
      <c r="E287" s="223"/>
    </row>
    <row r="288" spans="1:7" x14ac:dyDescent="0.2">
      <c r="E288" s="223"/>
    </row>
    <row r="289" spans="5:5" x14ac:dyDescent="0.2">
      <c r="E289" s="223"/>
    </row>
    <row r="290" spans="5:5" x14ac:dyDescent="0.2">
      <c r="E290" s="223"/>
    </row>
    <row r="291" spans="5:5" x14ac:dyDescent="0.2">
      <c r="E291" s="223"/>
    </row>
    <row r="292" spans="5:5" x14ac:dyDescent="0.2">
      <c r="E292" s="223"/>
    </row>
    <row r="293" spans="5:5" x14ac:dyDescent="0.2">
      <c r="E293" s="223"/>
    </row>
    <row r="294" spans="5:5" x14ac:dyDescent="0.2">
      <c r="E294" s="223"/>
    </row>
    <row r="295" spans="5:5" x14ac:dyDescent="0.2">
      <c r="E295" s="223"/>
    </row>
    <row r="296" spans="5:5" x14ac:dyDescent="0.2">
      <c r="E296" s="223"/>
    </row>
    <row r="297" spans="5:5" x14ac:dyDescent="0.2">
      <c r="E297" s="223"/>
    </row>
    <row r="298" spans="5:5" x14ac:dyDescent="0.2">
      <c r="E298" s="223"/>
    </row>
    <row r="299" spans="5:5" x14ac:dyDescent="0.2">
      <c r="E299" s="223"/>
    </row>
    <row r="300" spans="5:5" x14ac:dyDescent="0.2">
      <c r="E300" s="223"/>
    </row>
    <row r="301" spans="5:5" x14ac:dyDescent="0.2">
      <c r="E301" s="223"/>
    </row>
    <row r="302" spans="5:5" x14ac:dyDescent="0.2">
      <c r="E302" s="223"/>
    </row>
    <row r="303" spans="5:5" x14ac:dyDescent="0.2">
      <c r="E303" s="223"/>
    </row>
    <row r="304" spans="5:5" x14ac:dyDescent="0.2">
      <c r="E304" s="223"/>
    </row>
    <row r="305" spans="1:7" x14ac:dyDescent="0.2">
      <c r="E305" s="223"/>
    </row>
    <row r="306" spans="1:7" x14ac:dyDescent="0.2">
      <c r="E306" s="223"/>
    </row>
    <row r="307" spans="1:7" x14ac:dyDescent="0.2">
      <c r="E307" s="223"/>
    </row>
    <row r="308" spans="1:7" x14ac:dyDescent="0.2">
      <c r="E308" s="223"/>
    </row>
    <row r="309" spans="1:7" x14ac:dyDescent="0.2">
      <c r="E309" s="223"/>
    </row>
    <row r="310" spans="1:7" x14ac:dyDescent="0.2">
      <c r="E310" s="223"/>
    </row>
    <row r="311" spans="1:7" x14ac:dyDescent="0.2">
      <c r="E311" s="223"/>
    </row>
    <row r="312" spans="1:7" x14ac:dyDescent="0.2">
      <c r="E312" s="223"/>
    </row>
    <row r="313" spans="1:7" x14ac:dyDescent="0.2">
      <c r="E313" s="223"/>
    </row>
    <row r="314" spans="1:7" x14ac:dyDescent="0.2">
      <c r="E314" s="223"/>
    </row>
    <row r="315" spans="1:7" x14ac:dyDescent="0.2">
      <c r="A315" s="275"/>
      <c r="B315" s="275"/>
    </row>
    <row r="316" spans="1:7" x14ac:dyDescent="0.2">
      <c r="A316" s="264"/>
      <c r="B316" s="264"/>
      <c r="C316" s="276"/>
      <c r="D316" s="276"/>
      <c r="E316" s="277"/>
      <c r="F316" s="276"/>
      <c r="G316" s="278"/>
    </row>
    <row r="317" spans="1:7" x14ac:dyDescent="0.2">
      <c r="A317" s="279"/>
      <c r="B317" s="279"/>
      <c r="C317" s="264"/>
      <c r="D317" s="264"/>
      <c r="E317" s="280"/>
      <c r="F317" s="264"/>
      <c r="G317" s="264"/>
    </row>
    <row r="318" spans="1:7" x14ac:dyDescent="0.2">
      <c r="A318" s="264"/>
      <c r="B318" s="264"/>
      <c r="C318" s="264"/>
      <c r="D318" s="264"/>
      <c r="E318" s="280"/>
      <c r="F318" s="264"/>
      <c r="G318" s="264"/>
    </row>
    <row r="319" spans="1:7" x14ac:dyDescent="0.2">
      <c r="A319" s="264"/>
      <c r="B319" s="264"/>
      <c r="C319" s="264"/>
      <c r="D319" s="264"/>
      <c r="E319" s="280"/>
      <c r="F319" s="264"/>
      <c r="G319" s="264"/>
    </row>
    <row r="320" spans="1:7" x14ac:dyDescent="0.2">
      <c r="A320" s="264"/>
      <c r="B320" s="264"/>
      <c r="C320" s="264"/>
      <c r="D320" s="264"/>
      <c r="E320" s="280"/>
      <c r="F320" s="264"/>
      <c r="G320" s="264"/>
    </row>
    <row r="321" spans="1:7" x14ac:dyDescent="0.2">
      <c r="A321" s="264"/>
      <c r="B321" s="264"/>
      <c r="C321" s="264"/>
      <c r="D321" s="264"/>
      <c r="E321" s="280"/>
      <c r="F321" s="264"/>
      <c r="G321" s="264"/>
    </row>
    <row r="322" spans="1:7" x14ac:dyDescent="0.2">
      <c r="A322" s="264"/>
      <c r="B322" s="264"/>
      <c r="C322" s="264"/>
      <c r="D322" s="264"/>
      <c r="E322" s="280"/>
      <c r="F322" s="264"/>
      <c r="G322" s="264"/>
    </row>
    <row r="323" spans="1:7" x14ac:dyDescent="0.2">
      <c r="A323" s="264"/>
      <c r="B323" s="264"/>
      <c r="C323" s="264"/>
      <c r="D323" s="264"/>
      <c r="E323" s="280"/>
      <c r="F323" s="264"/>
      <c r="G323" s="264"/>
    </row>
    <row r="324" spans="1:7" x14ac:dyDescent="0.2">
      <c r="A324" s="264"/>
      <c r="B324" s="264"/>
      <c r="C324" s="264"/>
      <c r="D324" s="264"/>
      <c r="E324" s="280"/>
      <c r="F324" s="264"/>
      <c r="G324" s="264"/>
    </row>
    <row r="325" spans="1:7" x14ac:dyDescent="0.2">
      <c r="A325" s="264"/>
      <c r="B325" s="264"/>
      <c r="C325" s="264"/>
      <c r="D325" s="264"/>
      <c r="E325" s="280"/>
      <c r="F325" s="264"/>
      <c r="G325" s="264"/>
    </row>
    <row r="326" spans="1:7" x14ac:dyDescent="0.2">
      <c r="A326" s="264"/>
      <c r="B326" s="264"/>
      <c r="C326" s="264"/>
      <c r="D326" s="264"/>
      <c r="E326" s="280"/>
      <c r="F326" s="264"/>
      <c r="G326" s="264"/>
    </row>
    <row r="327" spans="1:7" x14ac:dyDescent="0.2">
      <c r="A327" s="264"/>
      <c r="B327" s="264"/>
      <c r="C327" s="264"/>
      <c r="D327" s="264"/>
      <c r="E327" s="280"/>
      <c r="F327" s="264"/>
      <c r="G327" s="264"/>
    </row>
    <row r="328" spans="1:7" x14ac:dyDescent="0.2">
      <c r="A328" s="264"/>
      <c r="B328" s="264"/>
      <c r="C328" s="264"/>
      <c r="D328" s="264"/>
      <c r="E328" s="280"/>
      <c r="F328" s="264"/>
      <c r="G328" s="264"/>
    </row>
    <row r="329" spans="1:7" x14ac:dyDescent="0.2">
      <c r="A329" s="264"/>
      <c r="B329" s="264"/>
      <c r="C329" s="264"/>
      <c r="D329" s="264"/>
      <c r="E329" s="280"/>
      <c r="F329" s="264"/>
      <c r="G329" s="264"/>
    </row>
  </sheetData>
  <sheetProtection algorithmName="SHA-512" hashValue="tcoVHPsaSMyyyPtCzPK4x6adw0hzDvtEQfvC7I1v9BvcsYFIzkq/L9oiNWBRlB9AskrNZwDhJ1S4appjdhVs4g==" saltValue="jRTcrq+OxdIH2/ng9nnA3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BE51"/>
  <sheetViews>
    <sheetView zoomScaleNormal="100" workbookViewId="0">
      <selection activeCell="N16" sqref="N16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106</v>
      </c>
      <c r="D2" s="89" t="s">
        <v>104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103</v>
      </c>
      <c r="B5" s="100"/>
      <c r="C5" s="101" t="s">
        <v>104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'SO00 SO 00 Rek'!E8</f>
        <v>0</v>
      </c>
      <c r="D15" s="140">
        <f>'SO00 SO 00 Rek'!A16</f>
        <v>0</v>
      </c>
      <c r="E15" s="141"/>
      <c r="F15" s="142"/>
      <c r="G15" s="139">
        <f>'SO00 SO 00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'SO00 SO 00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'SO00 SO 00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'SO00 SO 00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'SO00 SO 00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'SO00 SO 00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3otcHX9314Rd4pKyzj50HYXKSKuY017eyhbbVBJYI44KJwxmli/wG7mFWgn/7TY+9F+n55KREiTuLbJ2Oao/eA==" saltValue="jgKH48tV77HD3GY1w2lhlA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7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1221</v>
      </c>
      <c r="D2" s="89" t="s">
        <v>1222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01.E Rek'!E9</f>
        <v>0</v>
      </c>
      <c r="D15" s="140">
        <f>'SO01 SO 01.E Rek'!A17</f>
        <v>0</v>
      </c>
      <c r="E15" s="141"/>
      <c r="F15" s="142"/>
      <c r="G15" s="139">
        <f>'SO01 SO 01.E Rek'!I17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01.E Rek'!F9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01.E Rek'!H9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01.E Rek'!G9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01.E Rek'!I9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01.E Rek'!H15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1VF/pJwCasi+2eo2InY1bPs2zkuhMPLKo46S4WE/VK1lb8Bgl/9IizmzTSI5gdCca7fo2cCJ4kbFnWL8bSLRxA==" saltValue="ytanKL2yEhnpQfSVvkn10g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7"/>
  <dimension ref="A1:BE66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1221</v>
      </c>
      <c r="I1" s="182"/>
    </row>
    <row r="2" spans="1:57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1222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'SO01 SO 01.E Pol'!B7</f>
        <v>Z2</v>
      </c>
      <c r="B7" s="62" t="str">
        <f>'SO01 SO 01.E Pol'!C7</f>
        <v>Ostatní náklady</v>
      </c>
      <c r="D7" s="195"/>
      <c r="E7" s="282">
        <f>'SO01 SO 01.E Pol'!BA12</f>
        <v>0</v>
      </c>
      <c r="F7" s="283">
        <f>'SO01 SO 01.E Pol'!BB12</f>
        <v>0</v>
      </c>
      <c r="G7" s="283">
        <f>'SO01 SO 01.E Pol'!BC12</f>
        <v>0</v>
      </c>
      <c r="H7" s="283">
        <f>'SO01 SO 01.E Pol'!BD12</f>
        <v>0</v>
      </c>
      <c r="I7" s="284">
        <f>'SO01 SO 01.E Pol'!BE12</f>
        <v>0</v>
      </c>
    </row>
    <row r="8" spans="1:57" s="118" customFormat="1" ht="13.1" thickBot="1" x14ac:dyDescent="0.25">
      <c r="A8" s="281" t="str">
        <f>'SO01 SO 01.E Pol'!B13</f>
        <v>Z3</v>
      </c>
      <c r="B8" s="62" t="str">
        <f>'SO01 SO 01.E Pol'!C13</f>
        <v>Ostatní náklady</v>
      </c>
      <c r="D8" s="195"/>
      <c r="E8" s="282">
        <f>'SO01 SO 01.E Pol'!BA18</f>
        <v>0</v>
      </c>
      <c r="F8" s="283">
        <f>'SO01 SO 01.E Pol'!BB18</f>
        <v>0</v>
      </c>
      <c r="G8" s="283">
        <f>'SO01 SO 01.E Pol'!BC18</f>
        <v>0</v>
      </c>
      <c r="H8" s="283">
        <f>'SO01 SO 01.E Pol'!BD18</f>
        <v>0</v>
      </c>
      <c r="I8" s="284">
        <f>'SO01 SO 01.E Pol'!BE18</f>
        <v>0</v>
      </c>
    </row>
    <row r="9" spans="1:57" s="14" customFormat="1" ht="13.75" thickBot="1" x14ac:dyDescent="0.3">
      <c r="A9" s="196"/>
      <c r="B9" s="197" t="s">
        <v>77</v>
      </c>
      <c r="C9" s="197"/>
      <c r="D9" s="198"/>
      <c r="E9" s="199">
        <f>SUM(E7:E8)</f>
        <v>0</v>
      </c>
      <c r="F9" s="200">
        <f>SUM(F7:F8)</f>
        <v>0</v>
      </c>
      <c r="G9" s="200">
        <f>SUM(G7:G8)</f>
        <v>0</v>
      </c>
      <c r="H9" s="200">
        <f>SUM(H7:H8)</f>
        <v>0</v>
      </c>
      <c r="I9" s="201">
        <f>SUM(I7:I8)</f>
        <v>0</v>
      </c>
    </row>
    <row r="10" spans="1:57" x14ac:dyDescent="0.2">
      <c r="A10" s="118"/>
      <c r="B10" s="118"/>
      <c r="C10" s="118"/>
      <c r="D10" s="118"/>
      <c r="E10" s="118"/>
      <c r="F10" s="118"/>
      <c r="G10" s="118"/>
      <c r="H10" s="118"/>
      <c r="I10" s="118"/>
    </row>
    <row r="11" spans="1:57" ht="19.5" customHeight="1" x14ac:dyDescent="0.3">
      <c r="A11" s="187" t="s">
        <v>78</v>
      </c>
      <c r="B11" s="187"/>
      <c r="C11" s="187"/>
      <c r="D11" s="187"/>
      <c r="E11" s="187"/>
      <c r="F11" s="187"/>
      <c r="G11" s="202"/>
      <c r="H11" s="187"/>
      <c r="I11" s="187"/>
      <c r="BA11" s="124"/>
      <c r="BB11" s="124"/>
      <c r="BC11" s="124"/>
      <c r="BD11" s="124"/>
      <c r="BE11" s="124"/>
    </row>
    <row r="12" spans="1:57" ht="13.1" thickBot="1" x14ac:dyDescent="0.25"/>
    <row r="13" spans="1:57" ht="13.1" x14ac:dyDescent="0.25">
      <c r="A13" s="153" t="s">
        <v>79</v>
      </c>
      <c r="B13" s="154"/>
      <c r="C13" s="154"/>
      <c r="D13" s="203"/>
      <c r="E13" s="204" t="s">
        <v>80</v>
      </c>
      <c r="F13" s="205" t="s">
        <v>12</v>
      </c>
      <c r="G13" s="206" t="s">
        <v>81</v>
      </c>
      <c r="H13" s="207"/>
      <c r="I13" s="208" t="s">
        <v>80</v>
      </c>
    </row>
    <row r="14" spans="1:57" x14ac:dyDescent="0.2">
      <c r="A14" s="147"/>
      <c r="B14" s="138"/>
      <c r="C14" s="138"/>
      <c r="D14" s="209"/>
      <c r="E14" s="210"/>
      <c r="F14" s="211"/>
      <c r="G14" s="212">
        <f>CHOOSE(BA14+1,E9+F9,E9+F9+H9,E9+F9+G9+H9,E9,F9,H9,G9,H9+G9,0)</f>
        <v>0</v>
      </c>
      <c r="H14" s="213"/>
      <c r="I14" s="214">
        <f>E14+F14*G14/100</f>
        <v>0</v>
      </c>
      <c r="BA14" s="1">
        <v>8</v>
      </c>
    </row>
    <row r="15" spans="1:57" ht="13.75" thickBot="1" x14ac:dyDescent="0.3">
      <c r="A15" s="215"/>
      <c r="B15" s="216" t="s">
        <v>82</v>
      </c>
      <c r="C15" s="217"/>
      <c r="D15" s="218"/>
      <c r="E15" s="219"/>
      <c r="F15" s="220"/>
      <c r="G15" s="220"/>
      <c r="H15" s="324">
        <f>SUM(I14:I14)</f>
        <v>0</v>
      </c>
      <c r="I15" s="325"/>
    </row>
    <row r="17" spans="2:9" ht="13.1" x14ac:dyDescent="0.25">
      <c r="B17" s="14"/>
      <c r="F17" s="221"/>
      <c r="G17" s="222"/>
      <c r="H17" s="222"/>
      <c r="I17" s="46"/>
    </row>
    <row r="18" spans="2:9" x14ac:dyDescent="0.2">
      <c r="F18" s="221"/>
      <c r="G18" s="222"/>
      <c r="H18" s="222"/>
      <c r="I18" s="46"/>
    </row>
    <row r="19" spans="2:9" x14ac:dyDescent="0.2">
      <c r="F19" s="221"/>
      <c r="G19" s="222"/>
      <c r="H19" s="222"/>
      <c r="I19" s="46"/>
    </row>
    <row r="20" spans="2:9" x14ac:dyDescent="0.2">
      <c r="F20" s="221"/>
      <c r="G20" s="222"/>
      <c r="H20" s="222"/>
      <c r="I20" s="46"/>
    </row>
    <row r="21" spans="2:9" x14ac:dyDescent="0.2">
      <c r="F21" s="221"/>
      <c r="G21" s="222"/>
      <c r="H21" s="222"/>
      <c r="I21" s="46"/>
    </row>
    <row r="22" spans="2:9" x14ac:dyDescent="0.2">
      <c r="F22" s="221"/>
      <c r="G22" s="222"/>
      <c r="H22" s="222"/>
      <c r="I22" s="46"/>
    </row>
    <row r="23" spans="2:9" x14ac:dyDescent="0.2">
      <c r="F23" s="221"/>
      <c r="G23" s="222"/>
      <c r="H23" s="222"/>
      <c r="I23" s="46"/>
    </row>
    <row r="24" spans="2:9" x14ac:dyDescent="0.2">
      <c r="F24" s="221"/>
      <c r="G24" s="222"/>
      <c r="H24" s="222"/>
      <c r="I24" s="46"/>
    </row>
    <row r="25" spans="2:9" x14ac:dyDescent="0.2">
      <c r="F25" s="221"/>
      <c r="G25" s="222"/>
      <c r="H25" s="222"/>
      <c r="I25" s="46"/>
    </row>
    <row r="26" spans="2:9" x14ac:dyDescent="0.2">
      <c r="F26" s="221"/>
      <c r="G26" s="222"/>
      <c r="H26" s="222"/>
      <c r="I26" s="46"/>
    </row>
    <row r="27" spans="2:9" x14ac:dyDescent="0.2">
      <c r="F27" s="221"/>
      <c r="G27" s="222"/>
      <c r="H27" s="222"/>
      <c r="I27" s="46"/>
    </row>
    <row r="28" spans="2:9" x14ac:dyDescent="0.2">
      <c r="F28" s="221"/>
      <c r="G28" s="222"/>
      <c r="H28" s="222"/>
      <c r="I28" s="46"/>
    </row>
    <row r="29" spans="2:9" x14ac:dyDescent="0.2">
      <c r="F29" s="221"/>
      <c r="G29" s="222"/>
      <c r="H29" s="222"/>
      <c r="I29" s="46"/>
    </row>
    <row r="30" spans="2:9" x14ac:dyDescent="0.2">
      <c r="F30" s="221"/>
      <c r="G30" s="222"/>
      <c r="H30" s="222"/>
      <c r="I30" s="46"/>
    </row>
    <row r="31" spans="2:9" x14ac:dyDescent="0.2">
      <c r="F31" s="221"/>
      <c r="G31" s="222"/>
      <c r="H31" s="222"/>
      <c r="I31" s="46"/>
    </row>
    <row r="32" spans="2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</sheetData>
  <sheetProtection algorithmName="SHA-512" hashValue="hzPB6aaOaaQA3UnV4BE/5Ur2mFD7wlDAxnAaR2U/9IBo6503gqwqi/Vm0LOtlWVYySB1frAMtFwbSS65FanmXQ==" saltValue="jDI29KkRbYKeNwIxGaUOWQ==" spinCount="100000" sheet="1" objects="1" scenarios="1"/>
  <mergeCells count="4">
    <mergeCell ref="A1:B1"/>
    <mergeCell ref="A2:B2"/>
    <mergeCell ref="G2:I2"/>
    <mergeCell ref="H15:I1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tabColor rgb="FFFFC000"/>
  </sheetPr>
  <dimension ref="A1:CB91"/>
  <sheetViews>
    <sheetView showGridLines="0" zoomScaleNormal="100" zoomScaleSheetLayoutView="100" workbookViewId="0">
      <selection activeCell="G18" sqref="G1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01.E Rek'!H1</f>
        <v>SO 01.E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01.E Rek'!G2</f>
        <v>Horní stavba - vzduchotechnika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1223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1225</v>
      </c>
      <c r="C8" s="251" t="s">
        <v>1226</v>
      </c>
      <c r="D8" s="252" t="s">
        <v>98</v>
      </c>
      <c r="E8" s="253">
        <v>2</v>
      </c>
      <c r="F8" s="334">
        <v>0</v>
      </c>
      <c r="G8" s="254">
        <f>E8*F8</f>
        <v>0</v>
      </c>
      <c r="H8" s="255">
        <v>0</v>
      </c>
      <c r="I8" s="256">
        <f>E8*H8</f>
        <v>0</v>
      </c>
      <c r="J8" s="255"/>
      <c r="K8" s="256">
        <f>E8*J8</f>
        <v>0</v>
      </c>
      <c r="O8" s="248">
        <v>2</v>
      </c>
      <c r="AA8" s="223">
        <v>12</v>
      </c>
      <c r="AB8" s="223">
        <v>0</v>
      </c>
      <c r="AC8" s="223">
        <v>8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1227</v>
      </c>
      <c r="C9" s="251" t="s">
        <v>1228</v>
      </c>
      <c r="D9" s="252" t="s">
        <v>98</v>
      </c>
      <c r="E9" s="253">
        <v>2</v>
      </c>
      <c r="F9" s="334">
        <v>0</v>
      </c>
      <c r="G9" s="254">
        <f>E9*F9</f>
        <v>0</v>
      </c>
      <c r="H9" s="255">
        <v>0</v>
      </c>
      <c r="I9" s="256">
        <f>E9*H9</f>
        <v>0</v>
      </c>
      <c r="J9" s="255"/>
      <c r="K9" s="256">
        <f>E9*J9</f>
        <v>0</v>
      </c>
      <c r="O9" s="248">
        <v>2</v>
      </c>
      <c r="AA9" s="223">
        <v>12</v>
      </c>
      <c r="AB9" s="223">
        <v>0</v>
      </c>
      <c r="AC9" s="223">
        <v>9</v>
      </c>
      <c r="AZ9" s="223">
        <v>1</v>
      </c>
      <c r="BA9" s="223">
        <f>IF(AZ9=1,G9,0)</f>
        <v>0</v>
      </c>
      <c r="BB9" s="223">
        <f>IF(AZ9=2,G9,0)</f>
        <v>0</v>
      </c>
      <c r="BC9" s="223">
        <f>IF(AZ9=3,G9,0)</f>
        <v>0</v>
      </c>
      <c r="BD9" s="223">
        <f>IF(AZ9=4,G9,0)</f>
        <v>0</v>
      </c>
      <c r="BE9" s="223">
        <f>IF(AZ9=5,G9,0)</f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1229</v>
      </c>
      <c r="C10" s="251" t="s">
        <v>1230</v>
      </c>
      <c r="D10" s="252" t="s">
        <v>98</v>
      </c>
      <c r="E10" s="253">
        <v>2</v>
      </c>
      <c r="F10" s="334">
        <v>0</v>
      </c>
      <c r="G10" s="254">
        <f>E10*F10</f>
        <v>0</v>
      </c>
      <c r="H10" s="255">
        <v>0</v>
      </c>
      <c r="I10" s="256">
        <f>E10*H10</f>
        <v>0</v>
      </c>
      <c r="J10" s="255"/>
      <c r="K10" s="256">
        <f>E10*J10</f>
        <v>0</v>
      </c>
      <c r="O10" s="248">
        <v>2</v>
      </c>
      <c r="AA10" s="223">
        <v>12</v>
      </c>
      <c r="AB10" s="223">
        <v>0</v>
      </c>
      <c r="AC10" s="223">
        <v>10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1231</v>
      </c>
      <c r="C11" s="251" t="s">
        <v>1232</v>
      </c>
      <c r="D11" s="252" t="s">
        <v>263</v>
      </c>
      <c r="E11" s="253">
        <v>14</v>
      </c>
      <c r="F11" s="334">
        <v>0</v>
      </c>
      <c r="G11" s="254">
        <f>E11*F11</f>
        <v>0</v>
      </c>
      <c r="H11" s="255">
        <v>0</v>
      </c>
      <c r="I11" s="256">
        <f>E11*H11</f>
        <v>0</v>
      </c>
      <c r="J11" s="255"/>
      <c r="K11" s="256">
        <f>E11*J11</f>
        <v>0</v>
      </c>
      <c r="O11" s="248">
        <v>2</v>
      </c>
      <c r="AA11" s="223">
        <v>12</v>
      </c>
      <c r="AB11" s="223">
        <v>0</v>
      </c>
      <c r="AC11" s="223">
        <v>11</v>
      </c>
      <c r="AZ11" s="223">
        <v>1</v>
      </c>
      <c r="BA11" s="223">
        <f>IF(AZ11=1,G11,0)</f>
        <v>0</v>
      </c>
      <c r="BB11" s="223">
        <f>IF(AZ11=2,G11,0)</f>
        <v>0</v>
      </c>
      <c r="BC11" s="223">
        <f>IF(AZ11=3,G11,0)</f>
        <v>0</v>
      </c>
      <c r="BD11" s="223">
        <f>IF(AZ11=4,G11,0)</f>
        <v>0</v>
      </c>
      <c r="BE11" s="223">
        <f>IF(AZ11=5,G11,0)</f>
        <v>0</v>
      </c>
      <c r="CA11" s="248">
        <v>12</v>
      </c>
      <c r="CB11" s="248">
        <v>0</v>
      </c>
    </row>
    <row r="12" spans="1:80" ht="13.1" x14ac:dyDescent="0.25">
      <c r="A12" s="265"/>
      <c r="B12" s="266" t="s">
        <v>99</v>
      </c>
      <c r="C12" s="267" t="s">
        <v>1224</v>
      </c>
      <c r="D12" s="268"/>
      <c r="E12" s="269"/>
      <c r="F12" s="336"/>
      <c r="G12" s="271">
        <f>SUM(G7:G11)</f>
        <v>0</v>
      </c>
      <c r="H12" s="272"/>
      <c r="I12" s="273">
        <f>SUM(I7:I11)</f>
        <v>0</v>
      </c>
      <c r="J12" s="272"/>
      <c r="K12" s="273">
        <f>SUM(K7:K11)</f>
        <v>0</v>
      </c>
      <c r="O12" s="248">
        <v>4</v>
      </c>
      <c r="BA12" s="274">
        <f>SUM(BA7:BA11)</f>
        <v>0</v>
      </c>
      <c r="BB12" s="274">
        <f>SUM(BB7:BB11)</f>
        <v>0</v>
      </c>
      <c r="BC12" s="274">
        <f>SUM(BC7:BC11)</f>
        <v>0</v>
      </c>
      <c r="BD12" s="274">
        <f>SUM(BD7:BD11)</f>
        <v>0</v>
      </c>
      <c r="BE12" s="274">
        <f>SUM(BE7:BE11)</f>
        <v>0</v>
      </c>
    </row>
    <row r="13" spans="1:80" ht="13.1" x14ac:dyDescent="0.25">
      <c r="A13" s="238" t="s">
        <v>95</v>
      </c>
      <c r="B13" s="239" t="s">
        <v>1233</v>
      </c>
      <c r="C13" s="240" t="s">
        <v>108</v>
      </c>
      <c r="D13" s="241"/>
      <c r="E13" s="242"/>
      <c r="F13" s="337"/>
      <c r="G13" s="243"/>
      <c r="H13" s="244"/>
      <c r="I13" s="245"/>
      <c r="J13" s="246"/>
      <c r="K13" s="247"/>
      <c r="O13" s="248">
        <v>1</v>
      </c>
    </row>
    <row r="14" spans="1:80" x14ac:dyDescent="0.2">
      <c r="A14" s="249">
        <v>5</v>
      </c>
      <c r="B14" s="250" t="s">
        <v>1235</v>
      </c>
      <c r="C14" s="251" t="s">
        <v>1236</v>
      </c>
      <c r="D14" s="252" t="s">
        <v>470</v>
      </c>
      <c r="E14" s="253">
        <v>10</v>
      </c>
      <c r="F14" s="334">
        <v>0</v>
      </c>
      <c r="G14" s="254">
        <f>E14*F14</f>
        <v>0</v>
      </c>
      <c r="H14" s="255">
        <v>0</v>
      </c>
      <c r="I14" s="256">
        <f>E14*H14</f>
        <v>0</v>
      </c>
      <c r="J14" s="255"/>
      <c r="K14" s="256">
        <f>E14*J14</f>
        <v>0</v>
      </c>
      <c r="O14" s="248">
        <v>2</v>
      </c>
      <c r="AA14" s="223">
        <v>12</v>
      </c>
      <c r="AB14" s="223">
        <v>0</v>
      </c>
      <c r="AC14" s="223">
        <v>12</v>
      </c>
      <c r="AZ14" s="223">
        <v>1</v>
      </c>
      <c r="BA14" s="223">
        <f>IF(AZ14=1,G14,0)</f>
        <v>0</v>
      </c>
      <c r="BB14" s="223">
        <f>IF(AZ14=2,G14,0)</f>
        <v>0</v>
      </c>
      <c r="BC14" s="223">
        <f>IF(AZ14=3,G14,0)</f>
        <v>0</v>
      </c>
      <c r="BD14" s="223">
        <f>IF(AZ14=4,G14,0)</f>
        <v>0</v>
      </c>
      <c r="BE14" s="223">
        <f>IF(AZ14=5,G14,0)</f>
        <v>0</v>
      </c>
      <c r="CA14" s="248">
        <v>12</v>
      </c>
      <c r="CB14" s="248">
        <v>0</v>
      </c>
    </row>
    <row r="15" spans="1:80" x14ac:dyDescent="0.2">
      <c r="A15" s="249">
        <v>6</v>
      </c>
      <c r="B15" s="250" t="s">
        <v>1237</v>
      </c>
      <c r="C15" s="251" t="s">
        <v>1238</v>
      </c>
      <c r="D15" s="252" t="s">
        <v>470</v>
      </c>
      <c r="E15" s="253">
        <v>30</v>
      </c>
      <c r="F15" s="334">
        <v>0</v>
      </c>
      <c r="G15" s="254">
        <f>E15*F15</f>
        <v>0</v>
      </c>
      <c r="H15" s="255">
        <v>0</v>
      </c>
      <c r="I15" s="256">
        <f>E15*H15</f>
        <v>0</v>
      </c>
      <c r="J15" s="255"/>
      <c r="K15" s="256">
        <f>E15*J15</f>
        <v>0</v>
      </c>
      <c r="O15" s="248">
        <v>2</v>
      </c>
      <c r="AA15" s="223">
        <v>12</v>
      </c>
      <c r="AB15" s="223">
        <v>0</v>
      </c>
      <c r="AC15" s="223">
        <v>13</v>
      </c>
      <c r="AZ15" s="223">
        <v>1</v>
      </c>
      <c r="BA15" s="223">
        <f>IF(AZ15=1,G15,0)</f>
        <v>0</v>
      </c>
      <c r="BB15" s="223">
        <f>IF(AZ15=2,G15,0)</f>
        <v>0</v>
      </c>
      <c r="BC15" s="223">
        <f>IF(AZ15=3,G15,0)</f>
        <v>0</v>
      </c>
      <c r="BD15" s="223">
        <f>IF(AZ15=4,G15,0)</f>
        <v>0</v>
      </c>
      <c r="BE15" s="223">
        <f>IF(AZ15=5,G15,0)</f>
        <v>0</v>
      </c>
      <c r="CA15" s="248">
        <v>12</v>
      </c>
      <c r="CB15" s="248">
        <v>0</v>
      </c>
    </row>
    <row r="16" spans="1:80" x14ac:dyDescent="0.2">
      <c r="A16" s="249">
        <v>7</v>
      </c>
      <c r="B16" s="250" t="s">
        <v>1239</v>
      </c>
      <c r="C16" s="251" t="s">
        <v>1240</v>
      </c>
      <c r="D16" s="252" t="s">
        <v>306</v>
      </c>
      <c r="E16" s="253">
        <v>0.25</v>
      </c>
      <c r="F16" s="334">
        <v>0</v>
      </c>
      <c r="G16" s="254">
        <f>E16*F16</f>
        <v>0</v>
      </c>
      <c r="H16" s="255">
        <v>0</v>
      </c>
      <c r="I16" s="256">
        <f>E16*H16</f>
        <v>0</v>
      </c>
      <c r="J16" s="255"/>
      <c r="K16" s="256">
        <f>E16*J16</f>
        <v>0</v>
      </c>
      <c r="O16" s="248">
        <v>2</v>
      </c>
      <c r="AA16" s="223">
        <v>12</v>
      </c>
      <c r="AB16" s="223">
        <v>0</v>
      </c>
      <c r="AC16" s="223">
        <v>14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12</v>
      </c>
      <c r="CB16" s="248">
        <v>0</v>
      </c>
    </row>
    <row r="17" spans="1:80" ht="20.95" x14ac:dyDescent="0.2">
      <c r="A17" s="249">
        <v>8</v>
      </c>
      <c r="B17" s="250" t="s">
        <v>1241</v>
      </c>
      <c r="C17" s="251" t="s">
        <v>1242</v>
      </c>
      <c r="D17" s="252" t="s">
        <v>204</v>
      </c>
      <c r="E17" s="253">
        <v>5</v>
      </c>
      <c r="F17" s="334">
        <v>0</v>
      </c>
      <c r="G17" s="254">
        <f>E17*F17</f>
        <v>0</v>
      </c>
      <c r="H17" s="255">
        <v>0</v>
      </c>
      <c r="I17" s="256">
        <f>E17*H17</f>
        <v>0</v>
      </c>
      <c r="J17" s="255"/>
      <c r="K17" s="256">
        <f>E17*J17</f>
        <v>0</v>
      </c>
      <c r="O17" s="248">
        <v>2</v>
      </c>
      <c r="AA17" s="223">
        <v>12</v>
      </c>
      <c r="AB17" s="223">
        <v>0</v>
      </c>
      <c r="AC17" s="223">
        <v>15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12</v>
      </c>
      <c r="CB17" s="248">
        <v>0</v>
      </c>
    </row>
    <row r="18" spans="1:80" ht="13.1" x14ac:dyDescent="0.25">
      <c r="A18" s="265"/>
      <c r="B18" s="266" t="s">
        <v>99</v>
      </c>
      <c r="C18" s="267" t="s">
        <v>1234</v>
      </c>
      <c r="D18" s="268"/>
      <c r="E18" s="269"/>
      <c r="F18" s="270"/>
      <c r="G18" s="271">
        <f>SUM(G13:G17)</f>
        <v>0</v>
      </c>
      <c r="H18" s="272"/>
      <c r="I18" s="273">
        <f>SUM(I13:I17)</f>
        <v>0</v>
      </c>
      <c r="J18" s="272"/>
      <c r="K18" s="273">
        <f>SUM(K13:K17)</f>
        <v>0</v>
      </c>
      <c r="O18" s="248">
        <v>4</v>
      </c>
      <c r="BA18" s="274">
        <f>SUM(BA13:BA17)</f>
        <v>0</v>
      </c>
      <c r="BB18" s="274">
        <f>SUM(BB13:BB17)</f>
        <v>0</v>
      </c>
      <c r="BC18" s="274">
        <f>SUM(BC13:BC17)</f>
        <v>0</v>
      </c>
      <c r="BD18" s="274">
        <f>SUM(BD13:BD17)</f>
        <v>0</v>
      </c>
      <c r="BE18" s="274">
        <f>SUM(BE13:BE17)</f>
        <v>0</v>
      </c>
    </row>
    <row r="19" spans="1:80" x14ac:dyDescent="0.2">
      <c r="E19" s="223"/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A42" s="264"/>
      <c r="B42" s="264"/>
      <c r="C42" s="264"/>
      <c r="D42" s="264"/>
      <c r="E42" s="264"/>
      <c r="F42" s="264"/>
      <c r="G42" s="264"/>
    </row>
    <row r="43" spans="1:7" x14ac:dyDescent="0.2">
      <c r="A43" s="264"/>
      <c r="B43" s="264"/>
      <c r="C43" s="264"/>
      <c r="D43" s="264"/>
      <c r="E43" s="264"/>
      <c r="F43" s="264"/>
      <c r="G43" s="264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E46" s="223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A77" s="275"/>
      <c r="B77" s="275"/>
    </row>
    <row r="78" spans="1:7" x14ac:dyDescent="0.2">
      <c r="A78" s="264"/>
      <c r="B78" s="264"/>
      <c r="C78" s="276"/>
      <c r="D78" s="276"/>
      <c r="E78" s="277"/>
      <c r="F78" s="276"/>
      <c r="G78" s="278"/>
    </row>
    <row r="79" spans="1:7" x14ac:dyDescent="0.2">
      <c r="A79" s="279"/>
      <c r="B79" s="279"/>
      <c r="C79" s="264"/>
      <c r="D79" s="264"/>
      <c r="E79" s="280"/>
      <c r="F79" s="264"/>
      <c r="G79" s="264"/>
    </row>
    <row r="80" spans="1:7" x14ac:dyDescent="0.2">
      <c r="A80" s="264"/>
      <c r="B80" s="264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</sheetData>
  <sheetProtection algorithmName="SHA-512" hashValue="7mNocSa4VjI1bG1G7pvPvuoe1jfp16qf6oImu04lUxg87C8cjjIxwNvqW6pBeV31c4vAEOOzuAE6ZzIXwpl4Eg==" saltValue="Sw1CM2frCO8lgS8ADdwYM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8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1244</v>
      </c>
      <c r="D2" s="89" t="s">
        <v>1245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01.F Rek'!E8</f>
        <v>0</v>
      </c>
      <c r="D15" s="140">
        <f>'SO01 SO 01.F Rek'!A16</f>
        <v>0</v>
      </c>
      <c r="E15" s="141"/>
      <c r="F15" s="142"/>
      <c r="G15" s="139">
        <f>'SO01 SO 01.F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01.F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01.F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01.F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01.F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01.F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VYCyqpYBnsHOvyqdvGtJMDFXF8OR0kIol9zCCC61/+FQDJInZEi+GsSph8NKh2uyRMx1w+rf8rSY5UAElDvrGw==" saltValue="pbCSVGJ05duSt2HRCfSxzg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8"/>
  <dimension ref="A1:BE65"/>
  <sheetViews>
    <sheetView workbookViewId="0">
      <selection activeCell="G7" sqref="G7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1244</v>
      </c>
      <c r="I1" s="182"/>
    </row>
    <row r="2" spans="1:57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1245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'SO01 SO 01.F Pol'!B7</f>
        <v>791</v>
      </c>
      <c r="B7" s="62" t="str">
        <f>'SO01 SO 01.F Pol'!C7</f>
        <v>Montáž zařízení velkokuchyní</v>
      </c>
      <c r="D7" s="195"/>
      <c r="E7" s="282">
        <f>'SO01 SO 01.F Pol'!BA19</f>
        <v>0</v>
      </c>
      <c r="F7" s="283">
        <f>'SO01 SO 01.F Pol'!BB19</f>
        <v>0</v>
      </c>
      <c r="G7" s="283">
        <f>'SO01 SO 01.F Pol'!BC19</f>
        <v>0</v>
      </c>
      <c r="H7" s="283">
        <f>'SO01 SO 01.F Pol'!BD19</f>
        <v>0</v>
      </c>
      <c r="I7" s="284">
        <f>'SO01 SO 01.F Pol'!BE19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4">
        <f>SUM(I13:I13)</f>
        <v>0</v>
      </c>
      <c r="I14" s="325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msP3IOi9g4hEJa6nCvDpn9+/lM0qOmTm3UV8jcy3ox5u40eain0MXr5zjt/NDLda0MfuBKlt7q4ASxsuEA3N9Q==" saltValue="mvEoRr3UuCgPTzfaZKI/vA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FFC000"/>
  </sheetPr>
  <dimension ref="A1:CB92"/>
  <sheetViews>
    <sheetView showGridLines="0" zoomScaleNormal="100" zoomScaleSheetLayoutView="100" workbookViewId="0">
      <selection activeCell="E12" sqref="E12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01.F Rek'!H1</f>
        <v>SO 01.F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01.F Rek'!G2</f>
        <v>Horní stavba - technologie kuchyně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1246</v>
      </c>
      <c r="C7" s="240" t="s">
        <v>1247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1249</v>
      </c>
      <c r="C8" s="251" t="s">
        <v>1250</v>
      </c>
      <c r="D8" s="252" t="s">
        <v>98</v>
      </c>
      <c r="E8" s="253">
        <v>1</v>
      </c>
      <c r="F8" s="334">
        <v>0</v>
      </c>
      <c r="G8" s="254">
        <f t="shared" ref="G8:G18" si="0">E8*F8</f>
        <v>0</v>
      </c>
      <c r="H8" s="255">
        <v>0</v>
      </c>
      <c r="I8" s="256">
        <f t="shared" ref="I8:I18" si="1">E8*H8</f>
        <v>0</v>
      </c>
      <c r="J8" s="255"/>
      <c r="K8" s="256">
        <f t="shared" ref="K8:K18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2</v>
      </c>
      <c r="BA8" s="223">
        <f t="shared" ref="BA8:BA18" si="3">IF(AZ8=1,G8,0)</f>
        <v>0</v>
      </c>
      <c r="BB8" s="223">
        <f t="shared" ref="BB8:BB18" si="4">IF(AZ8=2,G8,0)</f>
        <v>0</v>
      </c>
      <c r="BC8" s="223">
        <f t="shared" ref="BC8:BC18" si="5">IF(AZ8=3,G8,0)</f>
        <v>0</v>
      </c>
      <c r="BD8" s="223">
        <f t="shared" ref="BD8:BD18" si="6">IF(AZ8=4,G8,0)</f>
        <v>0</v>
      </c>
      <c r="BE8" s="223">
        <f t="shared" ref="BE8:BE18" si="7">IF(AZ8=5,G8,0)</f>
        <v>0</v>
      </c>
      <c r="CA8" s="248">
        <v>12</v>
      </c>
      <c r="CB8" s="248">
        <v>0</v>
      </c>
    </row>
    <row r="9" spans="1:80" ht="20.95" x14ac:dyDescent="0.2">
      <c r="A9" s="249">
        <v>2</v>
      </c>
      <c r="B9" s="250" t="s">
        <v>1251</v>
      </c>
      <c r="C9" s="251" t="s">
        <v>1252</v>
      </c>
      <c r="D9" s="252" t="s">
        <v>98</v>
      </c>
      <c r="E9" s="253">
        <v>1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2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1253</v>
      </c>
      <c r="C10" s="251" t="s">
        <v>1254</v>
      </c>
      <c r="D10" s="252" t="s">
        <v>98</v>
      </c>
      <c r="E10" s="253">
        <v>1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2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1255</v>
      </c>
      <c r="C11" s="251" t="s">
        <v>1256</v>
      </c>
      <c r="D11" s="252" t="s">
        <v>98</v>
      </c>
      <c r="E11" s="253">
        <v>1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2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1257</v>
      </c>
      <c r="C12" s="251" t="s">
        <v>1258</v>
      </c>
      <c r="D12" s="252" t="s">
        <v>98</v>
      </c>
      <c r="E12" s="253">
        <v>1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10</v>
      </c>
      <c r="AZ12" s="223">
        <v>2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1259</v>
      </c>
      <c r="C13" s="251" t="s">
        <v>1260</v>
      </c>
      <c r="D13" s="252" t="s">
        <v>98</v>
      </c>
      <c r="E13" s="253">
        <v>1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5</v>
      </c>
      <c r="AZ13" s="223">
        <v>2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1261</v>
      </c>
      <c r="C14" s="251" t="s">
        <v>1262</v>
      </c>
      <c r="D14" s="252" t="s">
        <v>98</v>
      </c>
      <c r="E14" s="253">
        <v>1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6</v>
      </c>
      <c r="AZ14" s="223">
        <v>2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1263</v>
      </c>
      <c r="C15" s="251" t="s">
        <v>1264</v>
      </c>
      <c r="D15" s="252" t="s">
        <v>98</v>
      </c>
      <c r="E15" s="253">
        <v>1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7</v>
      </c>
      <c r="AZ15" s="223">
        <v>2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1265</v>
      </c>
      <c r="C16" s="251" t="s">
        <v>1266</v>
      </c>
      <c r="D16" s="252" t="s">
        <v>98</v>
      </c>
      <c r="E16" s="253">
        <v>1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2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0.95" x14ac:dyDescent="0.2">
      <c r="A17" s="249">
        <v>10</v>
      </c>
      <c r="B17" s="250" t="s">
        <v>1267</v>
      </c>
      <c r="C17" s="251" t="s">
        <v>1268</v>
      </c>
      <c r="D17" s="252" t="s">
        <v>98</v>
      </c>
      <c r="E17" s="253">
        <v>1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2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0.95" x14ac:dyDescent="0.2">
      <c r="A18" s="249">
        <v>11</v>
      </c>
      <c r="B18" s="250" t="s">
        <v>1269</v>
      </c>
      <c r="C18" s="251" t="s">
        <v>1270</v>
      </c>
      <c r="D18" s="252" t="s">
        <v>98</v>
      </c>
      <c r="E18" s="253">
        <v>1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2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13.1" x14ac:dyDescent="0.25">
      <c r="A19" s="265"/>
      <c r="B19" s="266" t="s">
        <v>99</v>
      </c>
      <c r="C19" s="267" t="s">
        <v>1248</v>
      </c>
      <c r="D19" s="268"/>
      <c r="E19" s="269"/>
      <c r="F19" s="270"/>
      <c r="G19" s="271">
        <f>SUM(G7:G18)</f>
        <v>0</v>
      </c>
      <c r="H19" s="272"/>
      <c r="I19" s="273">
        <f>SUM(I7:I18)</f>
        <v>0</v>
      </c>
      <c r="J19" s="272"/>
      <c r="K19" s="273">
        <f>SUM(K7:K18)</f>
        <v>0</v>
      </c>
      <c r="O19" s="248">
        <v>4</v>
      </c>
      <c r="BA19" s="274">
        <f>SUM(BA7:BA18)</f>
        <v>0</v>
      </c>
      <c r="BB19" s="274">
        <f>SUM(BB7:BB18)</f>
        <v>0</v>
      </c>
      <c r="BC19" s="274">
        <f>SUM(BC7:BC18)</f>
        <v>0</v>
      </c>
      <c r="BD19" s="274">
        <f>SUM(BD7:BD18)</f>
        <v>0</v>
      </c>
      <c r="BE19" s="274">
        <f>SUM(BE7:BE18)</f>
        <v>0</v>
      </c>
    </row>
    <row r="20" spans="1:80" x14ac:dyDescent="0.2">
      <c r="E20" s="223"/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A43" s="264"/>
      <c r="B43" s="264"/>
      <c r="C43" s="264"/>
      <c r="D43" s="264"/>
      <c r="E43" s="264"/>
      <c r="F43" s="264"/>
      <c r="G43" s="264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A46" s="264"/>
      <c r="B46" s="264"/>
      <c r="C46" s="264"/>
      <c r="D46" s="264"/>
      <c r="E46" s="264"/>
      <c r="F46" s="264"/>
      <c r="G46" s="264"/>
    </row>
    <row r="47" spans="1:7" x14ac:dyDescent="0.2">
      <c r="E47" s="223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A78" s="275"/>
      <c r="B78" s="275"/>
    </row>
    <row r="79" spans="1:7" x14ac:dyDescent="0.2">
      <c r="A79" s="264"/>
      <c r="B79" s="264"/>
      <c r="C79" s="276"/>
      <c r="D79" s="276"/>
      <c r="E79" s="277"/>
      <c r="F79" s="276"/>
      <c r="G79" s="278"/>
    </row>
    <row r="80" spans="1:7" x14ac:dyDescent="0.2">
      <c r="A80" s="279"/>
      <c r="B80" s="279"/>
      <c r="C80" s="264"/>
      <c r="D80" s="264"/>
      <c r="E80" s="280"/>
      <c r="F80" s="264"/>
      <c r="G80" s="264"/>
    </row>
    <row r="81" spans="1:7" x14ac:dyDescent="0.2">
      <c r="A81" s="264"/>
      <c r="B81" s="264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</sheetData>
  <sheetProtection algorithmName="SHA-512" hashValue="Ufdmc9Cvc18z+9BP/TKNufPH2prZBvgJCKEtVA49DiN21xXvW0w5+tBhHgY2cYpjxP45TKgB2t5MxdR7j2uMcA==" saltValue="Zr08gPnuTiv2wgUbGFe65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0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1275</v>
      </c>
      <c r="D2" s="89" t="s">
        <v>1276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1272</v>
      </c>
      <c r="B5" s="100"/>
      <c r="C5" s="101" t="s">
        <v>1273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'SO02 SO 02.A Rek'!E19</f>
        <v>0</v>
      </c>
      <c r="D15" s="140">
        <f>'SO02 SO 02.A Rek'!A27</f>
        <v>0</v>
      </c>
      <c r="E15" s="141"/>
      <c r="F15" s="142"/>
      <c r="G15" s="139">
        <f>'SO02 SO 02.A Rek'!I27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'SO02 SO 02.A Rek'!F19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'SO02 SO 02.A Rek'!H19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'SO02 SO 02.A Rek'!G19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'SO02 SO 02.A Rek'!I19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'SO02 SO 02.A Rek'!H25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pzL0EJxFmZH18/NVlRlQ+UbzEHfTi3nxbue+NYYYi2IR10/L5XGKqI6cDTezKYd33ZxPCogRTeb1Gx8NW385ig==" saltValue="OvZHQiyEltnUsX/FSkHxvQ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/>
  <dimension ref="A1:BE76"/>
  <sheetViews>
    <sheetView workbookViewId="0">
      <selection activeCell="G14" sqref="G14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1275</v>
      </c>
      <c r="I1" s="182"/>
    </row>
    <row r="2" spans="1:9" ht="13.75" thickBot="1" x14ac:dyDescent="0.3">
      <c r="A2" s="319" t="s">
        <v>74</v>
      </c>
      <c r="B2" s="320"/>
      <c r="C2" s="183" t="s">
        <v>1274</v>
      </c>
      <c r="D2" s="184"/>
      <c r="E2" s="185"/>
      <c r="F2" s="184"/>
      <c r="G2" s="321" t="s">
        <v>1276</v>
      </c>
      <c r="H2" s="322"/>
      <c r="I2" s="323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'SO02 SO 02.A Pol'!B7</f>
        <v>1</v>
      </c>
      <c r="B7" s="62" t="str">
        <f>'SO02 SO 02.A Pol'!C7</f>
        <v>Zemní práce</v>
      </c>
      <c r="D7" s="195"/>
      <c r="E7" s="282">
        <f>'SO02 SO 02.A Pol'!BA46</f>
        <v>0</v>
      </c>
      <c r="F7" s="283">
        <f>'SO02 SO 02.A Pol'!BB46</f>
        <v>0</v>
      </c>
      <c r="G7" s="283">
        <f>'SO02 SO 02.A Pol'!BC46</f>
        <v>0</v>
      </c>
      <c r="H7" s="283">
        <f>'SO02 SO 02.A Pol'!BD46</f>
        <v>0</v>
      </c>
      <c r="I7" s="284">
        <f>'SO02 SO 02.A Pol'!BE46</f>
        <v>0</v>
      </c>
    </row>
    <row r="8" spans="1:9" s="118" customFormat="1" x14ac:dyDescent="0.2">
      <c r="A8" s="281" t="str">
        <f>'SO02 SO 02.A Pol'!B47</f>
        <v>2</v>
      </c>
      <c r="B8" s="62" t="str">
        <f>'SO02 SO 02.A Pol'!C47</f>
        <v>Základy a zvláštní zakládání</v>
      </c>
      <c r="D8" s="195"/>
      <c r="E8" s="282">
        <f>'SO02 SO 02.A Pol'!BA100</f>
        <v>0</v>
      </c>
      <c r="F8" s="283">
        <f>'SO02 SO 02.A Pol'!BB100</f>
        <v>0</v>
      </c>
      <c r="G8" s="283">
        <f>'SO02 SO 02.A Pol'!BC100</f>
        <v>0</v>
      </c>
      <c r="H8" s="283">
        <f>'SO02 SO 02.A Pol'!BD100</f>
        <v>0</v>
      </c>
      <c r="I8" s="284">
        <f>'SO02 SO 02.A Pol'!BE100</f>
        <v>0</v>
      </c>
    </row>
    <row r="9" spans="1:9" s="118" customFormat="1" x14ac:dyDescent="0.2">
      <c r="A9" s="281" t="str">
        <f>'SO02 SO 02.A Pol'!B101</f>
        <v>38</v>
      </c>
      <c r="B9" s="62" t="str">
        <f>'SO02 SO 02.A Pol'!C101</f>
        <v>Kompletní konstrukce</v>
      </c>
      <c r="D9" s="195"/>
      <c r="E9" s="282">
        <f>'SO02 SO 02.A Pol'!BA105</f>
        <v>0</v>
      </c>
      <c r="F9" s="283">
        <f>'SO02 SO 02.A Pol'!BB105</f>
        <v>0</v>
      </c>
      <c r="G9" s="283">
        <f>'SO02 SO 02.A Pol'!BC105</f>
        <v>0</v>
      </c>
      <c r="H9" s="283">
        <f>'SO02 SO 02.A Pol'!BD105</f>
        <v>0</v>
      </c>
      <c r="I9" s="284">
        <f>'SO02 SO 02.A Pol'!BE105</f>
        <v>0</v>
      </c>
    </row>
    <row r="10" spans="1:9" s="118" customFormat="1" x14ac:dyDescent="0.2">
      <c r="A10" s="281" t="str">
        <f>'SO02 SO 02.A Pol'!B106</f>
        <v>4</v>
      </c>
      <c r="B10" s="62" t="str">
        <f>'SO02 SO 02.A Pol'!C106</f>
        <v>Vodorovné konstrukce</v>
      </c>
      <c r="D10" s="195"/>
      <c r="E10" s="282">
        <f>'SO02 SO 02.A Pol'!BA111</f>
        <v>0</v>
      </c>
      <c r="F10" s="283">
        <f>'SO02 SO 02.A Pol'!BB111</f>
        <v>0</v>
      </c>
      <c r="G10" s="283">
        <f>'SO02 SO 02.A Pol'!BC111</f>
        <v>0</v>
      </c>
      <c r="H10" s="283">
        <f>'SO02 SO 02.A Pol'!BD111</f>
        <v>0</v>
      </c>
      <c r="I10" s="284">
        <f>'SO02 SO 02.A Pol'!BE111</f>
        <v>0</v>
      </c>
    </row>
    <row r="11" spans="1:9" s="118" customFormat="1" x14ac:dyDescent="0.2">
      <c r="A11" s="281" t="str">
        <f>'SO02 SO 02.A Pol'!B112</f>
        <v>5</v>
      </c>
      <c r="B11" s="62" t="str">
        <f>'SO02 SO 02.A Pol'!C112</f>
        <v>Komunikace</v>
      </c>
      <c r="D11" s="195"/>
      <c r="E11" s="282">
        <f>'SO02 SO 02.A Pol'!BA127</f>
        <v>0</v>
      </c>
      <c r="F11" s="283">
        <f>'SO02 SO 02.A Pol'!BB127</f>
        <v>0</v>
      </c>
      <c r="G11" s="283">
        <f>'SO02 SO 02.A Pol'!BC127</f>
        <v>0</v>
      </c>
      <c r="H11" s="283">
        <f>'SO02 SO 02.A Pol'!BD127</f>
        <v>0</v>
      </c>
      <c r="I11" s="284">
        <f>'SO02 SO 02.A Pol'!BE127</f>
        <v>0</v>
      </c>
    </row>
    <row r="12" spans="1:9" s="118" customFormat="1" x14ac:dyDescent="0.2">
      <c r="A12" s="281" t="str">
        <f>'SO02 SO 02.A Pol'!B128</f>
        <v>63</v>
      </c>
      <c r="B12" s="62" t="str">
        <f>'SO02 SO 02.A Pol'!C128</f>
        <v>Podlahy a podlahové konstrukce</v>
      </c>
      <c r="D12" s="195"/>
      <c r="E12" s="282">
        <f>'SO02 SO 02.A Pol'!BA150</f>
        <v>0</v>
      </c>
      <c r="F12" s="283">
        <f>'SO02 SO 02.A Pol'!BB150</f>
        <v>0</v>
      </c>
      <c r="G12" s="283">
        <f>'SO02 SO 02.A Pol'!BC150</f>
        <v>0</v>
      </c>
      <c r="H12" s="283">
        <f>'SO02 SO 02.A Pol'!BD150</f>
        <v>0</v>
      </c>
      <c r="I12" s="284">
        <f>'SO02 SO 02.A Pol'!BE150</f>
        <v>0</v>
      </c>
    </row>
    <row r="13" spans="1:9" s="118" customFormat="1" x14ac:dyDescent="0.2">
      <c r="A13" s="281" t="str">
        <f>'SO02 SO 02.A Pol'!B151</f>
        <v>95</v>
      </c>
      <c r="B13" s="62" t="str">
        <f>'SO02 SO 02.A Pol'!C151</f>
        <v>Dokončovací konstrukce na pozemních stavbách</v>
      </c>
      <c r="D13" s="195"/>
      <c r="E13" s="282">
        <f>'SO02 SO 02.A Pol'!BA156</f>
        <v>0</v>
      </c>
      <c r="F13" s="283">
        <f>'SO02 SO 02.A Pol'!BB156</f>
        <v>0</v>
      </c>
      <c r="G13" s="283">
        <f>'SO02 SO 02.A Pol'!BC156</f>
        <v>0</v>
      </c>
      <c r="H13" s="283">
        <f>'SO02 SO 02.A Pol'!BD156</f>
        <v>0</v>
      </c>
      <c r="I13" s="284">
        <f>'SO02 SO 02.A Pol'!BE156</f>
        <v>0</v>
      </c>
    </row>
    <row r="14" spans="1:9" s="118" customFormat="1" x14ac:dyDescent="0.2">
      <c r="A14" s="281" t="str">
        <f>'SO02 SO 02.A Pol'!B157</f>
        <v>99</v>
      </c>
      <c r="B14" s="62" t="str">
        <f>'SO02 SO 02.A Pol'!C157</f>
        <v>Staveništní přesun hmot</v>
      </c>
      <c r="D14" s="195"/>
      <c r="E14" s="282">
        <f>'SO02 SO 02.A Pol'!BA159</f>
        <v>0</v>
      </c>
      <c r="F14" s="283">
        <f>'SO02 SO 02.A Pol'!BB159</f>
        <v>0</v>
      </c>
      <c r="G14" s="283">
        <f>'SO02 SO 02.A Pol'!BC159</f>
        <v>0</v>
      </c>
      <c r="H14" s="283">
        <f>'SO02 SO 02.A Pol'!BD159</f>
        <v>0</v>
      </c>
      <c r="I14" s="284">
        <f>'SO02 SO 02.A Pol'!BE159</f>
        <v>0</v>
      </c>
    </row>
    <row r="15" spans="1:9" s="118" customFormat="1" x14ac:dyDescent="0.2">
      <c r="A15" s="281" t="str">
        <f>'SO02 SO 02.A Pol'!B160</f>
        <v>711</v>
      </c>
      <c r="B15" s="62" t="str">
        <f>'SO02 SO 02.A Pol'!C160</f>
        <v>Izolace proti vodě</v>
      </c>
      <c r="D15" s="195"/>
      <c r="E15" s="282">
        <f>'SO02 SO 02.A Pol'!BA172</f>
        <v>0</v>
      </c>
      <c r="F15" s="283">
        <f>'SO02 SO 02.A Pol'!BB172</f>
        <v>0</v>
      </c>
      <c r="G15" s="283">
        <f>'SO02 SO 02.A Pol'!BC172</f>
        <v>0</v>
      </c>
      <c r="H15" s="283">
        <f>'SO02 SO 02.A Pol'!BD172</f>
        <v>0</v>
      </c>
      <c r="I15" s="284">
        <f>'SO02 SO 02.A Pol'!BE172</f>
        <v>0</v>
      </c>
    </row>
    <row r="16" spans="1:9" s="118" customFormat="1" x14ac:dyDescent="0.2">
      <c r="A16" s="281" t="str">
        <f>'SO02 SO 02.A Pol'!B173</f>
        <v>767</v>
      </c>
      <c r="B16" s="62" t="str">
        <f>'SO02 SO 02.A Pol'!C173</f>
        <v>Konstrukce zámečnické</v>
      </c>
      <c r="D16" s="195"/>
      <c r="E16" s="282">
        <f>'SO02 SO 02.A Pol'!BA178</f>
        <v>0</v>
      </c>
      <c r="F16" s="283">
        <f>'SO02 SO 02.A Pol'!BB178</f>
        <v>0</v>
      </c>
      <c r="G16" s="283">
        <f>'SO02 SO 02.A Pol'!BC178</f>
        <v>0</v>
      </c>
      <c r="H16" s="283">
        <f>'SO02 SO 02.A Pol'!BD178</f>
        <v>0</v>
      </c>
      <c r="I16" s="284">
        <f>'SO02 SO 02.A Pol'!BE178</f>
        <v>0</v>
      </c>
    </row>
    <row r="17" spans="1:57" s="118" customFormat="1" x14ac:dyDescent="0.2">
      <c r="A17" s="281" t="str">
        <f>'SO02 SO 02.A Pol'!B179</f>
        <v>769</v>
      </c>
      <c r="B17" s="62" t="str">
        <f>'SO02 SO 02.A Pol'!C179</f>
        <v>Otvorové prvky z plastu</v>
      </c>
      <c r="D17" s="195"/>
      <c r="E17" s="282">
        <f>'SO02 SO 02.A Pol'!BA184</f>
        <v>0</v>
      </c>
      <c r="F17" s="283">
        <f>'SO02 SO 02.A Pol'!BB184</f>
        <v>0</v>
      </c>
      <c r="G17" s="283">
        <f>'SO02 SO 02.A Pol'!BC184</f>
        <v>0</v>
      </c>
      <c r="H17" s="283">
        <f>'SO02 SO 02.A Pol'!BD184</f>
        <v>0</v>
      </c>
      <c r="I17" s="284">
        <f>'SO02 SO 02.A Pol'!BE184</f>
        <v>0</v>
      </c>
    </row>
    <row r="18" spans="1:57" s="118" customFormat="1" ht="13.1" thickBot="1" x14ac:dyDescent="0.25">
      <c r="A18" s="281" t="str">
        <f>'SO02 SO 02.A Pol'!B185</f>
        <v>D96</v>
      </c>
      <c r="B18" s="62" t="str">
        <f>'SO02 SO 02.A Pol'!C185</f>
        <v>Přesuny suti a vybouraných hmot</v>
      </c>
      <c r="D18" s="195"/>
      <c r="E18" s="282">
        <f>'SO02 SO 02.A Pol'!BA191</f>
        <v>0</v>
      </c>
      <c r="F18" s="283">
        <f>'SO02 SO 02.A Pol'!BB191</f>
        <v>0</v>
      </c>
      <c r="G18" s="283">
        <f>'SO02 SO 02.A Pol'!BC191</f>
        <v>0</v>
      </c>
      <c r="H18" s="283">
        <f>'SO02 SO 02.A Pol'!BD191</f>
        <v>0</v>
      </c>
      <c r="I18" s="284">
        <f>'SO02 SO 02.A Pol'!BE191</f>
        <v>0</v>
      </c>
    </row>
    <row r="19" spans="1:57" s="14" customFormat="1" ht="13.75" thickBot="1" x14ac:dyDescent="0.3">
      <c r="A19" s="196"/>
      <c r="B19" s="197" t="s">
        <v>77</v>
      </c>
      <c r="C19" s="197"/>
      <c r="D19" s="198"/>
      <c r="E19" s="199">
        <f>SUM(E7:E18)</f>
        <v>0</v>
      </c>
      <c r="F19" s="200">
        <f>SUM(F7:F18)</f>
        <v>0</v>
      </c>
      <c r="G19" s="200">
        <f>SUM(G7:G18)</f>
        <v>0</v>
      </c>
      <c r="H19" s="200">
        <f>SUM(H7:H18)</f>
        <v>0</v>
      </c>
      <c r="I19" s="201">
        <f>SUM(I7:I18)</f>
        <v>0</v>
      </c>
    </row>
    <row r="20" spans="1:57" x14ac:dyDescent="0.2">
      <c r="A20" s="118"/>
      <c r="B20" s="118"/>
      <c r="C20" s="118"/>
      <c r="D20" s="118"/>
      <c r="E20" s="118"/>
      <c r="F20" s="118"/>
      <c r="G20" s="118"/>
      <c r="H20" s="118"/>
      <c r="I20" s="118"/>
    </row>
    <row r="21" spans="1:57" ht="19.5" customHeight="1" x14ac:dyDescent="0.3">
      <c r="A21" s="187" t="s">
        <v>78</v>
      </c>
      <c r="B21" s="187"/>
      <c r="C21" s="187"/>
      <c r="D21" s="187"/>
      <c r="E21" s="187"/>
      <c r="F21" s="187"/>
      <c r="G21" s="202"/>
      <c r="H21" s="187"/>
      <c r="I21" s="187"/>
      <c r="BA21" s="124"/>
      <c r="BB21" s="124"/>
      <c r="BC21" s="124"/>
      <c r="BD21" s="124"/>
      <c r="BE21" s="124"/>
    </row>
    <row r="22" spans="1:57" ht="13.1" thickBot="1" x14ac:dyDescent="0.25"/>
    <row r="23" spans="1:57" ht="13.1" x14ac:dyDescent="0.25">
      <c r="A23" s="153" t="s">
        <v>79</v>
      </c>
      <c r="B23" s="154"/>
      <c r="C23" s="154"/>
      <c r="D23" s="203"/>
      <c r="E23" s="204" t="s">
        <v>80</v>
      </c>
      <c r="F23" s="205" t="s">
        <v>12</v>
      </c>
      <c r="G23" s="206" t="s">
        <v>81</v>
      </c>
      <c r="H23" s="207"/>
      <c r="I23" s="208" t="s">
        <v>80</v>
      </c>
    </row>
    <row r="24" spans="1:57" x14ac:dyDescent="0.2">
      <c r="A24" s="147"/>
      <c r="B24" s="138"/>
      <c r="C24" s="138"/>
      <c r="D24" s="209"/>
      <c r="E24" s="210"/>
      <c r="F24" s="211"/>
      <c r="G24" s="212">
        <f>CHOOSE(BA24+1,E19+F19,E19+F19+H19,E19+F19+G19+H19,E19,F19,H19,G19,H19+G19,0)</f>
        <v>0</v>
      </c>
      <c r="H24" s="213"/>
      <c r="I24" s="214">
        <f>E24+F24*G24/100</f>
        <v>0</v>
      </c>
      <c r="BA24" s="1">
        <v>8</v>
      </c>
    </row>
    <row r="25" spans="1:57" ht="13.75" thickBot="1" x14ac:dyDescent="0.3">
      <c r="A25" s="215"/>
      <c r="B25" s="216" t="s">
        <v>82</v>
      </c>
      <c r="C25" s="217"/>
      <c r="D25" s="218"/>
      <c r="E25" s="219"/>
      <c r="F25" s="220"/>
      <c r="G25" s="220"/>
      <c r="H25" s="324">
        <f>SUM(I24:I24)</f>
        <v>0</v>
      </c>
      <c r="I25" s="325"/>
    </row>
    <row r="27" spans="1:57" ht="13.1" x14ac:dyDescent="0.25">
      <c r="B27" s="14"/>
      <c r="F27" s="221"/>
      <c r="G27" s="222"/>
      <c r="H27" s="222"/>
      <c r="I27" s="46"/>
    </row>
    <row r="28" spans="1:57" x14ac:dyDescent="0.2">
      <c r="F28" s="221"/>
      <c r="G28" s="222"/>
      <c r="H28" s="222"/>
      <c r="I28" s="46"/>
    </row>
    <row r="29" spans="1:57" x14ac:dyDescent="0.2"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</sheetData>
  <sheetProtection algorithmName="SHA-512" hashValue="jMSl0BMF4wa0tQSjHt0BADP83uUHS1RJJOqgJfW7tkHrDJfahhXXuIJ/3gDZY2y8g25hx7F8RWnDdSLDio1ajg==" saltValue="4GKzrKBXbr8OH9ef7mZnWw==" spinCount="100000" sheet="1" objects="1" scenarios="1"/>
  <mergeCells count="4">
    <mergeCell ref="A1:B1"/>
    <mergeCell ref="A2:B2"/>
    <mergeCell ref="G2:I2"/>
    <mergeCell ref="H25:I25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C000"/>
  </sheetPr>
  <dimension ref="A1:CB264"/>
  <sheetViews>
    <sheetView showGridLines="0" zoomScaleNormal="100" zoomScaleSheetLayoutView="100" workbookViewId="0">
      <selection activeCell="C8" sqref="C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'SO02 SO 02.A Rek'!H1</f>
        <v>SO 02.A</v>
      </c>
      <c r="G3" s="229"/>
    </row>
    <row r="4" spans="1:80" ht="13.75" thickBot="1" x14ac:dyDescent="0.3">
      <c r="A4" s="327" t="s">
        <v>74</v>
      </c>
      <c r="B4" s="320"/>
      <c r="C4" s="183" t="s">
        <v>1274</v>
      </c>
      <c r="D4" s="184"/>
      <c r="E4" s="328" t="str">
        <f>'SO02 SO 02.A Rek'!G2</f>
        <v>Spodní stavba - stavební část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1278</v>
      </c>
      <c r="C8" s="251" t="s">
        <v>1279</v>
      </c>
      <c r="D8" s="252" t="s">
        <v>263</v>
      </c>
      <c r="E8" s="253">
        <v>22.6</v>
      </c>
      <c r="F8" s="334">
        <v>0</v>
      </c>
      <c r="G8" s="254">
        <f>E8*F8</f>
        <v>0</v>
      </c>
      <c r="H8" s="255">
        <v>0</v>
      </c>
      <c r="I8" s="256">
        <f>E8*H8</f>
        <v>0</v>
      </c>
      <c r="J8" s="255">
        <v>-0.04</v>
      </c>
      <c r="K8" s="256">
        <f>E8*J8</f>
        <v>-0.90400000000000003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>IF(AZ8=1,G8,0)</f>
        <v>0</v>
      </c>
      <c r="BB8" s="223">
        <f>IF(AZ8=2,G8,0)</f>
        <v>0</v>
      </c>
      <c r="BC8" s="223">
        <f>IF(AZ8=3,G8,0)</f>
        <v>0</v>
      </c>
      <c r="BD8" s="223">
        <f>IF(AZ8=4,G8,0)</f>
        <v>0</v>
      </c>
      <c r="BE8" s="223">
        <f>IF(AZ8=5,G8,0)</f>
        <v>0</v>
      </c>
      <c r="CA8" s="248">
        <v>1</v>
      </c>
      <c r="CB8" s="248">
        <v>1</v>
      </c>
    </row>
    <row r="9" spans="1:80" x14ac:dyDescent="0.2">
      <c r="A9" s="257"/>
      <c r="B9" s="260"/>
      <c r="C9" s="331" t="s">
        <v>1280</v>
      </c>
      <c r="D9" s="332"/>
      <c r="E9" s="261">
        <v>22.6</v>
      </c>
      <c r="F9" s="335"/>
      <c r="G9" s="262"/>
      <c r="H9" s="263"/>
      <c r="I9" s="258"/>
      <c r="J9" s="264"/>
      <c r="K9" s="258"/>
      <c r="M9" s="259" t="s">
        <v>1280</v>
      </c>
      <c r="O9" s="248"/>
    </row>
    <row r="10" spans="1:80" x14ac:dyDescent="0.2">
      <c r="A10" s="249">
        <v>2</v>
      </c>
      <c r="B10" s="250" t="s">
        <v>1281</v>
      </c>
      <c r="C10" s="251" t="s">
        <v>1282</v>
      </c>
      <c r="D10" s="252" t="s">
        <v>230</v>
      </c>
      <c r="E10" s="253">
        <v>69.7</v>
      </c>
      <c r="F10" s="334">
        <v>0</v>
      </c>
      <c r="G10" s="254">
        <f>E10*F10</f>
        <v>0</v>
      </c>
      <c r="H10" s="255">
        <v>0</v>
      </c>
      <c r="I10" s="256">
        <f>E10*H10</f>
        <v>0</v>
      </c>
      <c r="J10" s="255">
        <v>0</v>
      </c>
      <c r="K10" s="256">
        <f>E10*J10</f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>IF(AZ10=1,G10,0)</f>
        <v>0</v>
      </c>
      <c r="BB10" s="223">
        <f>IF(AZ10=2,G10,0)</f>
        <v>0</v>
      </c>
      <c r="BC10" s="223">
        <f>IF(AZ10=3,G10,0)</f>
        <v>0</v>
      </c>
      <c r="BD10" s="223">
        <f>IF(AZ10=4,G10,0)</f>
        <v>0</v>
      </c>
      <c r="BE10" s="223">
        <f>IF(AZ10=5,G10,0)</f>
        <v>0</v>
      </c>
      <c r="CA10" s="248">
        <v>1</v>
      </c>
      <c r="CB10" s="248">
        <v>1</v>
      </c>
    </row>
    <row r="11" spans="1:80" x14ac:dyDescent="0.2">
      <c r="A11" s="257"/>
      <c r="B11" s="260"/>
      <c r="C11" s="331" t="s">
        <v>1283</v>
      </c>
      <c r="D11" s="332"/>
      <c r="E11" s="261">
        <v>69.7</v>
      </c>
      <c r="F11" s="335"/>
      <c r="G11" s="262"/>
      <c r="H11" s="263"/>
      <c r="I11" s="258"/>
      <c r="J11" s="264"/>
      <c r="K11" s="258"/>
      <c r="M11" s="259" t="s">
        <v>1283</v>
      </c>
      <c r="O11" s="248"/>
    </row>
    <row r="12" spans="1:80" x14ac:dyDescent="0.2">
      <c r="A12" s="249">
        <v>3</v>
      </c>
      <c r="B12" s="250" t="s">
        <v>1284</v>
      </c>
      <c r="C12" s="251" t="s">
        <v>1285</v>
      </c>
      <c r="D12" s="252" t="s">
        <v>230</v>
      </c>
      <c r="E12" s="253">
        <v>15.28</v>
      </c>
      <c r="F12" s="334">
        <v>0</v>
      </c>
      <c r="G12" s="254">
        <f>E12*F12</f>
        <v>0</v>
      </c>
      <c r="H12" s="255">
        <v>0</v>
      </c>
      <c r="I12" s="256">
        <f>E12*H12</f>
        <v>0</v>
      </c>
      <c r="J12" s="255">
        <v>0</v>
      </c>
      <c r="K12" s="256">
        <f>E12*J12</f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>IF(AZ12=1,G12,0)</f>
        <v>0</v>
      </c>
      <c r="BB12" s="223">
        <f>IF(AZ12=2,G12,0)</f>
        <v>0</v>
      </c>
      <c r="BC12" s="223">
        <f>IF(AZ12=3,G12,0)</f>
        <v>0</v>
      </c>
      <c r="BD12" s="223">
        <f>IF(AZ12=4,G12,0)</f>
        <v>0</v>
      </c>
      <c r="BE12" s="223">
        <f>IF(AZ12=5,G12,0)</f>
        <v>0</v>
      </c>
      <c r="CA12" s="248">
        <v>1</v>
      </c>
      <c r="CB12" s="248">
        <v>1</v>
      </c>
    </row>
    <row r="13" spans="1:80" x14ac:dyDescent="0.2">
      <c r="A13" s="257"/>
      <c r="B13" s="260"/>
      <c r="C13" s="331" t="s">
        <v>1286</v>
      </c>
      <c r="D13" s="332"/>
      <c r="E13" s="261">
        <v>8.14</v>
      </c>
      <c r="F13" s="335"/>
      <c r="G13" s="262"/>
      <c r="H13" s="263"/>
      <c r="I13" s="258"/>
      <c r="J13" s="264"/>
      <c r="K13" s="258"/>
      <c r="M13" s="259" t="s">
        <v>1286</v>
      </c>
      <c r="O13" s="248"/>
    </row>
    <row r="14" spans="1:80" x14ac:dyDescent="0.2">
      <c r="A14" s="257"/>
      <c r="B14" s="260"/>
      <c r="C14" s="331" t="s">
        <v>1287</v>
      </c>
      <c r="D14" s="332"/>
      <c r="E14" s="261">
        <v>2.7</v>
      </c>
      <c r="F14" s="335"/>
      <c r="G14" s="262"/>
      <c r="H14" s="263"/>
      <c r="I14" s="258"/>
      <c r="J14" s="264"/>
      <c r="K14" s="258"/>
      <c r="M14" s="259" t="s">
        <v>1287</v>
      </c>
      <c r="O14" s="248"/>
    </row>
    <row r="15" spans="1:80" x14ac:dyDescent="0.2">
      <c r="A15" s="257"/>
      <c r="B15" s="260"/>
      <c r="C15" s="331" t="s">
        <v>1288</v>
      </c>
      <c r="D15" s="332"/>
      <c r="E15" s="261">
        <v>4.4400000000000004</v>
      </c>
      <c r="F15" s="335"/>
      <c r="G15" s="262"/>
      <c r="H15" s="263"/>
      <c r="I15" s="258"/>
      <c r="J15" s="264"/>
      <c r="K15" s="258"/>
      <c r="M15" s="259" t="s">
        <v>1288</v>
      </c>
      <c r="O15" s="248"/>
    </row>
    <row r="16" spans="1:80" x14ac:dyDescent="0.2">
      <c r="A16" s="249">
        <v>4</v>
      </c>
      <c r="B16" s="250" t="s">
        <v>1289</v>
      </c>
      <c r="C16" s="251" t="s">
        <v>1290</v>
      </c>
      <c r="D16" s="252" t="s">
        <v>230</v>
      </c>
      <c r="E16" s="253">
        <v>15.28</v>
      </c>
      <c r="F16" s="334">
        <v>0</v>
      </c>
      <c r="G16" s="254">
        <f>E16*F16</f>
        <v>0</v>
      </c>
      <c r="H16" s="255">
        <v>0</v>
      </c>
      <c r="I16" s="256">
        <f>E16*H16</f>
        <v>0</v>
      </c>
      <c r="J16" s="255">
        <v>0</v>
      </c>
      <c r="K16" s="256">
        <f>E16*J16</f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>IF(AZ16=1,G16,0)</f>
        <v>0</v>
      </c>
      <c r="BB16" s="223">
        <f>IF(AZ16=2,G16,0)</f>
        <v>0</v>
      </c>
      <c r="BC16" s="223">
        <f>IF(AZ16=3,G16,0)</f>
        <v>0</v>
      </c>
      <c r="BD16" s="223">
        <f>IF(AZ16=4,G16,0)</f>
        <v>0</v>
      </c>
      <c r="BE16" s="223">
        <f>IF(AZ16=5,G16,0)</f>
        <v>0</v>
      </c>
      <c r="CA16" s="248">
        <v>1</v>
      </c>
      <c r="CB16" s="248">
        <v>1</v>
      </c>
    </row>
    <row r="17" spans="1:80" x14ac:dyDescent="0.2">
      <c r="A17" s="249">
        <v>5</v>
      </c>
      <c r="B17" s="250" t="s">
        <v>1291</v>
      </c>
      <c r="C17" s="251" t="s">
        <v>1292</v>
      </c>
      <c r="D17" s="252" t="s">
        <v>230</v>
      </c>
      <c r="E17" s="253">
        <v>77.320999999999998</v>
      </c>
      <c r="F17" s="334">
        <v>0</v>
      </c>
      <c r="G17" s="254">
        <f>E17*F17</f>
        <v>0</v>
      </c>
      <c r="H17" s="255">
        <v>0</v>
      </c>
      <c r="I17" s="256">
        <f>E17*H17</f>
        <v>0</v>
      </c>
      <c r="J17" s="255">
        <v>0</v>
      </c>
      <c r="K17" s="256">
        <f>E17*J17</f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>IF(AZ17=1,G17,0)</f>
        <v>0</v>
      </c>
      <c r="BB17" s="223">
        <f>IF(AZ17=2,G17,0)</f>
        <v>0</v>
      </c>
      <c r="BC17" s="223">
        <f>IF(AZ17=3,G17,0)</f>
        <v>0</v>
      </c>
      <c r="BD17" s="223">
        <f>IF(AZ17=4,G17,0)</f>
        <v>0</v>
      </c>
      <c r="BE17" s="223">
        <f>IF(AZ17=5,G17,0)</f>
        <v>0</v>
      </c>
      <c r="CA17" s="248">
        <v>1</v>
      </c>
      <c r="CB17" s="248">
        <v>1</v>
      </c>
    </row>
    <row r="18" spans="1:80" x14ac:dyDescent="0.2">
      <c r="A18" s="257"/>
      <c r="B18" s="260"/>
      <c r="C18" s="331" t="s">
        <v>1293</v>
      </c>
      <c r="D18" s="332"/>
      <c r="E18" s="261">
        <v>32.67</v>
      </c>
      <c r="F18" s="335"/>
      <c r="G18" s="262"/>
      <c r="H18" s="263"/>
      <c r="I18" s="258"/>
      <c r="J18" s="264"/>
      <c r="K18" s="258"/>
      <c r="M18" s="259" t="s">
        <v>1293</v>
      </c>
      <c r="O18" s="248"/>
    </row>
    <row r="19" spans="1:80" x14ac:dyDescent="0.2">
      <c r="A19" s="257"/>
      <c r="B19" s="260"/>
      <c r="C19" s="331" t="s">
        <v>1294</v>
      </c>
      <c r="D19" s="332"/>
      <c r="E19" s="261">
        <v>13.068</v>
      </c>
      <c r="F19" s="335"/>
      <c r="G19" s="262"/>
      <c r="H19" s="263"/>
      <c r="I19" s="258"/>
      <c r="J19" s="264"/>
      <c r="K19" s="258"/>
      <c r="M19" s="259" t="s">
        <v>1294</v>
      </c>
      <c r="O19" s="248"/>
    </row>
    <row r="20" spans="1:80" x14ac:dyDescent="0.2">
      <c r="A20" s="257"/>
      <c r="B20" s="260"/>
      <c r="C20" s="331" t="s">
        <v>1295</v>
      </c>
      <c r="D20" s="332"/>
      <c r="E20" s="261">
        <v>26.047999999999998</v>
      </c>
      <c r="F20" s="335"/>
      <c r="G20" s="262"/>
      <c r="H20" s="263"/>
      <c r="I20" s="258"/>
      <c r="J20" s="264"/>
      <c r="K20" s="258"/>
      <c r="M20" s="259" t="s">
        <v>1295</v>
      </c>
      <c r="O20" s="248"/>
    </row>
    <row r="21" spans="1:80" x14ac:dyDescent="0.2">
      <c r="A21" s="257"/>
      <c r="B21" s="260"/>
      <c r="C21" s="331" t="s">
        <v>1296</v>
      </c>
      <c r="D21" s="332"/>
      <c r="E21" s="261">
        <v>5.5350000000000001</v>
      </c>
      <c r="F21" s="335"/>
      <c r="G21" s="262"/>
      <c r="H21" s="263"/>
      <c r="I21" s="258"/>
      <c r="J21" s="264"/>
      <c r="K21" s="258"/>
      <c r="M21" s="259" t="s">
        <v>1296</v>
      </c>
      <c r="O21" s="248"/>
    </row>
    <row r="22" spans="1:80" x14ac:dyDescent="0.2">
      <c r="A22" s="249">
        <v>6</v>
      </c>
      <c r="B22" s="250" t="s">
        <v>1297</v>
      </c>
      <c r="C22" s="251" t="s">
        <v>1298</v>
      </c>
      <c r="D22" s="252" t="s">
        <v>230</v>
      </c>
      <c r="E22" s="253">
        <v>77.320999999999998</v>
      </c>
      <c r="F22" s="334">
        <v>0</v>
      </c>
      <c r="G22" s="254">
        <f>E22*F22</f>
        <v>0</v>
      </c>
      <c r="H22" s="255">
        <v>0</v>
      </c>
      <c r="I22" s="256">
        <f>E22*H22</f>
        <v>0</v>
      </c>
      <c r="J22" s="255">
        <v>0</v>
      </c>
      <c r="K22" s="256">
        <f>E22*J22</f>
        <v>0</v>
      </c>
      <c r="O22" s="248">
        <v>2</v>
      </c>
      <c r="AA22" s="223">
        <v>1</v>
      </c>
      <c r="AB22" s="223">
        <v>1</v>
      </c>
      <c r="AC22" s="223">
        <v>1</v>
      </c>
      <c r="AZ22" s="223">
        <v>1</v>
      </c>
      <c r="BA22" s="223">
        <f>IF(AZ22=1,G22,0)</f>
        <v>0</v>
      </c>
      <c r="BB22" s="223">
        <f>IF(AZ22=2,G22,0)</f>
        <v>0</v>
      </c>
      <c r="BC22" s="223">
        <f>IF(AZ22=3,G22,0)</f>
        <v>0</v>
      </c>
      <c r="BD22" s="223">
        <f>IF(AZ22=4,G22,0)</f>
        <v>0</v>
      </c>
      <c r="BE22" s="223">
        <f>IF(AZ22=5,G22,0)</f>
        <v>0</v>
      </c>
      <c r="CA22" s="248">
        <v>1</v>
      </c>
      <c r="CB22" s="248">
        <v>1</v>
      </c>
    </row>
    <row r="23" spans="1:80" x14ac:dyDescent="0.2">
      <c r="A23" s="249">
        <v>7</v>
      </c>
      <c r="B23" s="250" t="s">
        <v>1299</v>
      </c>
      <c r="C23" s="251" t="s">
        <v>1300</v>
      </c>
      <c r="D23" s="252" t="s">
        <v>230</v>
      </c>
      <c r="E23" s="253">
        <v>1.859</v>
      </c>
      <c r="F23" s="334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x14ac:dyDescent="0.2">
      <c r="A24" s="257"/>
      <c r="B24" s="260"/>
      <c r="C24" s="331" t="s">
        <v>1301</v>
      </c>
      <c r="D24" s="332"/>
      <c r="E24" s="261">
        <v>1.859</v>
      </c>
      <c r="F24" s="335"/>
      <c r="G24" s="262"/>
      <c r="H24" s="263"/>
      <c r="I24" s="258"/>
      <c r="J24" s="264"/>
      <c r="K24" s="258"/>
      <c r="M24" s="259" t="s">
        <v>1301</v>
      </c>
      <c r="O24" s="248"/>
    </row>
    <row r="25" spans="1:80" x14ac:dyDescent="0.2">
      <c r="A25" s="249">
        <v>8</v>
      </c>
      <c r="B25" s="250" t="s">
        <v>1302</v>
      </c>
      <c r="C25" s="251" t="s">
        <v>1303</v>
      </c>
      <c r="D25" s="252" t="s">
        <v>230</v>
      </c>
      <c r="E25" s="253">
        <v>154.46</v>
      </c>
      <c r="F25" s="334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x14ac:dyDescent="0.2">
      <c r="A26" s="257"/>
      <c r="B26" s="260"/>
      <c r="C26" s="331" t="s">
        <v>1304</v>
      </c>
      <c r="D26" s="332"/>
      <c r="E26" s="261">
        <v>60</v>
      </c>
      <c r="F26" s="335"/>
      <c r="G26" s="262"/>
      <c r="H26" s="263"/>
      <c r="I26" s="258"/>
      <c r="J26" s="264"/>
      <c r="K26" s="258"/>
      <c r="M26" s="259" t="s">
        <v>1304</v>
      </c>
      <c r="O26" s="248"/>
    </row>
    <row r="27" spans="1:80" x14ac:dyDescent="0.2">
      <c r="A27" s="257"/>
      <c r="B27" s="260"/>
      <c r="C27" s="331" t="s">
        <v>1305</v>
      </c>
      <c r="D27" s="332"/>
      <c r="E27" s="261">
        <v>94.46</v>
      </c>
      <c r="F27" s="335"/>
      <c r="G27" s="262"/>
      <c r="H27" s="263"/>
      <c r="I27" s="258"/>
      <c r="J27" s="264"/>
      <c r="K27" s="258"/>
      <c r="M27" s="259" t="s">
        <v>1305</v>
      </c>
      <c r="O27" s="248"/>
    </row>
    <row r="28" spans="1:80" ht="20.95" x14ac:dyDescent="0.2">
      <c r="A28" s="249">
        <v>9</v>
      </c>
      <c r="B28" s="250" t="s">
        <v>1306</v>
      </c>
      <c r="C28" s="251" t="s">
        <v>1307</v>
      </c>
      <c r="D28" s="252" t="s">
        <v>230</v>
      </c>
      <c r="E28" s="253">
        <v>47.752000000000002</v>
      </c>
      <c r="F28" s="334">
        <v>0</v>
      </c>
      <c r="G28" s="254">
        <f>E28*F28</f>
        <v>0</v>
      </c>
      <c r="H28" s="255">
        <v>0</v>
      </c>
      <c r="I28" s="256">
        <f>E28*H28</f>
        <v>0</v>
      </c>
      <c r="J28" s="255">
        <v>0</v>
      </c>
      <c r="K28" s="256">
        <f>E28*J28</f>
        <v>0</v>
      </c>
      <c r="O28" s="248">
        <v>2</v>
      </c>
      <c r="AA28" s="223">
        <v>1</v>
      </c>
      <c r="AB28" s="223">
        <v>1</v>
      </c>
      <c r="AC28" s="223">
        <v>1</v>
      </c>
      <c r="AZ28" s="223">
        <v>1</v>
      </c>
      <c r="BA28" s="223">
        <f>IF(AZ28=1,G28,0)</f>
        <v>0</v>
      </c>
      <c r="BB28" s="223">
        <f>IF(AZ28=2,G28,0)</f>
        <v>0</v>
      </c>
      <c r="BC28" s="223">
        <f>IF(AZ28=3,G28,0)</f>
        <v>0</v>
      </c>
      <c r="BD28" s="223">
        <f>IF(AZ28=4,G28,0)</f>
        <v>0</v>
      </c>
      <c r="BE28" s="223">
        <f>IF(AZ28=5,G28,0)</f>
        <v>0</v>
      </c>
      <c r="CA28" s="248">
        <v>1</v>
      </c>
      <c r="CB28" s="248">
        <v>1</v>
      </c>
    </row>
    <row r="29" spans="1:80" x14ac:dyDescent="0.2">
      <c r="A29" s="249">
        <v>10</v>
      </c>
      <c r="B29" s="250" t="s">
        <v>1308</v>
      </c>
      <c r="C29" s="251" t="s">
        <v>1309</v>
      </c>
      <c r="D29" s="252" t="s">
        <v>230</v>
      </c>
      <c r="E29" s="253">
        <v>106.708</v>
      </c>
      <c r="F29" s="334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1</v>
      </c>
      <c r="AC29" s="223">
        <v>1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1</v>
      </c>
    </row>
    <row r="30" spans="1:80" x14ac:dyDescent="0.2">
      <c r="A30" s="257"/>
      <c r="B30" s="260"/>
      <c r="C30" s="331" t="s">
        <v>1304</v>
      </c>
      <c r="D30" s="332"/>
      <c r="E30" s="261">
        <v>60</v>
      </c>
      <c r="F30" s="335"/>
      <c r="G30" s="262"/>
      <c r="H30" s="263"/>
      <c r="I30" s="258"/>
      <c r="J30" s="264"/>
      <c r="K30" s="258"/>
      <c r="M30" s="259" t="s">
        <v>1304</v>
      </c>
      <c r="O30" s="248"/>
    </row>
    <row r="31" spans="1:80" x14ac:dyDescent="0.2">
      <c r="A31" s="257"/>
      <c r="B31" s="260"/>
      <c r="C31" s="331" t="s">
        <v>1305</v>
      </c>
      <c r="D31" s="332"/>
      <c r="E31" s="261">
        <v>94.46</v>
      </c>
      <c r="F31" s="335"/>
      <c r="G31" s="262"/>
      <c r="H31" s="263"/>
      <c r="I31" s="258"/>
      <c r="J31" s="264"/>
      <c r="K31" s="258"/>
      <c r="M31" s="259" t="s">
        <v>1305</v>
      </c>
      <c r="O31" s="248"/>
    </row>
    <row r="32" spans="1:80" x14ac:dyDescent="0.2">
      <c r="A32" s="257"/>
      <c r="B32" s="260"/>
      <c r="C32" s="331" t="s">
        <v>1310</v>
      </c>
      <c r="D32" s="332"/>
      <c r="E32" s="261">
        <v>-47.752000000000002</v>
      </c>
      <c r="F32" s="335"/>
      <c r="G32" s="262"/>
      <c r="H32" s="263"/>
      <c r="I32" s="258"/>
      <c r="J32" s="264"/>
      <c r="K32" s="258"/>
      <c r="M32" s="259" t="s">
        <v>1310</v>
      </c>
      <c r="O32" s="248"/>
    </row>
    <row r="33" spans="1:80" ht="20.95" x14ac:dyDescent="0.2">
      <c r="A33" s="249">
        <v>11</v>
      </c>
      <c r="B33" s="250" t="s">
        <v>1311</v>
      </c>
      <c r="C33" s="251" t="s">
        <v>1312</v>
      </c>
      <c r="D33" s="252" t="s">
        <v>230</v>
      </c>
      <c r="E33" s="253">
        <v>47.752000000000002</v>
      </c>
      <c r="F33" s="334">
        <v>0</v>
      </c>
      <c r="G33" s="254">
        <f>E33*F33</f>
        <v>0</v>
      </c>
      <c r="H33" s="255">
        <v>0</v>
      </c>
      <c r="I33" s="256">
        <f>E33*H33</f>
        <v>0</v>
      </c>
      <c r="J33" s="255">
        <v>0</v>
      </c>
      <c r="K33" s="256">
        <f>E33*J33</f>
        <v>0</v>
      </c>
      <c r="O33" s="248">
        <v>2</v>
      </c>
      <c r="AA33" s="223">
        <v>1</v>
      </c>
      <c r="AB33" s="223">
        <v>1</v>
      </c>
      <c r="AC33" s="223">
        <v>1</v>
      </c>
      <c r="AZ33" s="223">
        <v>1</v>
      </c>
      <c r="BA33" s="223">
        <f>IF(AZ33=1,G33,0)</f>
        <v>0</v>
      </c>
      <c r="BB33" s="223">
        <f>IF(AZ33=2,G33,0)</f>
        <v>0</v>
      </c>
      <c r="BC33" s="223">
        <f>IF(AZ33=3,G33,0)</f>
        <v>0</v>
      </c>
      <c r="BD33" s="223">
        <f>IF(AZ33=4,G33,0)</f>
        <v>0</v>
      </c>
      <c r="BE33" s="223">
        <f>IF(AZ33=5,G33,0)</f>
        <v>0</v>
      </c>
      <c r="CA33" s="248">
        <v>1</v>
      </c>
      <c r="CB33" s="248">
        <v>1</v>
      </c>
    </row>
    <row r="34" spans="1:80" x14ac:dyDescent="0.2">
      <c r="A34" s="249">
        <v>12</v>
      </c>
      <c r="B34" s="250" t="s">
        <v>1313</v>
      </c>
      <c r="C34" s="251" t="s">
        <v>1314</v>
      </c>
      <c r="D34" s="252" t="s">
        <v>230</v>
      </c>
      <c r="E34" s="253">
        <v>106.708</v>
      </c>
      <c r="F34" s="334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x14ac:dyDescent="0.2">
      <c r="A35" s="249">
        <v>13</v>
      </c>
      <c r="B35" s="250" t="s">
        <v>1315</v>
      </c>
      <c r="C35" s="251" t="s">
        <v>1316</v>
      </c>
      <c r="D35" s="252" t="s">
        <v>230</v>
      </c>
      <c r="E35" s="253">
        <v>47.752000000000002</v>
      </c>
      <c r="F35" s="334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x14ac:dyDescent="0.2">
      <c r="A36" s="257"/>
      <c r="B36" s="260"/>
      <c r="C36" s="331" t="s">
        <v>1317</v>
      </c>
      <c r="D36" s="332"/>
      <c r="E36" s="261">
        <v>21.78</v>
      </c>
      <c r="F36" s="335"/>
      <c r="G36" s="262"/>
      <c r="H36" s="263"/>
      <c r="I36" s="258"/>
      <c r="J36" s="264"/>
      <c r="K36" s="258"/>
      <c r="M36" s="259" t="s">
        <v>1317</v>
      </c>
      <c r="O36" s="248"/>
    </row>
    <row r="37" spans="1:80" x14ac:dyDescent="0.2">
      <c r="A37" s="257"/>
      <c r="B37" s="260"/>
      <c r="C37" s="331" t="s">
        <v>1318</v>
      </c>
      <c r="D37" s="332"/>
      <c r="E37" s="261">
        <v>6.7320000000000002</v>
      </c>
      <c r="F37" s="335"/>
      <c r="G37" s="262"/>
      <c r="H37" s="263"/>
      <c r="I37" s="258"/>
      <c r="J37" s="264"/>
      <c r="K37" s="258"/>
      <c r="M37" s="259" t="s">
        <v>1318</v>
      </c>
      <c r="O37" s="248"/>
    </row>
    <row r="38" spans="1:80" x14ac:dyDescent="0.2">
      <c r="A38" s="257"/>
      <c r="B38" s="260"/>
      <c r="C38" s="331" t="s">
        <v>1319</v>
      </c>
      <c r="D38" s="332"/>
      <c r="E38" s="261">
        <v>19.239999999999998</v>
      </c>
      <c r="F38" s="335"/>
      <c r="G38" s="262"/>
      <c r="H38" s="263"/>
      <c r="I38" s="258"/>
      <c r="J38" s="264"/>
      <c r="K38" s="258"/>
      <c r="M38" s="259" t="s">
        <v>1319</v>
      </c>
      <c r="O38" s="248"/>
    </row>
    <row r="39" spans="1:80" x14ac:dyDescent="0.2">
      <c r="A39" s="249">
        <v>14</v>
      </c>
      <c r="B39" s="250" t="s">
        <v>1320</v>
      </c>
      <c r="C39" s="251" t="s">
        <v>1321</v>
      </c>
      <c r="D39" s="252" t="s">
        <v>158</v>
      </c>
      <c r="E39" s="253">
        <v>278.8</v>
      </c>
      <c r="F39" s="334">
        <v>0</v>
      </c>
      <c r="G39" s="254">
        <f>E39*F39</f>
        <v>0</v>
      </c>
      <c r="H39" s="255">
        <v>0</v>
      </c>
      <c r="I39" s="256">
        <f>E39*H39</f>
        <v>0</v>
      </c>
      <c r="J39" s="255">
        <v>0</v>
      </c>
      <c r="K39" s="256">
        <f>E39*J39</f>
        <v>0</v>
      </c>
      <c r="O39" s="248">
        <v>2</v>
      </c>
      <c r="AA39" s="223">
        <v>1</v>
      </c>
      <c r="AB39" s="223">
        <v>1</v>
      </c>
      <c r="AC39" s="223">
        <v>1</v>
      </c>
      <c r="AZ39" s="223">
        <v>1</v>
      </c>
      <c r="BA39" s="223">
        <f>IF(AZ39=1,G39,0)</f>
        <v>0</v>
      </c>
      <c r="BB39" s="223">
        <f>IF(AZ39=2,G39,0)</f>
        <v>0</v>
      </c>
      <c r="BC39" s="223">
        <f>IF(AZ39=3,G39,0)</f>
        <v>0</v>
      </c>
      <c r="BD39" s="223">
        <f>IF(AZ39=4,G39,0)</f>
        <v>0</v>
      </c>
      <c r="BE39" s="223">
        <f>IF(AZ39=5,G39,0)</f>
        <v>0</v>
      </c>
      <c r="CA39" s="248">
        <v>1</v>
      </c>
      <c r="CB39" s="248">
        <v>1</v>
      </c>
    </row>
    <row r="40" spans="1:80" x14ac:dyDescent="0.2">
      <c r="A40" s="257"/>
      <c r="B40" s="260"/>
      <c r="C40" s="331" t="s">
        <v>1322</v>
      </c>
      <c r="D40" s="332"/>
      <c r="E40" s="261">
        <v>278.8</v>
      </c>
      <c r="F40" s="335"/>
      <c r="G40" s="262"/>
      <c r="H40" s="263"/>
      <c r="I40" s="258"/>
      <c r="J40" s="264"/>
      <c r="K40" s="258"/>
      <c r="M40" s="259" t="s">
        <v>1322</v>
      </c>
      <c r="O40" s="248"/>
    </row>
    <row r="41" spans="1:80" x14ac:dyDescent="0.2">
      <c r="A41" s="249">
        <v>15</v>
      </c>
      <c r="B41" s="250" t="s">
        <v>1323</v>
      </c>
      <c r="C41" s="251" t="s">
        <v>1324</v>
      </c>
      <c r="D41" s="252" t="s">
        <v>230</v>
      </c>
      <c r="E41" s="253">
        <v>106.708</v>
      </c>
      <c r="F41" s="334">
        <v>0</v>
      </c>
      <c r="G41" s="254">
        <f>E41*F41</f>
        <v>0</v>
      </c>
      <c r="H41" s="255">
        <v>0</v>
      </c>
      <c r="I41" s="256">
        <f>E41*H41</f>
        <v>0</v>
      </c>
      <c r="J41" s="255">
        <v>0</v>
      </c>
      <c r="K41" s="256">
        <f>E41*J41</f>
        <v>0</v>
      </c>
      <c r="O41" s="248">
        <v>2</v>
      </c>
      <c r="AA41" s="223">
        <v>1</v>
      </c>
      <c r="AB41" s="223">
        <v>1</v>
      </c>
      <c r="AC41" s="223">
        <v>1</v>
      </c>
      <c r="AZ41" s="223">
        <v>1</v>
      </c>
      <c r="BA41" s="223">
        <f>IF(AZ41=1,G41,0)</f>
        <v>0</v>
      </c>
      <c r="BB41" s="223">
        <f>IF(AZ41=2,G41,0)</f>
        <v>0</v>
      </c>
      <c r="BC41" s="223">
        <f>IF(AZ41=3,G41,0)</f>
        <v>0</v>
      </c>
      <c r="BD41" s="223">
        <f>IF(AZ41=4,G41,0)</f>
        <v>0</v>
      </c>
      <c r="BE41" s="223">
        <f>IF(AZ41=5,G41,0)</f>
        <v>0</v>
      </c>
      <c r="CA41" s="248">
        <v>1</v>
      </c>
      <c r="CB41" s="248">
        <v>1</v>
      </c>
    </row>
    <row r="42" spans="1:80" x14ac:dyDescent="0.2">
      <c r="A42" s="249">
        <v>16</v>
      </c>
      <c r="B42" s="250" t="s">
        <v>1325</v>
      </c>
      <c r="C42" s="251" t="s">
        <v>1326</v>
      </c>
      <c r="D42" s="252" t="s">
        <v>397</v>
      </c>
      <c r="E42" s="253">
        <v>6</v>
      </c>
      <c r="F42" s="334">
        <v>0</v>
      </c>
      <c r="G42" s="254">
        <f>E42*F42</f>
        <v>0</v>
      </c>
      <c r="H42" s="255">
        <v>0</v>
      </c>
      <c r="I42" s="256">
        <f>E42*H42</f>
        <v>0</v>
      </c>
      <c r="J42" s="255">
        <v>0</v>
      </c>
      <c r="K42" s="256">
        <f>E42*J42</f>
        <v>0</v>
      </c>
      <c r="O42" s="248">
        <v>2</v>
      </c>
      <c r="AA42" s="223">
        <v>2</v>
      </c>
      <c r="AB42" s="223">
        <v>1</v>
      </c>
      <c r="AC42" s="223">
        <v>1</v>
      </c>
      <c r="AZ42" s="223">
        <v>1</v>
      </c>
      <c r="BA42" s="223">
        <f>IF(AZ42=1,G42,0)</f>
        <v>0</v>
      </c>
      <c r="BB42" s="223">
        <f>IF(AZ42=2,G42,0)</f>
        <v>0</v>
      </c>
      <c r="BC42" s="223">
        <f>IF(AZ42=3,G42,0)</f>
        <v>0</v>
      </c>
      <c r="BD42" s="223">
        <f>IF(AZ42=4,G42,0)</f>
        <v>0</v>
      </c>
      <c r="BE42" s="223">
        <f>IF(AZ42=5,G42,0)</f>
        <v>0</v>
      </c>
      <c r="CA42" s="248">
        <v>2</v>
      </c>
      <c r="CB42" s="248">
        <v>1</v>
      </c>
    </row>
    <row r="43" spans="1:80" x14ac:dyDescent="0.2">
      <c r="A43" s="249">
        <v>17</v>
      </c>
      <c r="B43" s="250" t="s">
        <v>1327</v>
      </c>
      <c r="C43" s="251" t="s">
        <v>1328</v>
      </c>
      <c r="D43" s="252" t="s">
        <v>397</v>
      </c>
      <c r="E43" s="253">
        <v>6</v>
      </c>
      <c r="F43" s="334">
        <v>0</v>
      </c>
      <c r="G43" s="254">
        <f>E43*F43</f>
        <v>0</v>
      </c>
      <c r="H43" s="255">
        <v>0</v>
      </c>
      <c r="I43" s="256">
        <f>E43*H43</f>
        <v>0</v>
      </c>
      <c r="J43" s="255">
        <v>0</v>
      </c>
      <c r="K43" s="256">
        <f>E43*J43</f>
        <v>0</v>
      </c>
      <c r="O43" s="248">
        <v>2</v>
      </c>
      <c r="AA43" s="223">
        <v>2</v>
      </c>
      <c r="AB43" s="223">
        <v>1</v>
      </c>
      <c r="AC43" s="223">
        <v>1</v>
      </c>
      <c r="AZ43" s="223">
        <v>1</v>
      </c>
      <c r="BA43" s="223">
        <f>IF(AZ43=1,G43,0)</f>
        <v>0</v>
      </c>
      <c r="BB43" s="223">
        <f>IF(AZ43=2,G43,0)</f>
        <v>0</v>
      </c>
      <c r="BC43" s="223">
        <f>IF(AZ43=3,G43,0)</f>
        <v>0</v>
      </c>
      <c r="BD43" s="223">
        <f>IF(AZ43=4,G43,0)</f>
        <v>0</v>
      </c>
      <c r="BE43" s="223">
        <f>IF(AZ43=5,G43,0)</f>
        <v>0</v>
      </c>
      <c r="CA43" s="248">
        <v>2</v>
      </c>
      <c r="CB43" s="248">
        <v>1</v>
      </c>
    </row>
    <row r="44" spans="1:80" ht="20.95" x14ac:dyDescent="0.2">
      <c r="A44" s="249">
        <v>18</v>
      </c>
      <c r="B44" s="250" t="s">
        <v>1329</v>
      </c>
      <c r="C44" s="251" t="s">
        <v>1330</v>
      </c>
      <c r="D44" s="252" t="s">
        <v>158</v>
      </c>
      <c r="E44" s="253">
        <v>64.666700000000006</v>
      </c>
      <c r="F44" s="334">
        <v>0</v>
      </c>
      <c r="G44" s="254">
        <f>E44*F44</f>
        <v>0</v>
      </c>
      <c r="H44" s="255">
        <v>3.0000000000000001E-5</v>
      </c>
      <c r="I44" s="256">
        <f>E44*H44</f>
        <v>1.9400010000000002E-3</v>
      </c>
      <c r="J44" s="255">
        <v>0</v>
      </c>
      <c r="K44" s="256">
        <f>E44*J44</f>
        <v>0</v>
      </c>
      <c r="O44" s="248">
        <v>2</v>
      </c>
      <c r="AA44" s="223">
        <v>2</v>
      </c>
      <c r="AB44" s="223">
        <v>1</v>
      </c>
      <c r="AC44" s="223">
        <v>1</v>
      </c>
      <c r="AZ44" s="223">
        <v>1</v>
      </c>
      <c r="BA44" s="223">
        <f>IF(AZ44=1,G44,0)</f>
        <v>0</v>
      </c>
      <c r="BB44" s="223">
        <f>IF(AZ44=2,G44,0)</f>
        <v>0</v>
      </c>
      <c r="BC44" s="223">
        <f>IF(AZ44=3,G44,0)</f>
        <v>0</v>
      </c>
      <c r="BD44" s="223">
        <f>IF(AZ44=4,G44,0)</f>
        <v>0</v>
      </c>
      <c r="BE44" s="223">
        <f>IF(AZ44=5,G44,0)</f>
        <v>0</v>
      </c>
      <c r="CA44" s="248">
        <v>2</v>
      </c>
      <c r="CB44" s="248">
        <v>1</v>
      </c>
    </row>
    <row r="45" spans="1:80" x14ac:dyDescent="0.2">
      <c r="A45" s="257"/>
      <c r="B45" s="260"/>
      <c r="C45" s="331" t="s">
        <v>1331</v>
      </c>
      <c r="D45" s="332"/>
      <c r="E45" s="261">
        <v>64.666700000000006</v>
      </c>
      <c r="F45" s="335"/>
      <c r="G45" s="262"/>
      <c r="H45" s="263"/>
      <c r="I45" s="258"/>
      <c r="J45" s="264"/>
      <c r="K45" s="258"/>
      <c r="M45" s="259" t="s">
        <v>1331</v>
      </c>
      <c r="O45" s="248"/>
    </row>
    <row r="46" spans="1:80" ht="13.1" x14ac:dyDescent="0.25">
      <c r="A46" s="265"/>
      <c r="B46" s="266" t="s">
        <v>99</v>
      </c>
      <c r="C46" s="267" t="s">
        <v>1277</v>
      </c>
      <c r="D46" s="268"/>
      <c r="E46" s="269"/>
      <c r="F46" s="336"/>
      <c r="G46" s="271">
        <f>SUM(G7:G45)</f>
        <v>0</v>
      </c>
      <c r="H46" s="272"/>
      <c r="I46" s="273">
        <f>SUM(I7:I45)</f>
        <v>1.9400010000000002E-3</v>
      </c>
      <c r="J46" s="272"/>
      <c r="K46" s="273">
        <f>SUM(K7:K45)</f>
        <v>-0.90400000000000003</v>
      </c>
      <c r="O46" s="248">
        <v>4</v>
      </c>
      <c r="BA46" s="274">
        <f>SUM(BA7:BA45)</f>
        <v>0</v>
      </c>
      <c r="BB46" s="274">
        <f>SUM(BB7:BB45)</f>
        <v>0</v>
      </c>
      <c r="BC46" s="274">
        <f>SUM(BC7:BC45)</f>
        <v>0</v>
      </c>
      <c r="BD46" s="274">
        <f>SUM(BD7:BD45)</f>
        <v>0</v>
      </c>
      <c r="BE46" s="274">
        <f>SUM(BE7:BE45)</f>
        <v>0</v>
      </c>
    </row>
    <row r="47" spans="1:80" ht="13.1" x14ac:dyDescent="0.25">
      <c r="A47" s="238" t="s">
        <v>95</v>
      </c>
      <c r="B47" s="239" t="s">
        <v>1332</v>
      </c>
      <c r="C47" s="240" t="s">
        <v>1333</v>
      </c>
      <c r="D47" s="241"/>
      <c r="E47" s="242"/>
      <c r="F47" s="337"/>
      <c r="G47" s="243"/>
      <c r="H47" s="244"/>
      <c r="I47" s="245"/>
      <c r="J47" s="246"/>
      <c r="K47" s="247"/>
      <c r="O47" s="248">
        <v>1</v>
      </c>
    </row>
    <row r="48" spans="1:80" x14ac:dyDescent="0.2">
      <c r="A48" s="249">
        <v>19</v>
      </c>
      <c r="B48" s="250" t="s">
        <v>1335</v>
      </c>
      <c r="C48" s="251" t="s">
        <v>1336</v>
      </c>
      <c r="D48" s="252" t="s">
        <v>230</v>
      </c>
      <c r="E48" s="253">
        <v>2.7450000000000001</v>
      </c>
      <c r="F48" s="334">
        <v>0</v>
      </c>
      <c r="G48" s="254">
        <f>E48*F48</f>
        <v>0</v>
      </c>
      <c r="H48" s="255">
        <v>2.5249999999999999</v>
      </c>
      <c r="I48" s="256">
        <f>E48*H48</f>
        <v>6.9311249999999998</v>
      </c>
      <c r="J48" s="255">
        <v>0</v>
      </c>
      <c r="K48" s="256">
        <f>E48*J48</f>
        <v>0</v>
      </c>
      <c r="O48" s="248">
        <v>2</v>
      </c>
      <c r="AA48" s="223">
        <v>1</v>
      </c>
      <c r="AB48" s="223">
        <v>1</v>
      </c>
      <c r="AC48" s="223">
        <v>1</v>
      </c>
      <c r="AZ48" s="223">
        <v>1</v>
      </c>
      <c r="BA48" s="223">
        <f>IF(AZ48=1,G48,0)</f>
        <v>0</v>
      </c>
      <c r="BB48" s="223">
        <f>IF(AZ48=2,G48,0)</f>
        <v>0</v>
      </c>
      <c r="BC48" s="223">
        <f>IF(AZ48=3,G48,0)</f>
        <v>0</v>
      </c>
      <c r="BD48" s="223">
        <f>IF(AZ48=4,G48,0)</f>
        <v>0</v>
      </c>
      <c r="BE48" s="223">
        <f>IF(AZ48=5,G48,0)</f>
        <v>0</v>
      </c>
      <c r="CA48" s="248">
        <v>1</v>
      </c>
      <c r="CB48" s="248">
        <v>1</v>
      </c>
    </row>
    <row r="49" spans="1:80" x14ac:dyDescent="0.2">
      <c r="A49" s="257"/>
      <c r="B49" s="260"/>
      <c r="C49" s="331" t="s">
        <v>1337</v>
      </c>
      <c r="D49" s="332"/>
      <c r="E49" s="261">
        <v>2.7450000000000001</v>
      </c>
      <c r="F49" s="335"/>
      <c r="G49" s="262"/>
      <c r="H49" s="263"/>
      <c r="I49" s="258"/>
      <c r="J49" s="264"/>
      <c r="K49" s="258"/>
      <c r="M49" s="259" t="s">
        <v>1337</v>
      </c>
      <c r="O49" s="248"/>
    </row>
    <row r="50" spans="1:80" x14ac:dyDescent="0.2">
      <c r="A50" s="249">
        <v>20</v>
      </c>
      <c r="B50" s="250" t="s">
        <v>1338</v>
      </c>
      <c r="C50" s="251" t="s">
        <v>1339</v>
      </c>
      <c r="D50" s="252" t="s">
        <v>306</v>
      </c>
      <c r="E50" s="253">
        <v>0.16470000000000001</v>
      </c>
      <c r="F50" s="334">
        <v>0</v>
      </c>
      <c r="G50" s="254">
        <f>E50*F50</f>
        <v>0</v>
      </c>
      <c r="H50" s="255">
        <v>1.00349</v>
      </c>
      <c r="I50" s="256">
        <f>E50*H50</f>
        <v>0.16527480300000003</v>
      </c>
      <c r="J50" s="255">
        <v>0</v>
      </c>
      <c r="K50" s="256">
        <f>E50*J50</f>
        <v>0</v>
      </c>
      <c r="O50" s="248">
        <v>2</v>
      </c>
      <c r="AA50" s="223">
        <v>1</v>
      </c>
      <c r="AB50" s="223">
        <v>1</v>
      </c>
      <c r="AC50" s="223">
        <v>1</v>
      </c>
      <c r="AZ50" s="223">
        <v>1</v>
      </c>
      <c r="BA50" s="223">
        <f>IF(AZ50=1,G50,0)</f>
        <v>0</v>
      </c>
      <c r="BB50" s="223">
        <f>IF(AZ50=2,G50,0)</f>
        <v>0</v>
      </c>
      <c r="BC50" s="223">
        <f>IF(AZ50=3,G50,0)</f>
        <v>0</v>
      </c>
      <c r="BD50" s="223">
        <f>IF(AZ50=4,G50,0)</f>
        <v>0</v>
      </c>
      <c r="BE50" s="223">
        <f>IF(AZ50=5,G50,0)</f>
        <v>0</v>
      </c>
      <c r="CA50" s="248">
        <v>1</v>
      </c>
      <c r="CB50" s="248">
        <v>1</v>
      </c>
    </row>
    <row r="51" spans="1:80" x14ac:dyDescent="0.2">
      <c r="A51" s="257"/>
      <c r="B51" s="260"/>
      <c r="C51" s="331" t="s">
        <v>1340</v>
      </c>
      <c r="D51" s="332"/>
      <c r="E51" s="261">
        <v>0.16470000000000001</v>
      </c>
      <c r="F51" s="335"/>
      <c r="G51" s="262"/>
      <c r="H51" s="263"/>
      <c r="I51" s="258"/>
      <c r="J51" s="264"/>
      <c r="K51" s="258"/>
      <c r="M51" s="259" t="s">
        <v>1340</v>
      </c>
      <c r="O51" s="248"/>
    </row>
    <row r="52" spans="1:80" x14ac:dyDescent="0.2">
      <c r="A52" s="249">
        <v>21</v>
      </c>
      <c r="B52" s="250" t="s">
        <v>1341</v>
      </c>
      <c r="C52" s="251" t="s">
        <v>1342</v>
      </c>
      <c r="D52" s="252" t="s">
        <v>230</v>
      </c>
      <c r="E52" s="253">
        <v>19.252800000000001</v>
      </c>
      <c r="F52" s="334">
        <v>0</v>
      </c>
      <c r="G52" s="254">
        <f>E52*F52</f>
        <v>0</v>
      </c>
      <c r="H52" s="255">
        <v>2.5249999999999999</v>
      </c>
      <c r="I52" s="256">
        <f>E52*H52</f>
        <v>48.613320000000002</v>
      </c>
      <c r="J52" s="255">
        <v>0</v>
      </c>
      <c r="K52" s="256">
        <f>E52*J52</f>
        <v>0</v>
      </c>
      <c r="O52" s="248">
        <v>2</v>
      </c>
      <c r="AA52" s="223">
        <v>1</v>
      </c>
      <c r="AB52" s="223">
        <v>1</v>
      </c>
      <c r="AC52" s="223">
        <v>1</v>
      </c>
      <c r="AZ52" s="223">
        <v>1</v>
      </c>
      <c r="BA52" s="223">
        <f>IF(AZ52=1,G52,0)</f>
        <v>0</v>
      </c>
      <c r="BB52" s="223">
        <f>IF(AZ52=2,G52,0)</f>
        <v>0</v>
      </c>
      <c r="BC52" s="223">
        <f>IF(AZ52=3,G52,0)</f>
        <v>0</v>
      </c>
      <c r="BD52" s="223">
        <f>IF(AZ52=4,G52,0)</f>
        <v>0</v>
      </c>
      <c r="BE52" s="223">
        <f>IF(AZ52=5,G52,0)</f>
        <v>0</v>
      </c>
      <c r="CA52" s="248">
        <v>1</v>
      </c>
      <c r="CB52" s="248">
        <v>1</v>
      </c>
    </row>
    <row r="53" spans="1:80" x14ac:dyDescent="0.2">
      <c r="A53" s="257"/>
      <c r="B53" s="260"/>
      <c r="C53" s="331" t="s">
        <v>1343</v>
      </c>
      <c r="D53" s="332"/>
      <c r="E53" s="261">
        <v>10.256399999999999</v>
      </c>
      <c r="F53" s="335"/>
      <c r="G53" s="262"/>
      <c r="H53" s="263"/>
      <c r="I53" s="258"/>
      <c r="J53" s="264"/>
      <c r="K53" s="258"/>
      <c r="M53" s="259" t="s">
        <v>1343</v>
      </c>
      <c r="O53" s="248"/>
    </row>
    <row r="54" spans="1:80" x14ac:dyDescent="0.2">
      <c r="A54" s="257"/>
      <c r="B54" s="260"/>
      <c r="C54" s="331" t="s">
        <v>1344</v>
      </c>
      <c r="D54" s="332"/>
      <c r="E54" s="261">
        <v>3.4020000000000001</v>
      </c>
      <c r="F54" s="335"/>
      <c r="G54" s="262"/>
      <c r="H54" s="263"/>
      <c r="I54" s="258"/>
      <c r="J54" s="264"/>
      <c r="K54" s="258"/>
      <c r="M54" s="259" t="s">
        <v>1344</v>
      </c>
      <c r="O54" s="248"/>
    </row>
    <row r="55" spans="1:80" x14ac:dyDescent="0.2">
      <c r="A55" s="257"/>
      <c r="B55" s="260"/>
      <c r="C55" s="331" t="s">
        <v>1345</v>
      </c>
      <c r="D55" s="332"/>
      <c r="E55" s="261">
        <v>5.5944000000000003</v>
      </c>
      <c r="F55" s="335"/>
      <c r="G55" s="262"/>
      <c r="H55" s="263"/>
      <c r="I55" s="258"/>
      <c r="J55" s="264"/>
      <c r="K55" s="258"/>
      <c r="M55" s="259" t="s">
        <v>1345</v>
      </c>
      <c r="O55" s="248"/>
    </row>
    <row r="56" spans="1:80" x14ac:dyDescent="0.2">
      <c r="A56" s="249">
        <v>22</v>
      </c>
      <c r="B56" s="250" t="s">
        <v>1346</v>
      </c>
      <c r="C56" s="251" t="s">
        <v>1347</v>
      </c>
      <c r="D56" s="252" t="s">
        <v>230</v>
      </c>
      <c r="E56" s="253">
        <v>21.887499999999999</v>
      </c>
      <c r="F56" s="334">
        <v>0</v>
      </c>
      <c r="G56" s="254">
        <f>E56*F56</f>
        <v>0</v>
      </c>
      <c r="H56" s="255">
        <v>2.5249999999999999</v>
      </c>
      <c r="I56" s="256">
        <f>E56*H56</f>
        <v>55.2659375</v>
      </c>
      <c r="J56" s="255">
        <v>0</v>
      </c>
      <c r="K56" s="256">
        <f>E56*J56</f>
        <v>0</v>
      </c>
      <c r="O56" s="248">
        <v>2</v>
      </c>
      <c r="AA56" s="223">
        <v>1</v>
      </c>
      <c r="AB56" s="223">
        <v>1</v>
      </c>
      <c r="AC56" s="223">
        <v>1</v>
      </c>
      <c r="AZ56" s="223">
        <v>1</v>
      </c>
      <c r="BA56" s="223">
        <f>IF(AZ56=1,G56,0)</f>
        <v>0</v>
      </c>
      <c r="BB56" s="223">
        <f>IF(AZ56=2,G56,0)</f>
        <v>0</v>
      </c>
      <c r="BC56" s="223">
        <f>IF(AZ56=3,G56,0)</f>
        <v>0</v>
      </c>
      <c r="BD56" s="223">
        <f>IF(AZ56=4,G56,0)</f>
        <v>0</v>
      </c>
      <c r="BE56" s="223">
        <f>IF(AZ56=5,G56,0)</f>
        <v>0</v>
      </c>
      <c r="CA56" s="248">
        <v>1</v>
      </c>
      <c r="CB56" s="248">
        <v>1</v>
      </c>
    </row>
    <row r="57" spans="1:80" x14ac:dyDescent="0.2">
      <c r="A57" s="257"/>
      <c r="B57" s="260"/>
      <c r="C57" s="331" t="s">
        <v>1348</v>
      </c>
      <c r="D57" s="332"/>
      <c r="E57" s="261">
        <v>0.82350000000000001</v>
      </c>
      <c r="F57" s="335"/>
      <c r="G57" s="262"/>
      <c r="H57" s="263"/>
      <c r="I57" s="258"/>
      <c r="J57" s="264"/>
      <c r="K57" s="258"/>
      <c r="M57" s="259" t="s">
        <v>1348</v>
      </c>
      <c r="O57" s="248"/>
    </row>
    <row r="58" spans="1:80" x14ac:dyDescent="0.2">
      <c r="A58" s="257"/>
      <c r="B58" s="260"/>
      <c r="C58" s="331" t="s">
        <v>1349</v>
      </c>
      <c r="D58" s="332"/>
      <c r="E58" s="261">
        <v>14.256</v>
      </c>
      <c r="F58" s="335"/>
      <c r="G58" s="262"/>
      <c r="H58" s="263"/>
      <c r="I58" s="258"/>
      <c r="J58" s="264"/>
      <c r="K58" s="258"/>
      <c r="M58" s="259" t="s">
        <v>1349</v>
      </c>
      <c r="O58" s="248"/>
    </row>
    <row r="59" spans="1:80" x14ac:dyDescent="0.2">
      <c r="A59" s="257"/>
      <c r="B59" s="260"/>
      <c r="C59" s="331" t="s">
        <v>1350</v>
      </c>
      <c r="D59" s="332"/>
      <c r="E59" s="261">
        <v>3.7</v>
      </c>
      <c r="F59" s="335"/>
      <c r="G59" s="262"/>
      <c r="H59" s="263"/>
      <c r="I59" s="258"/>
      <c r="J59" s="264"/>
      <c r="K59" s="258"/>
      <c r="M59" s="259" t="s">
        <v>1350</v>
      </c>
      <c r="O59" s="248"/>
    </row>
    <row r="60" spans="1:80" x14ac:dyDescent="0.2">
      <c r="A60" s="257"/>
      <c r="B60" s="260"/>
      <c r="C60" s="331" t="s">
        <v>1351</v>
      </c>
      <c r="D60" s="332"/>
      <c r="E60" s="261">
        <v>3.1080000000000001</v>
      </c>
      <c r="F60" s="335"/>
      <c r="G60" s="262"/>
      <c r="H60" s="263"/>
      <c r="I60" s="258"/>
      <c r="J60" s="264"/>
      <c r="K60" s="258"/>
      <c r="M60" s="259" t="s">
        <v>1351</v>
      </c>
      <c r="O60" s="248"/>
    </row>
    <row r="61" spans="1:80" x14ac:dyDescent="0.2">
      <c r="A61" s="249">
        <v>23</v>
      </c>
      <c r="B61" s="250" t="s">
        <v>1352</v>
      </c>
      <c r="C61" s="251" t="s">
        <v>1353</v>
      </c>
      <c r="D61" s="252" t="s">
        <v>158</v>
      </c>
      <c r="E61" s="253">
        <v>170.56</v>
      </c>
      <c r="F61" s="334">
        <v>0</v>
      </c>
      <c r="G61" s="254">
        <f>E61*F61</f>
        <v>0</v>
      </c>
      <c r="H61" s="255">
        <v>3.916E-2</v>
      </c>
      <c r="I61" s="256">
        <f>E61*H61</f>
        <v>6.6791296000000004</v>
      </c>
      <c r="J61" s="255">
        <v>0</v>
      </c>
      <c r="K61" s="256">
        <f>E61*J61</f>
        <v>0</v>
      </c>
      <c r="O61" s="248">
        <v>2</v>
      </c>
      <c r="AA61" s="223">
        <v>1</v>
      </c>
      <c r="AB61" s="223">
        <v>1</v>
      </c>
      <c r="AC61" s="223">
        <v>1</v>
      </c>
      <c r="AZ61" s="223">
        <v>1</v>
      </c>
      <c r="BA61" s="223">
        <f>IF(AZ61=1,G61,0)</f>
        <v>0</v>
      </c>
      <c r="BB61" s="223">
        <f>IF(AZ61=2,G61,0)</f>
        <v>0</v>
      </c>
      <c r="BC61" s="223">
        <f>IF(AZ61=3,G61,0)</f>
        <v>0</v>
      </c>
      <c r="BD61" s="223">
        <f>IF(AZ61=4,G61,0)</f>
        <v>0</v>
      </c>
      <c r="BE61" s="223">
        <f>IF(AZ61=5,G61,0)</f>
        <v>0</v>
      </c>
      <c r="CA61" s="248">
        <v>1</v>
      </c>
      <c r="CB61" s="248">
        <v>1</v>
      </c>
    </row>
    <row r="62" spans="1:80" x14ac:dyDescent="0.2">
      <c r="A62" s="257"/>
      <c r="B62" s="260"/>
      <c r="C62" s="331" t="s">
        <v>1354</v>
      </c>
      <c r="D62" s="332"/>
      <c r="E62" s="261">
        <v>7.92</v>
      </c>
      <c r="F62" s="335"/>
      <c r="G62" s="262"/>
      <c r="H62" s="263"/>
      <c r="I62" s="258"/>
      <c r="J62" s="264"/>
      <c r="K62" s="258"/>
      <c r="M62" s="259" t="s">
        <v>1354</v>
      </c>
      <c r="O62" s="248"/>
    </row>
    <row r="63" spans="1:80" x14ac:dyDescent="0.2">
      <c r="A63" s="257"/>
      <c r="B63" s="260"/>
      <c r="C63" s="331" t="s">
        <v>1355</v>
      </c>
      <c r="D63" s="332"/>
      <c r="E63" s="261">
        <v>95.04</v>
      </c>
      <c r="F63" s="335"/>
      <c r="G63" s="262"/>
      <c r="H63" s="263"/>
      <c r="I63" s="258"/>
      <c r="J63" s="264"/>
      <c r="K63" s="258"/>
      <c r="M63" s="259" t="s">
        <v>1355</v>
      </c>
      <c r="O63" s="248"/>
    </row>
    <row r="64" spans="1:80" x14ac:dyDescent="0.2">
      <c r="A64" s="257"/>
      <c r="B64" s="260"/>
      <c r="C64" s="331" t="s">
        <v>1356</v>
      </c>
      <c r="D64" s="332"/>
      <c r="E64" s="261">
        <v>14.8</v>
      </c>
      <c r="F64" s="335"/>
      <c r="G64" s="262"/>
      <c r="H64" s="263"/>
      <c r="I64" s="258"/>
      <c r="J64" s="264"/>
      <c r="K64" s="258"/>
      <c r="M64" s="259" t="s">
        <v>1356</v>
      </c>
      <c r="O64" s="248"/>
    </row>
    <row r="65" spans="1:80" x14ac:dyDescent="0.2">
      <c r="A65" s="257"/>
      <c r="B65" s="260"/>
      <c r="C65" s="331" t="s">
        <v>1357</v>
      </c>
      <c r="D65" s="332"/>
      <c r="E65" s="261">
        <v>20.72</v>
      </c>
      <c r="F65" s="335"/>
      <c r="G65" s="262"/>
      <c r="H65" s="263"/>
      <c r="I65" s="258"/>
      <c r="J65" s="264"/>
      <c r="K65" s="258"/>
      <c r="M65" s="259" t="s">
        <v>1357</v>
      </c>
      <c r="O65" s="248"/>
    </row>
    <row r="66" spans="1:80" x14ac:dyDescent="0.2">
      <c r="A66" s="257"/>
      <c r="B66" s="260"/>
      <c r="C66" s="331" t="s">
        <v>1358</v>
      </c>
      <c r="D66" s="332"/>
      <c r="E66" s="261">
        <v>1.2</v>
      </c>
      <c r="F66" s="335"/>
      <c r="G66" s="262"/>
      <c r="H66" s="263"/>
      <c r="I66" s="258"/>
      <c r="J66" s="264"/>
      <c r="K66" s="258"/>
      <c r="M66" s="259" t="s">
        <v>1358</v>
      </c>
      <c r="O66" s="248"/>
    </row>
    <row r="67" spans="1:80" x14ac:dyDescent="0.2">
      <c r="A67" s="257"/>
      <c r="B67" s="260"/>
      <c r="C67" s="331" t="s">
        <v>1359</v>
      </c>
      <c r="D67" s="332"/>
      <c r="E67" s="261">
        <v>11.84</v>
      </c>
      <c r="F67" s="335"/>
      <c r="G67" s="262"/>
      <c r="H67" s="263"/>
      <c r="I67" s="258"/>
      <c r="J67" s="264"/>
      <c r="K67" s="258"/>
      <c r="M67" s="259" t="s">
        <v>1359</v>
      </c>
      <c r="O67" s="248"/>
    </row>
    <row r="68" spans="1:80" x14ac:dyDescent="0.2">
      <c r="A68" s="257"/>
      <c r="B68" s="260"/>
      <c r="C68" s="331" t="s">
        <v>1360</v>
      </c>
      <c r="D68" s="332"/>
      <c r="E68" s="261">
        <v>7.2</v>
      </c>
      <c r="F68" s="335"/>
      <c r="G68" s="262"/>
      <c r="H68" s="263"/>
      <c r="I68" s="258"/>
      <c r="J68" s="264"/>
      <c r="K68" s="258"/>
      <c r="M68" s="259" t="s">
        <v>1360</v>
      </c>
      <c r="O68" s="248"/>
    </row>
    <row r="69" spans="1:80" x14ac:dyDescent="0.2">
      <c r="A69" s="257"/>
      <c r="B69" s="260"/>
      <c r="C69" s="331" t="s">
        <v>1361</v>
      </c>
      <c r="D69" s="332"/>
      <c r="E69" s="261">
        <v>11.84</v>
      </c>
      <c r="F69" s="335"/>
      <c r="G69" s="262"/>
      <c r="H69" s="263"/>
      <c r="I69" s="258"/>
      <c r="J69" s="264"/>
      <c r="K69" s="258"/>
      <c r="M69" s="259" t="s">
        <v>1361</v>
      </c>
      <c r="O69" s="248"/>
    </row>
    <row r="70" spans="1:80" x14ac:dyDescent="0.2">
      <c r="A70" s="249">
        <v>24</v>
      </c>
      <c r="B70" s="250" t="s">
        <v>1362</v>
      </c>
      <c r="C70" s="251" t="s">
        <v>1363</v>
      </c>
      <c r="D70" s="252" t="s">
        <v>158</v>
      </c>
      <c r="E70" s="253">
        <v>170.56</v>
      </c>
      <c r="F70" s="334">
        <v>0</v>
      </c>
      <c r="G70" s="254">
        <f>E70*F70</f>
        <v>0</v>
      </c>
      <c r="H70" s="255">
        <v>0</v>
      </c>
      <c r="I70" s="256">
        <f>E70*H70</f>
        <v>0</v>
      </c>
      <c r="J70" s="255">
        <v>0</v>
      </c>
      <c r="K70" s="256">
        <f>E70*J70</f>
        <v>0</v>
      </c>
      <c r="O70" s="248">
        <v>2</v>
      </c>
      <c r="AA70" s="223">
        <v>1</v>
      </c>
      <c r="AB70" s="223">
        <v>1</v>
      </c>
      <c r="AC70" s="223">
        <v>1</v>
      </c>
      <c r="AZ70" s="223">
        <v>1</v>
      </c>
      <c r="BA70" s="223">
        <f>IF(AZ70=1,G70,0)</f>
        <v>0</v>
      </c>
      <c r="BB70" s="223">
        <f>IF(AZ70=2,G70,0)</f>
        <v>0</v>
      </c>
      <c r="BC70" s="223">
        <f>IF(AZ70=3,G70,0)</f>
        <v>0</v>
      </c>
      <c r="BD70" s="223">
        <f>IF(AZ70=4,G70,0)</f>
        <v>0</v>
      </c>
      <c r="BE70" s="223">
        <f>IF(AZ70=5,G70,0)</f>
        <v>0</v>
      </c>
      <c r="CA70" s="248">
        <v>1</v>
      </c>
      <c r="CB70" s="248">
        <v>1</v>
      </c>
    </row>
    <row r="71" spans="1:80" x14ac:dyDescent="0.2">
      <c r="A71" s="257"/>
      <c r="B71" s="260"/>
      <c r="C71" s="331" t="s">
        <v>1354</v>
      </c>
      <c r="D71" s="332"/>
      <c r="E71" s="261">
        <v>7.92</v>
      </c>
      <c r="F71" s="335"/>
      <c r="G71" s="262"/>
      <c r="H71" s="263"/>
      <c r="I71" s="258"/>
      <c r="J71" s="264"/>
      <c r="K71" s="258"/>
      <c r="M71" s="259" t="s">
        <v>1354</v>
      </c>
      <c r="O71" s="248"/>
    </row>
    <row r="72" spans="1:80" x14ac:dyDescent="0.2">
      <c r="A72" s="257"/>
      <c r="B72" s="260"/>
      <c r="C72" s="331" t="s">
        <v>1355</v>
      </c>
      <c r="D72" s="332"/>
      <c r="E72" s="261">
        <v>95.04</v>
      </c>
      <c r="F72" s="335"/>
      <c r="G72" s="262"/>
      <c r="H72" s="263"/>
      <c r="I72" s="258"/>
      <c r="J72" s="264"/>
      <c r="K72" s="258"/>
      <c r="M72" s="259" t="s">
        <v>1355</v>
      </c>
      <c r="O72" s="248"/>
    </row>
    <row r="73" spans="1:80" x14ac:dyDescent="0.2">
      <c r="A73" s="257"/>
      <c r="B73" s="260"/>
      <c r="C73" s="331" t="s">
        <v>1356</v>
      </c>
      <c r="D73" s="332"/>
      <c r="E73" s="261">
        <v>14.8</v>
      </c>
      <c r="F73" s="335"/>
      <c r="G73" s="262"/>
      <c r="H73" s="263"/>
      <c r="I73" s="258"/>
      <c r="J73" s="264"/>
      <c r="K73" s="258"/>
      <c r="M73" s="259" t="s">
        <v>1356</v>
      </c>
      <c r="O73" s="248"/>
    </row>
    <row r="74" spans="1:80" x14ac:dyDescent="0.2">
      <c r="A74" s="257"/>
      <c r="B74" s="260"/>
      <c r="C74" s="331" t="s">
        <v>1357</v>
      </c>
      <c r="D74" s="332"/>
      <c r="E74" s="261">
        <v>20.72</v>
      </c>
      <c r="F74" s="335"/>
      <c r="G74" s="262"/>
      <c r="H74" s="263"/>
      <c r="I74" s="258"/>
      <c r="J74" s="264"/>
      <c r="K74" s="258"/>
      <c r="M74" s="259" t="s">
        <v>1357</v>
      </c>
      <c r="O74" s="248"/>
    </row>
    <row r="75" spans="1:80" x14ac:dyDescent="0.2">
      <c r="A75" s="257"/>
      <c r="B75" s="260"/>
      <c r="C75" s="331" t="s">
        <v>1358</v>
      </c>
      <c r="D75" s="332"/>
      <c r="E75" s="261">
        <v>1.2</v>
      </c>
      <c r="F75" s="335"/>
      <c r="G75" s="262"/>
      <c r="H75" s="263"/>
      <c r="I75" s="258"/>
      <c r="J75" s="264"/>
      <c r="K75" s="258"/>
      <c r="M75" s="259" t="s">
        <v>1358</v>
      </c>
      <c r="O75" s="248"/>
    </row>
    <row r="76" spans="1:80" x14ac:dyDescent="0.2">
      <c r="A76" s="257"/>
      <c r="B76" s="260"/>
      <c r="C76" s="331" t="s">
        <v>1359</v>
      </c>
      <c r="D76" s="332"/>
      <c r="E76" s="261">
        <v>11.84</v>
      </c>
      <c r="F76" s="335"/>
      <c r="G76" s="262"/>
      <c r="H76" s="263"/>
      <c r="I76" s="258"/>
      <c r="J76" s="264"/>
      <c r="K76" s="258"/>
      <c r="M76" s="259" t="s">
        <v>1359</v>
      </c>
      <c r="O76" s="248"/>
    </row>
    <row r="77" spans="1:80" x14ac:dyDescent="0.2">
      <c r="A77" s="257"/>
      <c r="B77" s="260"/>
      <c r="C77" s="331" t="s">
        <v>1360</v>
      </c>
      <c r="D77" s="332"/>
      <c r="E77" s="261">
        <v>7.2</v>
      </c>
      <c r="F77" s="335"/>
      <c r="G77" s="262"/>
      <c r="H77" s="263"/>
      <c r="I77" s="258"/>
      <c r="J77" s="264"/>
      <c r="K77" s="258"/>
      <c r="M77" s="259" t="s">
        <v>1360</v>
      </c>
      <c r="O77" s="248"/>
    </row>
    <row r="78" spans="1:80" x14ac:dyDescent="0.2">
      <c r="A78" s="257"/>
      <c r="B78" s="260"/>
      <c r="C78" s="331" t="s">
        <v>1361</v>
      </c>
      <c r="D78" s="332"/>
      <c r="E78" s="261">
        <v>11.84</v>
      </c>
      <c r="F78" s="335"/>
      <c r="G78" s="262"/>
      <c r="H78" s="263"/>
      <c r="I78" s="258"/>
      <c r="J78" s="264"/>
      <c r="K78" s="258"/>
      <c r="M78" s="259" t="s">
        <v>1361</v>
      </c>
      <c r="O78" s="248"/>
    </row>
    <row r="79" spans="1:80" x14ac:dyDescent="0.2">
      <c r="A79" s="249">
        <v>25</v>
      </c>
      <c r="B79" s="250" t="s">
        <v>1364</v>
      </c>
      <c r="C79" s="251" t="s">
        <v>1365</v>
      </c>
      <c r="D79" s="252" t="s">
        <v>306</v>
      </c>
      <c r="E79" s="253">
        <v>1.9699</v>
      </c>
      <c r="F79" s="334">
        <v>0</v>
      </c>
      <c r="G79" s="254">
        <f>E79*F79</f>
        <v>0</v>
      </c>
      <c r="H79" s="255">
        <v>1.00349</v>
      </c>
      <c r="I79" s="256">
        <f>E79*H79</f>
        <v>1.9767749509999999</v>
      </c>
      <c r="J79" s="255">
        <v>0</v>
      </c>
      <c r="K79" s="256">
        <f>E79*J79</f>
        <v>0</v>
      </c>
      <c r="O79" s="248">
        <v>2</v>
      </c>
      <c r="AA79" s="223">
        <v>1</v>
      </c>
      <c r="AB79" s="223">
        <v>1</v>
      </c>
      <c r="AC79" s="223">
        <v>1</v>
      </c>
      <c r="AZ79" s="223">
        <v>1</v>
      </c>
      <c r="BA79" s="223">
        <f>IF(AZ79=1,G79,0)</f>
        <v>0</v>
      </c>
      <c r="BB79" s="223">
        <f>IF(AZ79=2,G79,0)</f>
        <v>0</v>
      </c>
      <c r="BC79" s="223">
        <f>IF(AZ79=3,G79,0)</f>
        <v>0</v>
      </c>
      <c r="BD79" s="223">
        <f>IF(AZ79=4,G79,0)</f>
        <v>0</v>
      </c>
      <c r="BE79" s="223">
        <f>IF(AZ79=5,G79,0)</f>
        <v>0</v>
      </c>
      <c r="CA79" s="248">
        <v>1</v>
      </c>
      <c r="CB79" s="248">
        <v>1</v>
      </c>
    </row>
    <row r="80" spans="1:80" x14ac:dyDescent="0.2">
      <c r="A80" s="257"/>
      <c r="B80" s="260"/>
      <c r="C80" s="331" t="s">
        <v>1366</v>
      </c>
      <c r="D80" s="332"/>
      <c r="E80" s="261">
        <v>1.9699</v>
      </c>
      <c r="F80" s="335"/>
      <c r="G80" s="262"/>
      <c r="H80" s="263"/>
      <c r="I80" s="258"/>
      <c r="J80" s="264"/>
      <c r="K80" s="258"/>
      <c r="M80" s="259" t="s">
        <v>1366</v>
      </c>
      <c r="O80" s="248"/>
    </row>
    <row r="81" spans="1:80" x14ac:dyDescent="0.2">
      <c r="A81" s="249">
        <v>26</v>
      </c>
      <c r="B81" s="250" t="s">
        <v>1367</v>
      </c>
      <c r="C81" s="251" t="s">
        <v>1368</v>
      </c>
      <c r="D81" s="252" t="s">
        <v>230</v>
      </c>
      <c r="E81" s="253">
        <v>1.1518999999999999</v>
      </c>
      <c r="F81" s="334">
        <v>0</v>
      </c>
      <c r="G81" s="254">
        <f>E81*F81</f>
        <v>0</v>
      </c>
      <c r="H81" s="255">
        <v>2.5249999999999999</v>
      </c>
      <c r="I81" s="256">
        <f>E81*H81</f>
        <v>2.9085474999999996</v>
      </c>
      <c r="J81" s="255">
        <v>0</v>
      </c>
      <c r="K81" s="256">
        <f>E81*J81</f>
        <v>0</v>
      </c>
      <c r="O81" s="248">
        <v>2</v>
      </c>
      <c r="AA81" s="223">
        <v>1</v>
      </c>
      <c r="AB81" s="223">
        <v>1</v>
      </c>
      <c r="AC81" s="223">
        <v>1</v>
      </c>
      <c r="AZ81" s="223">
        <v>1</v>
      </c>
      <c r="BA81" s="223">
        <f>IF(AZ81=1,G81,0)</f>
        <v>0</v>
      </c>
      <c r="BB81" s="223">
        <f>IF(AZ81=2,G81,0)</f>
        <v>0</v>
      </c>
      <c r="BC81" s="223">
        <f>IF(AZ81=3,G81,0)</f>
        <v>0</v>
      </c>
      <c r="BD81" s="223">
        <f>IF(AZ81=4,G81,0)</f>
        <v>0</v>
      </c>
      <c r="BE81" s="223">
        <f>IF(AZ81=5,G81,0)</f>
        <v>0</v>
      </c>
      <c r="CA81" s="248">
        <v>1</v>
      </c>
      <c r="CB81" s="248">
        <v>1</v>
      </c>
    </row>
    <row r="82" spans="1:80" x14ac:dyDescent="0.2">
      <c r="A82" s="257"/>
      <c r="B82" s="260"/>
      <c r="C82" s="331" t="s">
        <v>1369</v>
      </c>
      <c r="D82" s="332"/>
      <c r="E82" s="261">
        <v>0.88729999999999998</v>
      </c>
      <c r="F82" s="335"/>
      <c r="G82" s="262"/>
      <c r="H82" s="263"/>
      <c r="I82" s="258"/>
      <c r="J82" s="264"/>
      <c r="K82" s="258"/>
      <c r="M82" s="259" t="s">
        <v>1369</v>
      </c>
      <c r="O82" s="248"/>
    </row>
    <row r="83" spans="1:80" x14ac:dyDescent="0.2">
      <c r="A83" s="257"/>
      <c r="B83" s="260"/>
      <c r="C83" s="331" t="s">
        <v>1370</v>
      </c>
      <c r="D83" s="332"/>
      <c r="E83" s="261">
        <v>0.2646</v>
      </c>
      <c r="F83" s="335"/>
      <c r="G83" s="262"/>
      <c r="H83" s="263"/>
      <c r="I83" s="258"/>
      <c r="J83" s="264"/>
      <c r="K83" s="258"/>
      <c r="M83" s="259" t="s">
        <v>1370</v>
      </c>
      <c r="O83" s="248"/>
    </row>
    <row r="84" spans="1:80" x14ac:dyDescent="0.2">
      <c r="A84" s="249">
        <v>27</v>
      </c>
      <c r="B84" s="250" t="s">
        <v>1371</v>
      </c>
      <c r="C84" s="251" t="s">
        <v>1372</v>
      </c>
      <c r="D84" s="252" t="s">
        <v>158</v>
      </c>
      <c r="E84" s="253">
        <v>3.36</v>
      </c>
      <c r="F84" s="334">
        <v>0</v>
      </c>
      <c r="G84" s="254">
        <f>E84*F84</f>
        <v>0</v>
      </c>
      <c r="H84" s="255">
        <v>3.9199999999999999E-2</v>
      </c>
      <c r="I84" s="256">
        <f>E84*H84</f>
        <v>0.131712</v>
      </c>
      <c r="J84" s="255">
        <v>0</v>
      </c>
      <c r="K84" s="256">
        <f>E84*J84</f>
        <v>0</v>
      </c>
      <c r="O84" s="248">
        <v>2</v>
      </c>
      <c r="AA84" s="223">
        <v>1</v>
      </c>
      <c r="AB84" s="223">
        <v>1</v>
      </c>
      <c r="AC84" s="223">
        <v>1</v>
      </c>
      <c r="AZ84" s="223">
        <v>1</v>
      </c>
      <c r="BA84" s="223">
        <f>IF(AZ84=1,G84,0)</f>
        <v>0</v>
      </c>
      <c r="BB84" s="223">
        <f>IF(AZ84=2,G84,0)</f>
        <v>0</v>
      </c>
      <c r="BC84" s="223">
        <f>IF(AZ84=3,G84,0)</f>
        <v>0</v>
      </c>
      <c r="BD84" s="223">
        <f>IF(AZ84=4,G84,0)</f>
        <v>0</v>
      </c>
      <c r="BE84" s="223">
        <f>IF(AZ84=5,G84,0)</f>
        <v>0</v>
      </c>
      <c r="CA84" s="248">
        <v>1</v>
      </c>
      <c r="CB84" s="248">
        <v>1</v>
      </c>
    </row>
    <row r="85" spans="1:80" x14ac:dyDescent="0.2">
      <c r="A85" s="257"/>
      <c r="B85" s="260"/>
      <c r="C85" s="331" t="s">
        <v>1373</v>
      </c>
      <c r="D85" s="332"/>
      <c r="E85" s="261">
        <v>3.36</v>
      </c>
      <c r="F85" s="335"/>
      <c r="G85" s="262"/>
      <c r="H85" s="263"/>
      <c r="I85" s="258"/>
      <c r="J85" s="264"/>
      <c r="K85" s="258"/>
      <c r="M85" s="259" t="s">
        <v>1373</v>
      </c>
      <c r="O85" s="248"/>
    </row>
    <row r="86" spans="1:80" ht="20.95" x14ac:dyDescent="0.2">
      <c r="A86" s="249">
        <v>28</v>
      </c>
      <c r="B86" s="250" t="s">
        <v>1374</v>
      </c>
      <c r="C86" s="251" t="s">
        <v>1375</v>
      </c>
      <c r="D86" s="252" t="s">
        <v>158</v>
      </c>
      <c r="E86" s="253">
        <v>3.36</v>
      </c>
      <c r="F86" s="334">
        <v>0</v>
      </c>
      <c r="G86" s="254">
        <f>E86*F86</f>
        <v>0</v>
      </c>
      <c r="H86" s="255">
        <v>3.6400000000000002E-2</v>
      </c>
      <c r="I86" s="256">
        <f>E86*H86</f>
        <v>0.122304</v>
      </c>
      <c r="J86" s="255">
        <v>0</v>
      </c>
      <c r="K86" s="256">
        <f>E86*J86</f>
        <v>0</v>
      </c>
      <c r="O86" s="248">
        <v>2</v>
      </c>
      <c r="AA86" s="223">
        <v>1</v>
      </c>
      <c r="AB86" s="223">
        <v>1</v>
      </c>
      <c r="AC86" s="223">
        <v>1</v>
      </c>
      <c r="AZ86" s="223">
        <v>1</v>
      </c>
      <c r="BA86" s="223">
        <f>IF(AZ86=1,G86,0)</f>
        <v>0</v>
      </c>
      <c r="BB86" s="223">
        <f>IF(AZ86=2,G86,0)</f>
        <v>0</v>
      </c>
      <c r="BC86" s="223">
        <f>IF(AZ86=3,G86,0)</f>
        <v>0</v>
      </c>
      <c r="BD86" s="223">
        <f>IF(AZ86=4,G86,0)</f>
        <v>0</v>
      </c>
      <c r="BE86" s="223">
        <f>IF(AZ86=5,G86,0)</f>
        <v>0</v>
      </c>
      <c r="CA86" s="248">
        <v>1</v>
      </c>
      <c r="CB86" s="248">
        <v>1</v>
      </c>
    </row>
    <row r="87" spans="1:80" x14ac:dyDescent="0.2">
      <c r="A87" s="257"/>
      <c r="B87" s="260"/>
      <c r="C87" s="331" t="s">
        <v>1373</v>
      </c>
      <c r="D87" s="332"/>
      <c r="E87" s="261">
        <v>3.36</v>
      </c>
      <c r="F87" s="335"/>
      <c r="G87" s="262"/>
      <c r="H87" s="263"/>
      <c r="I87" s="258"/>
      <c r="J87" s="264"/>
      <c r="K87" s="258"/>
      <c r="M87" s="259" t="s">
        <v>1373</v>
      </c>
      <c r="O87" s="248"/>
    </row>
    <row r="88" spans="1:80" x14ac:dyDescent="0.2">
      <c r="A88" s="249">
        <v>29</v>
      </c>
      <c r="B88" s="250" t="s">
        <v>1376</v>
      </c>
      <c r="C88" s="251" t="s">
        <v>1377</v>
      </c>
      <c r="D88" s="252" t="s">
        <v>230</v>
      </c>
      <c r="E88" s="253">
        <v>0.3836</v>
      </c>
      <c r="F88" s="334">
        <v>0</v>
      </c>
      <c r="G88" s="254">
        <f>E88*F88</f>
        <v>0</v>
      </c>
      <c r="H88" s="255">
        <v>2.2903600000000002</v>
      </c>
      <c r="I88" s="256">
        <f>E88*H88</f>
        <v>0.87858209600000003</v>
      </c>
      <c r="J88" s="255">
        <v>0</v>
      </c>
      <c r="K88" s="256">
        <f>E88*J88</f>
        <v>0</v>
      </c>
      <c r="O88" s="248">
        <v>2</v>
      </c>
      <c r="AA88" s="223">
        <v>1</v>
      </c>
      <c r="AB88" s="223">
        <v>1</v>
      </c>
      <c r="AC88" s="223">
        <v>1</v>
      </c>
      <c r="AZ88" s="223">
        <v>1</v>
      </c>
      <c r="BA88" s="223">
        <f>IF(AZ88=1,G88,0)</f>
        <v>0</v>
      </c>
      <c r="BB88" s="223">
        <f>IF(AZ88=2,G88,0)</f>
        <v>0</v>
      </c>
      <c r="BC88" s="223">
        <f>IF(AZ88=3,G88,0)</f>
        <v>0</v>
      </c>
      <c r="BD88" s="223">
        <f>IF(AZ88=4,G88,0)</f>
        <v>0</v>
      </c>
      <c r="BE88" s="223">
        <f>IF(AZ88=5,G88,0)</f>
        <v>0</v>
      </c>
      <c r="CA88" s="248">
        <v>1</v>
      </c>
      <c r="CB88" s="248">
        <v>1</v>
      </c>
    </row>
    <row r="89" spans="1:80" x14ac:dyDescent="0.2">
      <c r="A89" s="257"/>
      <c r="B89" s="260"/>
      <c r="C89" s="331" t="s">
        <v>1378</v>
      </c>
      <c r="D89" s="332"/>
      <c r="E89" s="261">
        <v>0.3836</v>
      </c>
      <c r="F89" s="335"/>
      <c r="G89" s="262"/>
      <c r="H89" s="263"/>
      <c r="I89" s="258"/>
      <c r="J89" s="264"/>
      <c r="K89" s="258"/>
      <c r="M89" s="259" t="s">
        <v>1378</v>
      </c>
      <c r="O89" s="248"/>
    </row>
    <row r="90" spans="1:80" x14ac:dyDescent="0.2">
      <c r="A90" s="249">
        <v>30</v>
      </c>
      <c r="B90" s="250" t="s">
        <v>1379</v>
      </c>
      <c r="C90" s="251" t="s">
        <v>1380</v>
      </c>
      <c r="D90" s="252" t="s">
        <v>230</v>
      </c>
      <c r="E90" s="253">
        <v>2.085</v>
      </c>
      <c r="F90" s="334">
        <v>0</v>
      </c>
      <c r="G90" s="254">
        <f>E90*F90</f>
        <v>0</v>
      </c>
      <c r="H90" s="255">
        <v>2.5249999999999999</v>
      </c>
      <c r="I90" s="256">
        <f>E90*H90</f>
        <v>5.2646249999999997</v>
      </c>
      <c r="J90" s="255">
        <v>0</v>
      </c>
      <c r="K90" s="256">
        <f>E90*J90</f>
        <v>0</v>
      </c>
      <c r="O90" s="248">
        <v>2</v>
      </c>
      <c r="AA90" s="223">
        <v>1</v>
      </c>
      <c r="AB90" s="223">
        <v>1</v>
      </c>
      <c r="AC90" s="223">
        <v>1</v>
      </c>
      <c r="AZ90" s="223">
        <v>1</v>
      </c>
      <c r="BA90" s="223">
        <f>IF(AZ90=1,G90,0)</f>
        <v>0</v>
      </c>
      <c r="BB90" s="223">
        <f>IF(AZ90=2,G90,0)</f>
        <v>0</v>
      </c>
      <c r="BC90" s="223">
        <f>IF(AZ90=3,G90,0)</f>
        <v>0</v>
      </c>
      <c r="BD90" s="223">
        <f>IF(AZ90=4,G90,0)</f>
        <v>0</v>
      </c>
      <c r="BE90" s="223">
        <f>IF(AZ90=5,G90,0)</f>
        <v>0</v>
      </c>
      <c r="CA90" s="248">
        <v>1</v>
      </c>
      <c r="CB90" s="248">
        <v>1</v>
      </c>
    </row>
    <row r="91" spans="1:80" x14ac:dyDescent="0.2">
      <c r="A91" s="257"/>
      <c r="B91" s="260"/>
      <c r="C91" s="331" t="s">
        <v>1381</v>
      </c>
      <c r="D91" s="332"/>
      <c r="E91" s="261">
        <v>2.085</v>
      </c>
      <c r="F91" s="335"/>
      <c r="G91" s="262"/>
      <c r="H91" s="263"/>
      <c r="I91" s="258"/>
      <c r="J91" s="264"/>
      <c r="K91" s="258"/>
      <c r="M91" s="259" t="s">
        <v>1381</v>
      </c>
      <c r="O91" s="248"/>
    </row>
    <row r="92" spans="1:80" x14ac:dyDescent="0.2">
      <c r="A92" s="249">
        <v>31</v>
      </c>
      <c r="B92" s="250" t="s">
        <v>1382</v>
      </c>
      <c r="C92" s="251" t="s">
        <v>1383</v>
      </c>
      <c r="D92" s="252" t="s">
        <v>158</v>
      </c>
      <c r="E92" s="253">
        <v>13.9</v>
      </c>
      <c r="F92" s="334">
        <v>0</v>
      </c>
      <c r="G92" s="254">
        <f>E92*F92</f>
        <v>0</v>
      </c>
      <c r="H92" s="255">
        <v>4.0050000000000002E-2</v>
      </c>
      <c r="I92" s="256">
        <f>E92*H92</f>
        <v>0.55669500000000005</v>
      </c>
      <c r="J92" s="255">
        <v>0</v>
      </c>
      <c r="K92" s="256">
        <f>E92*J92</f>
        <v>0</v>
      </c>
      <c r="O92" s="248">
        <v>2</v>
      </c>
      <c r="AA92" s="223">
        <v>1</v>
      </c>
      <c r="AB92" s="223">
        <v>1</v>
      </c>
      <c r="AC92" s="223">
        <v>1</v>
      </c>
      <c r="AZ92" s="223">
        <v>1</v>
      </c>
      <c r="BA92" s="223">
        <f>IF(AZ92=1,G92,0)</f>
        <v>0</v>
      </c>
      <c r="BB92" s="223">
        <f>IF(AZ92=2,G92,0)</f>
        <v>0</v>
      </c>
      <c r="BC92" s="223">
        <f>IF(AZ92=3,G92,0)</f>
        <v>0</v>
      </c>
      <c r="BD92" s="223">
        <f>IF(AZ92=4,G92,0)</f>
        <v>0</v>
      </c>
      <c r="BE92" s="223">
        <f>IF(AZ92=5,G92,0)</f>
        <v>0</v>
      </c>
      <c r="CA92" s="248">
        <v>1</v>
      </c>
      <c r="CB92" s="248">
        <v>1</v>
      </c>
    </row>
    <row r="93" spans="1:80" x14ac:dyDescent="0.2">
      <c r="A93" s="257"/>
      <c r="B93" s="260"/>
      <c r="C93" s="331" t="s">
        <v>1384</v>
      </c>
      <c r="D93" s="332"/>
      <c r="E93" s="261">
        <v>13.9</v>
      </c>
      <c r="F93" s="335"/>
      <c r="G93" s="262"/>
      <c r="H93" s="263"/>
      <c r="I93" s="258"/>
      <c r="J93" s="264"/>
      <c r="K93" s="258"/>
      <c r="M93" s="259" t="s">
        <v>1384</v>
      </c>
      <c r="O93" s="248"/>
    </row>
    <row r="94" spans="1:80" x14ac:dyDescent="0.2">
      <c r="A94" s="249">
        <v>32</v>
      </c>
      <c r="B94" s="250" t="s">
        <v>1385</v>
      </c>
      <c r="C94" s="251" t="s">
        <v>1386</v>
      </c>
      <c r="D94" s="252" t="s">
        <v>158</v>
      </c>
      <c r="E94" s="253">
        <v>13.9</v>
      </c>
      <c r="F94" s="334">
        <v>0</v>
      </c>
      <c r="G94" s="254">
        <f>E94*F94</f>
        <v>0</v>
      </c>
      <c r="H94" s="255">
        <v>0</v>
      </c>
      <c r="I94" s="256">
        <f>E94*H94</f>
        <v>0</v>
      </c>
      <c r="J94" s="255">
        <v>0</v>
      </c>
      <c r="K94" s="256">
        <f>E94*J94</f>
        <v>0</v>
      </c>
      <c r="O94" s="248">
        <v>2</v>
      </c>
      <c r="AA94" s="223">
        <v>1</v>
      </c>
      <c r="AB94" s="223">
        <v>1</v>
      </c>
      <c r="AC94" s="223">
        <v>1</v>
      </c>
      <c r="AZ94" s="223">
        <v>1</v>
      </c>
      <c r="BA94" s="223">
        <f>IF(AZ94=1,G94,0)</f>
        <v>0</v>
      </c>
      <c r="BB94" s="223">
        <f>IF(AZ94=2,G94,0)</f>
        <v>0</v>
      </c>
      <c r="BC94" s="223">
        <f>IF(AZ94=3,G94,0)</f>
        <v>0</v>
      </c>
      <c r="BD94" s="223">
        <f>IF(AZ94=4,G94,0)</f>
        <v>0</v>
      </c>
      <c r="BE94" s="223">
        <f>IF(AZ94=5,G94,0)</f>
        <v>0</v>
      </c>
      <c r="CA94" s="248">
        <v>1</v>
      </c>
      <c r="CB94" s="248">
        <v>1</v>
      </c>
    </row>
    <row r="95" spans="1:80" x14ac:dyDescent="0.2">
      <c r="A95" s="257"/>
      <c r="B95" s="260"/>
      <c r="C95" s="331" t="s">
        <v>1384</v>
      </c>
      <c r="D95" s="332"/>
      <c r="E95" s="261">
        <v>13.9</v>
      </c>
      <c r="F95" s="335"/>
      <c r="G95" s="262"/>
      <c r="H95" s="263"/>
      <c r="I95" s="258"/>
      <c r="J95" s="264"/>
      <c r="K95" s="258"/>
      <c r="M95" s="259" t="s">
        <v>1384</v>
      </c>
      <c r="O95" s="248"/>
    </row>
    <row r="96" spans="1:80" x14ac:dyDescent="0.2">
      <c r="A96" s="249">
        <v>33</v>
      </c>
      <c r="B96" s="250" t="s">
        <v>1387</v>
      </c>
      <c r="C96" s="251" t="s">
        <v>1388</v>
      </c>
      <c r="D96" s="252" t="s">
        <v>306</v>
      </c>
      <c r="E96" s="253">
        <v>0.12509999999999999</v>
      </c>
      <c r="F96" s="334">
        <v>0</v>
      </c>
      <c r="G96" s="254">
        <f>E96*F96</f>
        <v>0</v>
      </c>
      <c r="H96" s="255">
        <v>1.0210999999999999</v>
      </c>
      <c r="I96" s="256">
        <f>E96*H96</f>
        <v>0.12773960999999998</v>
      </c>
      <c r="J96" s="255">
        <v>0</v>
      </c>
      <c r="K96" s="256">
        <f>E96*J96</f>
        <v>0</v>
      </c>
      <c r="O96" s="248">
        <v>2</v>
      </c>
      <c r="AA96" s="223">
        <v>1</v>
      </c>
      <c r="AB96" s="223">
        <v>1</v>
      </c>
      <c r="AC96" s="223">
        <v>1</v>
      </c>
      <c r="AZ96" s="223">
        <v>1</v>
      </c>
      <c r="BA96" s="223">
        <f>IF(AZ96=1,G96,0)</f>
        <v>0</v>
      </c>
      <c r="BB96" s="223">
        <f>IF(AZ96=2,G96,0)</f>
        <v>0</v>
      </c>
      <c r="BC96" s="223">
        <f>IF(AZ96=3,G96,0)</f>
        <v>0</v>
      </c>
      <c r="BD96" s="223">
        <f>IF(AZ96=4,G96,0)</f>
        <v>0</v>
      </c>
      <c r="BE96" s="223">
        <f>IF(AZ96=5,G96,0)</f>
        <v>0</v>
      </c>
      <c r="CA96" s="248">
        <v>1</v>
      </c>
      <c r="CB96" s="248">
        <v>1</v>
      </c>
    </row>
    <row r="97" spans="1:80" x14ac:dyDescent="0.2">
      <c r="A97" s="257"/>
      <c r="B97" s="260"/>
      <c r="C97" s="331" t="s">
        <v>1389</v>
      </c>
      <c r="D97" s="332"/>
      <c r="E97" s="261">
        <v>0.12509999999999999</v>
      </c>
      <c r="F97" s="335"/>
      <c r="G97" s="262"/>
      <c r="H97" s="263"/>
      <c r="I97" s="258"/>
      <c r="J97" s="264"/>
      <c r="K97" s="258"/>
      <c r="M97" s="259" t="s">
        <v>1389</v>
      </c>
      <c r="O97" s="248"/>
    </row>
    <row r="98" spans="1:80" x14ac:dyDescent="0.2">
      <c r="A98" s="249">
        <v>34</v>
      </c>
      <c r="B98" s="250" t="s">
        <v>1390</v>
      </c>
      <c r="C98" s="251" t="s">
        <v>1391</v>
      </c>
      <c r="D98" s="252" t="s">
        <v>263</v>
      </c>
      <c r="E98" s="253">
        <v>32</v>
      </c>
      <c r="F98" s="334">
        <v>0</v>
      </c>
      <c r="G98" s="254">
        <f>E98*F98</f>
        <v>0</v>
      </c>
      <c r="H98" s="255">
        <v>8.4419999999999995E-2</v>
      </c>
      <c r="I98" s="256">
        <f>E98*H98</f>
        <v>2.7014399999999998</v>
      </c>
      <c r="J98" s="255">
        <v>0</v>
      </c>
      <c r="K98" s="256">
        <f>E98*J98</f>
        <v>0</v>
      </c>
      <c r="O98" s="248">
        <v>2</v>
      </c>
      <c r="AA98" s="223">
        <v>2</v>
      </c>
      <c r="AB98" s="223">
        <v>1</v>
      </c>
      <c r="AC98" s="223">
        <v>1</v>
      </c>
      <c r="AZ98" s="223">
        <v>1</v>
      </c>
      <c r="BA98" s="223">
        <f>IF(AZ98=1,G98,0)</f>
        <v>0</v>
      </c>
      <c r="BB98" s="223">
        <f>IF(AZ98=2,G98,0)</f>
        <v>0</v>
      </c>
      <c r="BC98" s="223">
        <f>IF(AZ98=3,G98,0)</f>
        <v>0</v>
      </c>
      <c r="BD98" s="223">
        <f>IF(AZ98=4,G98,0)</f>
        <v>0</v>
      </c>
      <c r="BE98" s="223">
        <f>IF(AZ98=5,G98,0)</f>
        <v>0</v>
      </c>
      <c r="CA98" s="248">
        <v>2</v>
      </c>
      <c r="CB98" s="248">
        <v>1</v>
      </c>
    </row>
    <row r="99" spans="1:80" x14ac:dyDescent="0.2">
      <c r="A99" s="257"/>
      <c r="B99" s="260"/>
      <c r="C99" s="331" t="s">
        <v>1392</v>
      </c>
      <c r="D99" s="332"/>
      <c r="E99" s="261">
        <v>32</v>
      </c>
      <c r="F99" s="335"/>
      <c r="G99" s="262"/>
      <c r="H99" s="263"/>
      <c r="I99" s="258"/>
      <c r="J99" s="264"/>
      <c r="K99" s="258"/>
      <c r="M99" s="259" t="s">
        <v>1392</v>
      </c>
      <c r="O99" s="248"/>
    </row>
    <row r="100" spans="1:80" ht="13.1" x14ac:dyDescent="0.25">
      <c r="A100" s="265"/>
      <c r="B100" s="266" t="s">
        <v>99</v>
      </c>
      <c r="C100" s="267" t="s">
        <v>1334</v>
      </c>
      <c r="D100" s="268"/>
      <c r="E100" s="269"/>
      <c r="F100" s="336"/>
      <c r="G100" s="271">
        <f>SUM(G47:G99)</f>
        <v>0</v>
      </c>
      <c r="H100" s="272"/>
      <c r="I100" s="273">
        <f>SUM(I47:I99)</f>
        <v>132.32320705999996</v>
      </c>
      <c r="J100" s="272"/>
      <c r="K100" s="273">
        <f>SUM(K47:K99)</f>
        <v>0</v>
      </c>
      <c r="O100" s="248">
        <v>4</v>
      </c>
      <c r="BA100" s="274">
        <f>SUM(BA47:BA99)</f>
        <v>0</v>
      </c>
      <c r="BB100" s="274">
        <f>SUM(BB47:BB99)</f>
        <v>0</v>
      </c>
      <c r="BC100" s="274">
        <f>SUM(BC47:BC99)</f>
        <v>0</v>
      </c>
      <c r="BD100" s="274">
        <f>SUM(BD47:BD99)</f>
        <v>0</v>
      </c>
      <c r="BE100" s="274">
        <f>SUM(BE47:BE99)</f>
        <v>0</v>
      </c>
    </row>
    <row r="101" spans="1:80" ht="13.1" x14ac:dyDescent="0.25">
      <c r="A101" s="238" t="s">
        <v>95</v>
      </c>
      <c r="B101" s="239" t="s">
        <v>1393</v>
      </c>
      <c r="C101" s="240" t="s">
        <v>1394</v>
      </c>
      <c r="D101" s="241"/>
      <c r="E101" s="242"/>
      <c r="F101" s="337"/>
      <c r="G101" s="243"/>
      <c r="H101" s="244"/>
      <c r="I101" s="245"/>
      <c r="J101" s="246"/>
      <c r="K101" s="247"/>
      <c r="O101" s="248">
        <v>1</v>
      </c>
    </row>
    <row r="102" spans="1:80" x14ac:dyDescent="0.2">
      <c r="A102" s="249">
        <v>35</v>
      </c>
      <c r="B102" s="250" t="s">
        <v>1396</v>
      </c>
      <c r="C102" s="251" t="s">
        <v>1397</v>
      </c>
      <c r="D102" s="252" t="s">
        <v>397</v>
      </c>
      <c r="E102" s="253">
        <v>3</v>
      </c>
      <c r="F102" s="334">
        <v>0</v>
      </c>
      <c r="G102" s="254">
        <f>E102*F102</f>
        <v>0</v>
      </c>
      <c r="H102" s="255">
        <v>0.27744999999999997</v>
      </c>
      <c r="I102" s="256">
        <f>E102*H102</f>
        <v>0.83234999999999992</v>
      </c>
      <c r="J102" s="255">
        <v>0</v>
      </c>
      <c r="K102" s="256">
        <f>E102*J102</f>
        <v>0</v>
      </c>
      <c r="O102" s="248">
        <v>2</v>
      </c>
      <c r="AA102" s="223">
        <v>1</v>
      </c>
      <c r="AB102" s="223">
        <v>1</v>
      </c>
      <c r="AC102" s="223">
        <v>1</v>
      </c>
      <c r="AZ102" s="223">
        <v>1</v>
      </c>
      <c r="BA102" s="223">
        <f>IF(AZ102=1,G102,0)</f>
        <v>0</v>
      </c>
      <c r="BB102" s="223">
        <f>IF(AZ102=2,G102,0)</f>
        <v>0</v>
      </c>
      <c r="BC102" s="223">
        <f>IF(AZ102=3,G102,0)</f>
        <v>0</v>
      </c>
      <c r="BD102" s="223">
        <f>IF(AZ102=4,G102,0)</f>
        <v>0</v>
      </c>
      <c r="BE102" s="223">
        <f>IF(AZ102=5,G102,0)</f>
        <v>0</v>
      </c>
      <c r="CA102" s="248">
        <v>1</v>
      </c>
      <c r="CB102" s="248">
        <v>1</v>
      </c>
    </row>
    <row r="103" spans="1:80" ht="20.95" x14ac:dyDescent="0.2">
      <c r="A103" s="249">
        <v>36</v>
      </c>
      <c r="B103" s="250" t="s">
        <v>1398</v>
      </c>
      <c r="C103" s="251" t="s">
        <v>1399</v>
      </c>
      <c r="D103" s="252" t="s">
        <v>432</v>
      </c>
      <c r="E103" s="253">
        <v>2</v>
      </c>
      <c r="F103" s="334">
        <v>0</v>
      </c>
      <c r="G103" s="254">
        <f>E103*F103</f>
        <v>0</v>
      </c>
      <c r="H103" s="255">
        <v>1.5</v>
      </c>
      <c r="I103" s="256">
        <f>E103*H103</f>
        <v>3</v>
      </c>
      <c r="J103" s="255"/>
      <c r="K103" s="256">
        <f>E103*J103</f>
        <v>0</v>
      </c>
      <c r="O103" s="248">
        <v>2</v>
      </c>
      <c r="AA103" s="223">
        <v>12</v>
      </c>
      <c r="AB103" s="223">
        <v>0</v>
      </c>
      <c r="AC103" s="223">
        <v>55</v>
      </c>
      <c r="AZ103" s="223">
        <v>1</v>
      </c>
      <c r="BA103" s="223">
        <f>IF(AZ103=1,G103,0)</f>
        <v>0</v>
      </c>
      <c r="BB103" s="223">
        <f>IF(AZ103=2,G103,0)</f>
        <v>0</v>
      </c>
      <c r="BC103" s="223">
        <f>IF(AZ103=3,G103,0)</f>
        <v>0</v>
      </c>
      <c r="BD103" s="223">
        <f>IF(AZ103=4,G103,0)</f>
        <v>0</v>
      </c>
      <c r="BE103" s="223">
        <f>IF(AZ103=5,G103,0)</f>
        <v>0</v>
      </c>
      <c r="CA103" s="248">
        <v>12</v>
      </c>
      <c r="CB103" s="248">
        <v>0</v>
      </c>
    </row>
    <row r="104" spans="1:80" ht="20.95" x14ac:dyDescent="0.2">
      <c r="A104" s="249">
        <v>37</v>
      </c>
      <c r="B104" s="250" t="s">
        <v>1400</v>
      </c>
      <c r="C104" s="251" t="s">
        <v>1401</v>
      </c>
      <c r="D104" s="252" t="s">
        <v>432</v>
      </c>
      <c r="E104" s="253">
        <v>1</v>
      </c>
      <c r="F104" s="334">
        <v>0</v>
      </c>
      <c r="G104" s="254">
        <f>E104*F104</f>
        <v>0</v>
      </c>
      <c r="H104" s="255">
        <v>1.5</v>
      </c>
      <c r="I104" s="256">
        <f>E104*H104</f>
        <v>1.5</v>
      </c>
      <c r="J104" s="255"/>
      <c r="K104" s="256">
        <f>E104*J104</f>
        <v>0</v>
      </c>
      <c r="O104" s="248">
        <v>2</v>
      </c>
      <c r="AA104" s="223">
        <v>12</v>
      </c>
      <c r="AB104" s="223">
        <v>0</v>
      </c>
      <c r="AC104" s="223">
        <v>77</v>
      </c>
      <c r="AZ104" s="223">
        <v>1</v>
      </c>
      <c r="BA104" s="223">
        <f>IF(AZ104=1,G104,0)</f>
        <v>0</v>
      </c>
      <c r="BB104" s="223">
        <f>IF(AZ104=2,G104,0)</f>
        <v>0</v>
      </c>
      <c r="BC104" s="223">
        <f>IF(AZ104=3,G104,0)</f>
        <v>0</v>
      </c>
      <c r="BD104" s="223">
        <f>IF(AZ104=4,G104,0)</f>
        <v>0</v>
      </c>
      <c r="BE104" s="223">
        <f>IF(AZ104=5,G104,0)</f>
        <v>0</v>
      </c>
      <c r="CA104" s="248">
        <v>12</v>
      </c>
      <c r="CB104" s="248">
        <v>0</v>
      </c>
    </row>
    <row r="105" spans="1:80" ht="13.1" x14ac:dyDescent="0.25">
      <c r="A105" s="265"/>
      <c r="B105" s="266" t="s">
        <v>99</v>
      </c>
      <c r="C105" s="267" t="s">
        <v>1395</v>
      </c>
      <c r="D105" s="268"/>
      <c r="E105" s="269"/>
      <c r="F105" s="336"/>
      <c r="G105" s="271">
        <f>SUM(G101:G104)</f>
        <v>0</v>
      </c>
      <c r="H105" s="272"/>
      <c r="I105" s="273">
        <f>SUM(I101:I104)</f>
        <v>5.3323499999999999</v>
      </c>
      <c r="J105" s="272"/>
      <c r="K105" s="273">
        <f>SUM(K101:K104)</f>
        <v>0</v>
      </c>
      <c r="O105" s="248">
        <v>4</v>
      </c>
      <c r="BA105" s="274">
        <f>SUM(BA101:BA104)</f>
        <v>0</v>
      </c>
      <c r="BB105" s="274">
        <f>SUM(BB101:BB104)</f>
        <v>0</v>
      </c>
      <c r="BC105" s="274">
        <f>SUM(BC101:BC104)</f>
        <v>0</v>
      </c>
      <c r="BD105" s="274">
        <f>SUM(BD101:BD104)</f>
        <v>0</v>
      </c>
      <c r="BE105" s="274">
        <f>SUM(BE101:BE104)</f>
        <v>0</v>
      </c>
    </row>
    <row r="106" spans="1:80" ht="13.1" x14ac:dyDescent="0.25">
      <c r="A106" s="238" t="s">
        <v>95</v>
      </c>
      <c r="B106" s="239" t="s">
        <v>1402</v>
      </c>
      <c r="C106" s="240" t="s">
        <v>1403</v>
      </c>
      <c r="D106" s="241"/>
      <c r="E106" s="242"/>
      <c r="F106" s="337"/>
      <c r="G106" s="243"/>
      <c r="H106" s="244"/>
      <c r="I106" s="245"/>
      <c r="J106" s="246"/>
      <c r="K106" s="247"/>
      <c r="O106" s="248">
        <v>1</v>
      </c>
    </row>
    <row r="107" spans="1:80" ht="20.95" x14ac:dyDescent="0.2">
      <c r="A107" s="249">
        <v>38</v>
      </c>
      <c r="B107" s="250" t="s">
        <v>1405</v>
      </c>
      <c r="C107" s="251" t="s">
        <v>1406</v>
      </c>
      <c r="D107" s="252" t="s">
        <v>397</v>
      </c>
      <c r="E107" s="253">
        <v>22</v>
      </c>
      <c r="F107" s="334">
        <v>0</v>
      </c>
      <c r="G107" s="254">
        <f>E107*F107</f>
        <v>0</v>
      </c>
      <c r="H107" s="255">
        <v>3.8739999999999997E-2</v>
      </c>
      <c r="I107" s="256">
        <f>E107*H107</f>
        <v>0.85227999999999993</v>
      </c>
      <c r="J107" s="255">
        <v>0</v>
      </c>
      <c r="K107" s="256">
        <f>E107*J107</f>
        <v>0</v>
      </c>
      <c r="O107" s="248">
        <v>2</v>
      </c>
      <c r="AA107" s="223">
        <v>1</v>
      </c>
      <c r="AB107" s="223">
        <v>1</v>
      </c>
      <c r="AC107" s="223">
        <v>1</v>
      </c>
      <c r="AZ107" s="223">
        <v>1</v>
      </c>
      <c r="BA107" s="223">
        <f>IF(AZ107=1,G107,0)</f>
        <v>0</v>
      </c>
      <c r="BB107" s="223">
        <f>IF(AZ107=2,G107,0)</f>
        <v>0</v>
      </c>
      <c r="BC107" s="223">
        <f>IF(AZ107=3,G107,0)</f>
        <v>0</v>
      </c>
      <c r="BD107" s="223">
        <f>IF(AZ107=4,G107,0)</f>
        <v>0</v>
      </c>
      <c r="BE107" s="223">
        <f>IF(AZ107=5,G107,0)</f>
        <v>0</v>
      </c>
      <c r="CA107" s="248">
        <v>1</v>
      </c>
      <c r="CB107" s="248">
        <v>1</v>
      </c>
    </row>
    <row r="108" spans="1:80" x14ac:dyDescent="0.2">
      <c r="A108" s="257"/>
      <c r="B108" s="260"/>
      <c r="C108" s="331" t="s">
        <v>1407</v>
      </c>
      <c r="D108" s="332"/>
      <c r="E108" s="261">
        <v>22</v>
      </c>
      <c r="F108" s="335"/>
      <c r="G108" s="262"/>
      <c r="H108" s="263"/>
      <c r="I108" s="258"/>
      <c r="J108" s="264"/>
      <c r="K108" s="258"/>
      <c r="M108" s="259" t="s">
        <v>1407</v>
      </c>
      <c r="O108" s="248"/>
    </row>
    <row r="109" spans="1:80" ht="20.95" x14ac:dyDescent="0.2">
      <c r="A109" s="249">
        <v>39</v>
      </c>
      <c r="B109" s="250" t="s">
        <v>1408</v>
      </c>
      <c r="C109" s="251" t="s">
        <v>1409</v>
      </c>
      <c r="D109" s="252" t="s">
        <v>397</v>
      </c>
      <c r="E109" s="253">
        <v>2</v>
      </c>
      <c r="F109" s="334">
        <v>0</v>
      </c>
      <c r="G109" s="254">
        <f>E109*F109</f>
        <v>0</v>
      </c>
      <c r="H109" s="255">
        <v>8.0500000000000002E-2</v>
      </c>
      <c r="I109" s="256">
        <f>E109*H109</f>
        <v>0.161</v>
      </c>
      <c r="J109" s="255">
        <v>0</v>
      </c>
      <c r="K109" s="256">
        <f>E109*J109</f>
        <v>0</v>
      </c>
      <c r="O109" s="248">
        <v>2</v>
      </c>
      <c r="AA109" s="223">
        <v>1</v>
      </c>
      <c r="AB109" s="223">
        <v>1</v>
      </c>
      <c r="AC109" s="223">
        <v>1</v>
      </c>
      <c r="AZ109" s="223">
        <v>1</v>
      </c>
      <c r="BA109" s="223">
        <f>IF(AZ109=1,G109,0)</f>
        <v>0</v>
      </c>
      <c r="BB109" s="223">
        <f>IF(AZ109=2,G109,0)</f>
        <v>0</v>
      </c>
      <c r="BC109" s="223">
        <f>IF(AZ109=3,G109,0)</f>
        <v>0</v>
      </c>
      <c r="BD109" s="223">
        <f>IF(AZ109=4,G109,0)</f>
        <v>0</v>
      </c>
      <c r="BE109" s="223">
        <f>IF(AZ109=5,G109,0)</f>
        <v>0</v>
      </c>
      <c r="CA109" s="248">
        <v>1</v>
      </c>
      <c r="CB109" s="248">
        <v>1</v>
      </c>
    </row>
    <row r="110" spans="1:80" x14ac:dyDescent="0.2">
      <c r="A110" s="257"/>
      <c r="B110" s="260"/>
      <c r="C110" s="331" t="s">
        <v>1410</v>
      </c>
      <c r="D110" s="332"/>
      <c r="E110" s="261">
        <v>2</v>
      </c>
      <c r="F110" s="335"/>
      <c r="G110" s="262"/>
      <c r="H110" s="263"/>
      <c r="I110" s="258"/>
      <c r="J110" s="264"/>
      <c r="K110" s="258"/>
      <c r="M110" s="259" t="s">
        <v>1410</v>
      </c>
      <c r="O110" s="248"/>
    </row>
    <row r="111" spans="1:80" ht="13.1" x14ac:dyDescent="0.25">
      <c r="A111" s="265"/>
      <c r="B111" s="266" t="s">
        <v>99</v>
      </c>
      <c r="C111" s="267" t="s">
        <v>1404</v>
      </c>
      <c r="D111" s="268"/>
      <c r="E111" s="269"/>
      <c r="F111" s="336"/>
      <c r="G111" s="271">
        <f>SUM(G106:G110)</f>
        <v>0</v>
      </c>
      <c r="H111" s="272"/>
      <c r="I111" s="273">
        <f>SUM(I106:I110)</f>
        <v>1.01328</v>
      </c>
      <c r="J111" s="272"/>
      <c r="K111" s="273">
        <f>SUM(K106:K110)</f>
        <v>0</v>
      </c>
      <c r="O111" s="248">
        <v>4</v>
      </c>
      <c r="BA111" s="274">
        <f>SUM(BA106:BA110)</f>
        <v>0</v>
      </c>
      <c r="BB111" s="274">
        <f>SUM(BB106:BB110)</f>
        <v>0</v>
      </c>
      <c r="BC111" s="274">
        <f>SUM(BC106:BC110)</f>
        <v>0</v>
      </c>
      <c r="BD111" s="274">
        <f>SUM(BD106:BD110)</f>
        <v>0</v>
      </c>
      <c r="BE111" s="274">
        <f>SUM(BE106:BE110)</f>
        <v>0</v>
      </c>
    </row>
    <row r="112" spans="1:80" ht="13.1" x14ac:dyDescent="0.25">
      <c r="A112" s="238" t="s">
        <v>95</v>
      </c>
      <c r="B112" s="239" t="s">
        <v>1411</v>
      </c>
      <c r="C112" s="240" t="s">
        <v>1412</v>
      </c>
      <c r="D112" s="241"/>
      <c r="E112" s="242"/>
      <c r="F112" s="337"/>
      <c r="G112" s="243"/>
      <c r="H112" s="244"/>
      <c r="I112" s="245"/>
      <c r="J112" s="246"/>
      <c r="K112" s="247"/>
      <c r="O112" s="248">
        <v>1</v>
      </c>
    </row>
    <row r="113" spans="1:80" x14ac:dyDescent="0.2">
      <c r="A113" s="249">
        <v>40</v>
      </c>
      <c r="B113" s="250" t="s">
        <v>1414</v>
      </c>
      <c r="C113" s="251" t="s">
        <v>1415</v>
      </c>
      <c r="D113" s="252" t="s">
        <v>158</v>
      </c>
      <c r="E113" s="253">
        <v>29.31</v>
      </c>
      <c r="F113" s="334">
        <v>0</v>
      </c>
      <c r="G113" s="254">
        <f>E113*F113</f>
        <v>0</v>
      </c>
      <c r="H113" s="255">
        <v>0.30360999999999999</v>
      </c>
      <c r="I113" s="256">
        <f>E113*H113</f>
        <v>8.8988090999999994</v>
      </c>
      <c r="J113" s="255">
        <v>0</v>
      </c>
      <c r="K113" s="256">
        <f>E113*J113</f>
        <v>0</v>
      </c>
      <c r="O113" s="248">
        <v>2</v>
      </c>
      <c r="AA113" s="223">
        <v>1</v>
      </c>
      <c r="AB113" s="223">
        <v>1</v>
      </c>
      <c r="AC113" s="223">
        <v>1</v>
      </c>
      <c r="AZ113" s="223">
        <v>1</v>
      </c>
      <c r="BA113" s="223">
        <f>IF(AZ113=1,G113,0)</f>
        <v>0</v>
      </c>
      <c r="BB113" s="223">
        <f>IF(AZ113=2,G113,0)</f>
        <v>0</v>
      </c>
      <c r="BC113" s="223">
        <f>IF(AZ113=3,G113,0)</f>
        <v>0</v>
      </c>
      <c r="BD113" s="223">
        <f>IF(AZ113=4,G113,0)</f>
        <v>0</v>
      </c>
      <c r="BE113" s="223">
        <f>IF(AZ113=5,G113,0)</f>
        <v>0</v>
      </c>
      <c r="CA113" s="248">
        <v>1</v>
      </c>
      <c r="CB113" s="248">
        <v>1</v>
      </c>
    </row>
    <row r="114" spans="1:80" x14ac:dyDescent="0.2">
      <c r="A114" s="257"/>
      <c r="B114" s="260"/>
      <c r="C114" s="331" t="s">
        <v>1416</v>
      </c>
      <c r="D114" s="332"/>
      <c r="E114" s="261">
        <v>29.31</v>
      </c>
      <c r="F114" s="335"/>
      <c r="G114" s="262"/>
      <c r="H114" s="263"/>
      <c r="I114" s="258"/>
      <c r="J114" s="264"/>
      <c r="K114" s="258"/>
      <c r="M114" s="259" t="s">
        <v>1416</v>
      </c>
      <c r="O114" s="248"/>
    </row>
    <row r="115" spans="1:80" x14ac:dyDescent="0.2">
      <c r="A115" s="249">
        <v>41</v>
      </c>
      <c r="B115" s="250" t="s">
        <v>1417</v>
      </c>
      <c r="C115" s="251" t="s">
        <v>1418</v>
      </c>
      <c r="D115" s="252" t="s">
        <v>158</v>
      </c>
      <c r="E115" s="253">
        <v>29.31</v>
      </c>
      <c r="F115" s="334">
        <v>0</v>
      </c>
      <c r="G115" s="254">
        <f>E115*F115</f>
        <v>0</v>
      </c>
      <c r="H115" s="255">
        <v>7.3899999999999993E-2</v>
      </c>
      <c r="I115" s="256">
        <f>E115*H115</f>
        <v>2.1660089999999999</v>
      </c>
      <c r="J115" s="255">
        <v>0</v>
      </c>
      <c r="K115" s="256">
        <f>E115*J115</f>
        <v>0</v>
      </c>
      <c r="O115" s="248">
        <v>2</v>
      </c>
      <c r="AA115" s="223">
        <v>1</v>
      </c>
      <c r="AB115" s="223">
        <v>1</v>
      </c>
      <c r="AC115" s="223">
        <v>1</v>
      </c>
      <c r="AZ115" s="223">
        <v>1</v>
      </c>
      <c r="BA115" s="223">
        <f>IF(AZ115=1,G115,0)</f>
        <v>0</v>
      </c>
      <c r="BB115" s="223">
        <f>IF(AZ115=2,G115,0)</f>
        <v>0</v>
      </c>
      <c r="BC115" s="223">
        <f>IF(AZ115=3,G115,0)</f>
        <v>0</v>
      </c>
      <c r="BD115" s="223">
        <f>IF(AZ115=4,G115,0)</f>
        <v>0</v>
      </c>
      <c r="BE115" s="223">
        <f>IF(AZ115=5,G115,0)</f>
        <v>0</v>
      </c>
      <c r="CA115" s="248">
        <v>1</v>
      </c>
      <c r="CB115" s="248">
        <v>1</v>
      </c>
    </row>
    <row r="116" spans="1:80" x14ac:dyDescent="0.2">
      <c r="A116" s="257"/>
      <c r="B116" s="260"/>
      <c r="C116" s="331" t="s">
        <v>1416</v>
      </c>
      <c r="D116" s="332"/>
      <c r="E116" s="261">
        <v>29.31</v>
      </c>
      <c r="F116" s="335"/>
      <c r="G116" s="262"/>
      <c r="H116" s="263"/>
      <c r="I116" s="258"/>
      <c r="J116" s="264"/>
      <c r="K116" s="258"/>
      <c r="M116" s="259" t="s">
        <v>1416</v>
      </c>
      <c r="O116" s="248"/>
    </row>
    <row r="117" spans="1:80" x14ac:dyDescent="0.2">
      <c r="A117" s="249">
        <v>42</v>
      </c>
      <c r="B117" s="250" t="s">
        <v>1419</v>
      </c>
      <c r="C117" s="251" t="s">
        <v>1420</v>
      </c>
      <c r="D117" s="252" t="s">
        <v>263</v>
      </c>
      <c r="E117" s="253">
        <v>34.200000000000003</v>
      </c>
      <c r="F117" s="334">
        <v>0</v>
      </c>
      <c r="G117" s="254">
        <f>E117*F117</f>
        <v>0</v>
      </c>
      <c r="H117" s="255">
        <v>0.11221</v>
      </c>
      <c r="I117" s="256">
        <f>E117*H117</f>
        <v>3.8375820000000003</v>
      </c>
      <c r="J117" s="255">
        <v>0</v>
      </c>
      <c r="K117" s="256">
        <f>E117*J117</f>
        <v>0</v>
      </c>
      <c r="O117" s="248">
        <v>2</v>
      </c>
      <c r="AA117" s="223">
        <v>1</v>
      </c>
      <c r="AB117" s="223">
        <v>1</v>
      </c>
      <c r="AC117" s="223">
        <v>1</v>
      </c>
      <c r="AZ117" s="223">
        <v>1</v>
      </c>
      <c r="BA117" s="223">
        <f>IF(AZ117=1,G117,0)</f>
        <v>0</v>
      </c>
      <c r="BB117" s="223">
        <f>IF(AZ117=2,G117,0)</f>
        <v>0</v>
      </c>
      <c r="BC117" s="223">
        <f>IF(AZ117=3,G117,0)</f>
        <v>0</v>
      </c>
      <c r="BD117" s="223">
        <f>IF(AZ117=4,G117,0)</f>
        <v>0</v>
      </c>
      <c r="BE117" s="223">
        <f>IF(AZ117=5,G117,0)</f>
        <v>0</v>
      </c>
      <c r="CA117" s="248">
        <v>1</v>
      </c>
      <c r="CB117" s="248">
        <v>1</v>
      </c>
    </row>
    <row r="118" spans="1:80" x14ac:dyDescent="0.2">
      <c r="A118" s="257"/>
      <c r="B118" s="260"/>
      <c r="C118" s="331" t="s">
        <v>1421</v>
      </c>
      <c r="D118" s="332"/>
      <c r="E118" s="261">
        <v>34.200000000000003</v>
      </c>
      <c r="F118" s="335"/>
      <c r="G118" s="262"/>
      <c r="H118" s="263"/>
      <c r="I118" s="258"/>
      <c r="J118" s="264"/>
      <c r="K118" s="258"/>
      <c r="M118" s="259" t="s">
        <v>1421</v>
      </c>
      <c r="O118" s="248"/>
    </row>
    <row r="119" spans="1:80" x14ac:dyDescent="0.2">
      <c r="A119" s="249">
        <v>43</v>
      </c>
      <c r="B119" s="250" t="s">
        <v>1422</v>
      </c>
      <c r="C119" s="251" t="s">
        <v>1423</v>
      </c>
      <c r="D119" s="252" t="s">
        <v>230</v>
      </c>
      <c r="E119" s="253">
        <v>0.68400000000000005</v>
      </c>
      <c r="F119" s="334">
        <v>0</v>
      </c>
      <c r="G119" s="254">
        <f>E119*F119</f>
        <v>0</v>
      </c>
      <c r="H119" s="255">
        <v>2.5249999999999999</v>
      </c>
      <c r="I119" s="256">
        <f>E119*H119</f>
        <v>1.7271000000000001</v>
      </c>
      <c r="J119" s="255">
        <v>0</v>
      </c>
      <c r="K119" s="256">
        <f>E119*J119</f>
        <v>0</v>
      </c>
      <c r="O119" s="248">
        <v>2</v>
      </c>
      <c r="AA119" s="223">
        <v>1</v>
      </c>
      <c r="AB119" s="223">
        <v>1</v>
      </c>
      <c r="AC119" s="223">
        <v>1</v>
      </c>
      <c r="AZ119" s="223">
        <v>1</v>
      </c>
      <c r="BA119" s="223">
        <f>IF(AZ119=1,G119,0)</f>
        <v>0</v>
      </c>
      <c r="BB119" s="223">
        <f>IF(AZ119=2,G119,0)</f>
        <v>0</v>
      </c>
      <c r="BC119" s="223">
        <f>IF(AZ119=3,G119,0)</f>
        <v>0</v>
      </c>
      <c r="BD119" s="223">
        <f>IF(AZ119=4,G119,0)</f>
        <v>0</v>
      </c>
      <c r="BE119" s="223">
        <f>IF(AZ119=5,G119,0)</f>
        <v>0</v>
      </c>
      <c r="CA119" s="248">
        <v>1</v>
      </c>
      <c r="CB119" s="248">
        <v>1</v>
      </c>
    </row>
    <row r="120" spans="1:80" x14ac:dyDescent="0.2">
      <c r="A120" s="257"/>
      <c r="B120" s="260"/>
      <c r="C120" s="331" t="s">
        <v>1424</v>
      </c>
      <c r="D120" s="332"/>
      <c r="E120" s="261">
        <v>0.68400000000000005</v>
      </c>
      <c r="F120" s="335"/>
      <c r="G120" s="262"/>
      <c r="H120" s="263"/>
      <c r="I120" s="258"/>
      <c r="J120" s="264"/>
      <c r="K120" s="258"/>
      <c r="M120" s="259" t="s">
        <v>1424</v>
      </c>
      <c r="O120" s="248"/>
    </row>
    <row r="121" spans="1:80" x14ac:dyDescent="0.2">
      <c r="A121" s="249">
        <v>44</v>
      </c>
      <c r="B121" s="250" t="s">
        <v>1425</v>
      </c>
      <c r="C121" s="251" t="s">
        <v>1426</v>
      </c>
      <c r="D121" s="252" t="s">
        <v>98</v>
      </c>
      <c r="E121" s="253">
        <v>1</v>
      </c>
      <c r="F121" s="334">
        <v>0</v>
      </c>
      <c r="G121" s="254">
        <f>E121*F121</f>
        <v>0</v>
      </c>
      <c r="H121" s="255">
        <v>9.0000000000000006E-5</v>
      </c>
      <c r="I121" s="256">
        <f>E121*H121</f>
        <v>9.0000000000000006E-5</v>
      </c>
      <c r="J121" s="255"/>
      <c r="K121" s="256">
        <f>E121*J121</f>
        <v>0</v>
      </c>
      <c r="O121" s="248">
        <v>2</v>
      </c>
      <c r="AA121" s="223">
        <v>12</v>
      </c>
      <c r="AB121" s="223">
        <v>0</v>
      </c>
      <c r="AC121" s="223">
        <v>82</v>
      </c>
      <c r="AZ121" s="223">
        <v>1</v>
      </c>
      <c r="BA121" s="223">
        <f>IF(AZ121=1,G121,0)</f>
        <v>0</v>
      </c>
      <c r="BB121" s="223">
        <f>IF(AZ121=2,G121,0)</f>
        <v>0</v>
      </c>
      <c r="BC121" s="223">
        <f>IF(AZ121=3,G121,0)</f>
        <v>0</v>
      </c>
      <c r="BD121" s="223">
        <f>IF(AZ121=4,G121,0)</f>
        <v>0</v>
      </c>
      <c r="BE121" s="223">
        <f>IF(AZ121=5,G121,0)</f>
        <v>0</v>
      </c>
      <c r="CA121" s="248">
        <v>12</v>
      </c>
      <c r="CB121" s="248">
        <v>0</v>
      </c>
    </row>
    <row r="122" spans="1:80" x14ac:dyDescent="0.2">
      <c r="A122" s="249">
        <v>45</v>
      </c>
      <c r="B122" s="250" t="s">
        <v>1427</v>
      </c>
      <c r="C122" s="251" t="s">
        <v>1428</v>
      </c>
      <c r="D122" s="252" t="s">
        <v>98</v>
      </c>
      <c r="E122" s="253">
        <v>2</v>
      </c>
      <c r="F122" s="334">
        <v>0</v>
      </c>
      <c r="G122" s="254">
        <f>E122*F122</f>
        <v>0</v>
      </c>
      <c r="H122" s="255">
        <v>9.0000000000000006E-5</v>
      </c>
      <c r="I122" s="256">
        <f>E122*H122</f>
        <v>1.8000000000000001E-4</v>
      </c>
      <c r="J122" s="255"/>
      <c r="K122" s="256">
        <f>E122*J122</f>
        <v>0</v>
      </c>
      <c r="O122" s="248">
        <v>2</v>
      </c>
      <c r="AA122" s="223">
        <v>12</v>
      </c>
      <c r="AB122" s="223">
        <v>0</v>
      </c>
      <c r="AC122" s="223">
        <v>83</v>
      </c>
      <c r="AZ122" s="223">
        <v>1</v>
      </c>
      <c r="BA122" s="223">
        <f>IF(AZ122=1,G122,0)</f>
        <v>0</v>
      </c>
      <c r="BB122" s="223">
        <f>IF(AZ122=2,G122,0)</f>
        <v>0</v>
      </c>
      <c r="BC122" s="223">
        <f>IF(AZ122=3,G122,0)</f>
        <v>0</v>
      </c>
      <c r="BD122" s="223">
        <f>IF(AZ122=4,G122,0)</f>
        <v>0</v>
      </c>
      <c r="BE122" s="223">
        <f>IF(AZ122=5,G122,0)</f>
        <v>0</v>
      </c>
      <c r="CA122" s="248">
        <v>12</v>
      </c>
      <c r="CB122" s="248">
        <v>0</v>
      </c>
    </row>
    <row r="123" spans="1:80" ht="20.95" x14ac:dyDescent="0.2">
      <c r="A123" s="249">
        <v>46</v>
      </c>
      <c r="B123" s="250" t="s">
        <v>1429</v>
      </c>
      <c r="C123" s="251" t="s">
        <v>1430</v>
      </c>
      <c r="D123" s="252" t="s">
        <v>98</v>
      </c>
      <c r="E123" s="253">
        <v>1</v>
      </c>
      <c r="F123" s="334">
        <v>0</v>
      </c>
      <c r="G123" s="254">
        <f>E123*F123</f>
        <v>0</v>
      </c>
      <c r="H123" s="255">
        <v>9.0000000000000006E-5</v>
      </c>
      <c r="I123" s="256">
        <f>E123*H123</f>
        <v>9.0000000000000006E-5</v>
      </c>
      <c r="J123" s="255"/>
      <c r="K123" s="256">
        <f>E123*J123</f>
        <v>0</v>
      </c>
      <c r="O123" s="248">
        <v>2</v>
      </c>
      <c r="AA123" s="223">
        <v>12</v>
      </c>
      <c r="AB123" s="223">
        <v>0</v>
      </c>
      <c r="AC123" s="223">
        <v>84</v>
      </c>
      <c r="AZ123" s="223">
        <v>1</v>
      </c>
      <c r="BA123" s="223">
        <f>IF(AZ123=1,G123,0)</f>
        <v>0</v>
      </c>
      <c r="BB123" s="223">
        <f>IF(AZ123=2,G123,0)</f>
        <v>0</v>
      </c>
      <c r="BC123" s="223">
        <f>IF(AZ123=3,G123,0)</f>
        <v>0</v>
      </c>
      <c r="BD123" s="223">
        <f>IF(AZ123=4,G123,0)</f>
        <v>0</v>
      </c>
      <c r="BE123" s="223">
        <f>IF(AZ123=5,G123,0)</f>
        <v>0</v>
      </c>
      <c r="CA123" s="248">
        <v>12</v>
      </c>
      <c r="CB123" s="248">
        <v>0</v>
      </c>
    </row>
    <row r="124" spans="1:80" x14ac:dyDescent="0.2">
      <c r="A124" s="249">
        <v>47</v>
      </c>
      <c r="B124" s="250" t="s">
        <v>1431</v>
      </c>
      <c r="C124" s="251" t="s">
        <v>1432</v>
      </c>
      <c r="D124" s="252" t="s">
        <v>397</v>
      </c>
      <c r="E124" s="253">
        <v>72</v>
      </c>
      <c r="F124" s="334">
        <v>0</v>
      </c>
      <c r="G124" s="254">
        <f>E124*F124</f>
        <v>0</v>
      </c>
      <c r="H124" s="255">
        <v>1.4E-2</v>
      </c>
      <c r="I124" s="256">
        <f>E124*H124</f>
        <v>1.008</v>
      </c>
      <c r="J124" s="255"/>
      <c r="K124" s="256">
        <f>E124*J124</f>
        <v>0</v>
      </c>
      <c r="O124" s="248">
        <v>2</v>
      </c>
      <c r="AA124" s="223">
        <v>3</v>
      </c>
      <c r="AB124" s="223">
        <v>1</v>
      </c>
      <c r="AC124" s="223">
        <v>59217337</v>
      </c>
      <c r="AZ124" s="223">
        <v>1</v>
      </c>
      <c r="BA124" s="223">
        <f>IF(AZ124=1,G124,0)</f>
        <v>0</v>
      </c>
      <c r="BB124" s="223">
        <f>IF(AZ124=2,G124,0)</f>
        <v>0</v>
      </c>
      <c r="BC124" s="223">
        <f>IF(AZ124=3,G124,0)</f>
        <v>0</v>
      </c>
      <c r="BD124" s="223">
        <f>IF(AZ124=4,G124,0)</f>
        <v>0</v>
      </c>
      <c r="BE124" s="223">
        <f>IF(AZ124=5,G124,0)</f>
        <v>0</v>
      </c>
      <c r="CA124" s="248">
        <v>3</v>
      </c>
      <c r="CB124" s="248">
        <v>1</v>
      </c>
    </row>
    <row r="125" spans="1:80" x14ac:dyDescent="0.2">
      <c r="A125" s="249">
        <v>48</v>
      </c>
      <c r="B125" s="250" t="s">
        <v>1433</v>
      </c>
      <c r="C125" s="251" t="s">
        <v>1434</v>
      </c>
      <c r="D125" s="252" t="s">
        <v>158</v>
      </c>
      <c r="E125" s="253">
        <v>30.775500000000001</v>
      </c>
      <c r="F125" s="334">
        <v>0</v>
      </c>
      <c r="G125" s="254">
        <f>E125*F125</f>
        <v>0</v>
      </c>
      <c r="H125" s="255">
        <v>0.12959999999999999</v>
      </c>
      <c r="I125" s="256">
        <f>E125*H125</f>
        <v>3.9885047999999999</v>
      </c>
      <c r="J125" s="255"/>
      <c r="K125" s="256">
        <f>E125*J125</f>
        <v>0</v>
      </c>
      <c r="O125" s="248">
        <v>2</v>
      </c>
      <c r="AA125" s="223">
        <v>3</v>
      </c>
      <c r="AB125" s="223">
        <v>1</v>
      </c>
      <c r="AC125" s="223">
        <v>59245020</v>
      </c>
      <c r="AZ125" s="223">
        <v>1</v>
      </c>
      <c r="BA125" s="223">
        <f>IF(AZ125=1,G125,0)</f>
        <v>0</v>
      </c>
      <c r="BB125" s="223">
        <f>IF(AZ125=2,G125,0)</f>
        <v>0</v>
      </c>
      <c r="BC125" s="223">
        <f>IF(AZ125=3,G125,0)</f>
        <v>0</v>
      </c>
      <c r="BD125" s="223">
        <f>IF(AZ125=4,G125,0)</f>
        <v>0</v>
      </c>
      <c r="BE125" s="223">
        <f>IF(AZ125=5,G125,0)</f>
        <v>0</v>
      </c>
      <c r="CA125" s="248">
        <v>3</v>
      </c>
      <c r="CB125" s="248">
        <v>1</v>
      </c>
    </row>
    <row r="126" spans="1:80" x14ac:dyDescent="0.2">
      <c r="A126" s="257"/>
      <c r="B126" s="260"/>
      <c r="C126" s="331" t="s">
        <v>1435</v>
      </c>
      <c r="D126" s="332"/>
      <c r="E126" s="261">
        <v>30.775500000000001</v>
      </c>
      <c r="F126" s="335"/>
      <c r="G126" s="262"/>
      <c r="H126" s="263"/>
      <c r="I126" s="258"/>
      <c r="J126" s="264"/>
      <c r="K126" s="258"/>
      <c r="M126" s="259" t="s">
        <v>1435</v>
      </c>
      <c r="O126" s="248"/>
    </row>
    <row r="127" spans="1:80" ht="13.1" x14ac:dyDescent="0.25">
      <c r="A127" s="265"/>
      <c r="B127" s="266" t="s">
        <v>99</v>
      </c>
      <c r="C127" s="267" t="s">
        <v>1413</v>
      </c>
      <c r="D127" s="268"/>
      <c r="E127" s="269"/>
      <c r="F127" s="336"/>
      <c r="G127" s="271">
        <f>SUM(G112:G126)</f>
        <v>0</v>
      </c>
      <c r="H127" s="272"/>
      <c r="I127" s="273">
        <f>SUM(I112:I126)</f>
        <v>21.626364900000002</v>
      </c>
      <c r="J127" s="272"/>
      <c r="K127" s="273">
        <f>SUM(K112:K126)</f>
        <v>0</v>
      </c>
      <c r="O127" s="248">
        <v>4</v>
      </c>
      <c r="BA127" s="274">
        <f>SUM(BA112:BA126)</f>
        <v>0</v>
      </c>
      <c r="BB127" s="274">
        <f>SUM(BB112:BB126)</f>
        <v>0</v>
      </c>
      <c r="BC127" s="274">
        <f>SUM(BC112:BC126)</f>
        <v>0</v>
      </c>
      <c r="BD127" s="274">
        <f>SUM(BD112:BD126)</f>
        <v>0</v>
      </c>
      <c r="BE127" s="274">
        <f>SUM(BE112:BE126)</f>
        <v>0</v>
      </c>
    </row>
    <row r="128" spans="1:80" ht="13.1" x14ac:dyDescent="0.25">
      <c r="A128" s="238" t="s">
        <v>95</v>
      </c>
      <c r="B128" s="239" t="s">
        <v>1436</v>
      </c>
      <c r="C128" s="240" t="s">
        <v>1437</v>
      </c>
      <c r="D128" s="241"/>
      <c r="E128" s="242"/>
      <c r="F128" s="337"/>
      <c r="G128" s="243"/>
      <c r="H128" s="244"/>
      <c r="I128" s="245"/>
      <c r="J128" s="246"/>
      <c r="K128" s="247"/>
      <c r="O128" s="248">
        <v>1</v>
      </c>
    </row>
    <row r="129" spans="1:80" x14ac:dyDescent="0.2">
      <c r="A129" s="249">
        <v>49</v>
      </c>
      <c r="B129" s="250" t="s">
        <v>1439</v>
      </c>
      <c r="C129" s="251" t="s">
        <v>1440</v>
      </c>
      <c r="D129" s="252" t="s">
        <v>230</v>
      </c>
      <c r="E129" s="253">
        <v>1.2923</v>
      </c>
      <c r="F129" s="334">
        <v>0</v>
      </c>
      <c r="G129" s="254">
        <f>E129*F129</f>
        <v>0</v>
      </c>
      <c r="H129" s="255">
        <v>2.5249999999999999</v>
      </c>
      <c r="I129" s="256">
        <f>E129*H129</f>
        <v>3.2630574999999999</v>
      </c>
      <c r="J129" s="255">
        <v>0</v>
      </c>
      <c r="K129" s="256">
        <f>E129*J129</f>
        <v>0</v>
      </c>
      <c r="O129" s="248">
        <v>2</v>
      </c>
      <c r="AA129" s="223">
        <v>1</v>
      </c>
      <c r="AB129" s="223">
        <v>1</v>
      </c>
      <c r="AC129" s="223">
        <v>1</v>
      </c>
      <c r="AZ129" s="223">
        <v>1</v>
      </c>
      <c r="BA129" s="223">
        <f>IF(AZ129=1,G129,0)</f>
        <v>0</v>
      </c>
      <c r="BB129" s="223">
        <f>IF(AZ129=2,G129,0)</f>
        <v>0</v>
      </c>
      <c r="BC129" s="223">
        <f>IF(AZ129=3,G129,0)</f>
        <v>0</v>
      </c>
      <c r="BD129" s="223">
        <f>IF(AZ129=4,G129,0)</f>
        <v>0</v>
      </c>
      <c r="BE129" s="223">
        <f>IF(AZ129=5,G129,0)</f>
        <v>0</v>
      </c>
      <c r="CA129" s="248">
        <v>1</v>
      </c>
      <c r="CB129" s="248">
        <v>1</v>
      </c>
    </row>
    <row r="130" spans="1:80" ht="20.95" x14ac:dyDescent="0.2">
      <c r="A130" s="257"/>
      <c r="B130" s="260"/>
      <c r="C130" s="331" t="s">
        <v>1441</v>
      </c>
      <c r="D130" s="332"/>
      <c r="E130" s="261">
        <v>0.3735</v>
      </c>
      <c r="F130" s="335"/>
      <c r="G130" s="262"/>
      <c r="H130" s="263"/>
      <c r="I130" s="258"/>
      <c r="J130" s="264"/>
      <c r="K130" s="258"/>
      <c r="M130" s="259" t="s">
        <v>1441</v>
      </c>
      <c r="O130" s="248"/>
    </row>
    <row r="131" spans="1:80" ht="20.95" x14ac:dyDescent="0.2">
      <c r="A131" s="257"/>
      <c r="B131" s="260"/>
      <c r="C131" s="331" t="s">
        <v>1442</v>
      </c>
      <c r="D131" s="332"/>
      <c r="E131" s="261">
        <v>0.91879999999999995</v>
      </c>
      <c r="F131" s="335"/>
      <c r="G131" s="262"/>
      <c r="H131" s="263"/>
      <c r="I131" s="258"/>
      <c r="J131" s="264"/>
      <c r="K131" s="258"/>
      <c r="M131" s="259" t="s">
        <v>1442</v>
      </c>
      <c r="O131" s="248"/>
    </row>
    <row r="132" spans="1:80" x14ac:dyDescent="0.2">
      <c r="A132" s="249">
        <v>50</v>
      </c>
      <c r="B132" s="250" t="s">
        <v>1443</v>
      </c>
      <c r="C132" s="251" t="s">
        <v>1444</v>
      </c>
      <c r="D132" s="252" t="s">
        <v>230</v>
      </c>
      <c r="E132" s="253">
        <v>5.5045000000000002</v>
      </c>
      <c r="F132" s="334">
        <v>0</v>
      </c>
      <c r="G132" s="254">
        <f>E132*F132</f>
        <v>0</v>
      </c>
      <c r="H132" s="255">
        <v>2.5249999999999999</v>
      </c>
      <c r="I132" s="256">
        <f>E132*H132</f>
        <v>13.8988625</v>
      </c>
      <c r="J132" s="255">
        <v>0</v>
      </c>
      <c r="K132" s="256">
        <f>E132*J132</f>
        <v>0</v>
      </c>
      <c r="O132" s="248">
        <v>2</v>
      </c>
      <c r="AA132" s="223">
        <v>1</v>
      </c>
      <c r="AB132" s="223">
        <v>1</v>
      </c>
      <c r="AC132" s="223">
        <v>1</v>
      </c>
      <c r="AZ132" s="223">
        <v>1</v>
      </c>
      <c r="BA132" s="223">
        <f>IF(AZ132=1,G132,0)</f>
        <v>0</v>
      </c>
      <c r="BB132" s="223">
        <f>IF(AZ132=2,G132,0)</f>
        <v>0</v>
      </c>
      <c r="BC132" s="223">
        <f>IF(AZ132=3,G132,0)</f>
        <v>0</v>
      </c>
      <c r="BD132" s="223">
        <f>IF(AZ132=4,G132,0)</f>
        <v>0</v>
      </c>
      <c r="BE132" s="223">
        <f>IF(AZ132=5,G132,0)</f>
        <v>0</v>
      </c>
      <c r="CA132" s="248">
        <v>1</v>
      </c>
      <c r="CB132" s="248">
        <v>1</v>
      </c>
    </row>
    <row r="133" spans="1:80" x14ac:dyDescent="0.2">
      <c r="A133" s="257"/>
      <c r="B133" s="260"/>
      <c r="C133" s="331" t="s">
        <v>1445</v>
      </c>
      <c r="D133" s="332"/>
      <c r="E133" s="261">
        <v>5.03</v>
      </c>
      <c r="F133" s="335"/>
      <c r="G133" s="262"/>
      <c r="H133" s="263"/>
      <c r="I133" s="258"/>
      <c r="J133" s="264"/>
      <c r="K133" s="258"/>
      <c r="M133" s="259" t="s">
        <v>1445</v>
      </c>
      <c r="O133" s="248"/>
    </row>
    <row r="134" spans="1:80" ht="20.95" x14ac:dyDescent="0.2">
      <c r="A134" s="257"/>
      <c r="B134" s="260"/>
      <c r="C134" s="331" t="s">
        <v>1446</v>
      </c>
      <c r="D134" s="332"/>
      <c r="E134" s="261">
        <v>0.27450000000000002</v>
      </c>
      <c r="F134" s="335"/>
      <c r="G134" s="262"/>
      <c r="H134" s="263"/>
      <c r="I134" s="258"/>
      <c r="J134" s="264"/>
      <c r="K134" s="258"/>
      <c r="M134" s="259" t="s">
        <v>1446</v>
      </c>
      <c r="O134" s="248"/>
    </row>
    <row r="135" spans="1:80" x14ac:dyDescent="0.2">
      <c r="A135" s="257"/>
      <c r="B135" s="260"/>
      <c r="C135" s="331" t="s">
        <v>1447</v>
      </c>
      <c r="D135" s="332"/>
      <c r="E135" s="261">
        <v>0.1</v>
      </c>
      <c r="F135" s="335"/>
      <c r="G135" s="262"/>
      <c r="H135" s="263"/>
      <c r="I135" s="258"/>
      <c r="J135" s="264"/>
      <c r="K135" s="258"/>
      <c r="M135" s="259" t="s">
        <v>1447</v>
      </c>
      <c r="O135" s="248"/>
    </row>
    <row r="136" spans="1:80" x14ac:dyDescent="0.2">
      <c r="A136" s="257"/>
      <c r="B136" s="260"/>
      <c r="C136" s="331" t="s">
        <v>1448</v>
      </c>
      <c r="D136" s="332"/>
      <c r="E136" s="261">
        <v>0.1</v>
      </c>
      <c r="F136" s="335"/>
      <c r="G136" s="262"/>
      <c r="H136" s="263"/>
      <c r="I136" s="258"/>
      <c r="J136" s="264"/>
      <c r="K136" s="258"/>
      <c r="M136" s="259" t="s">
        <v>1448</v>
      </c>
      <c r="O136" s="248"/>
    </row>
    <row r="137" spans="1:80" x14ac:dyDescent="0.2">
      <c r="A137" s="249">
        <v>51</v>
      </c>
      <c r="B137" s="250" t="s">
        <v>1449</v>
      </c>
      <c r="C137" s="251" t="s">
        <v>1450</v>
      </c>
      <c r="D137" s="252" t="s">
        <v>230</v>
      </c>
      <c r="E137" s="253">
        <v>3.5032999999999999</v>
      </c>
      <c r="F137" s="334">
        <v>0</v>
      </c>
      <c r="G137" s="254">
        <f>E137*F137</f>
        <v>0</v>
      </c>
      <c r="H137" s="255">
        <v>0</v>
      </c>
      <c r="I137" s="256">
        <f>E137*H137</f>
        <v>0</v>
      </c>
      <c r="J137" s="255">
        <v>0</v>
      </c>
      <c r="K137" s="256">
        <f>E137*J137</f>
        <v>0</v>
      </c>
      <c r="O137" s="248">
        <v>2</v>
      </c>
      <c r="AA137" s="223">
        <v>1</v>
      </c>
      <c r="AB137" s="223">
        <v>1</v>
      </c>
      <c r="AC137" s="223">
        <v>1</v>
      </c>
      <c r="AZ137" s="223">
        <v>1</v>
      </c>
      <c r="BA137" s="223">
        <f>IF(AZ137=1,G137,0)</f>
        <v>0</v>
      </c>
      <c r="BB137" s="223">
        <f>IF(AZ137=2,G137,0)</f>
        <v>0</v>
      </c>
      <c r="BC137" s="223">
        <f>IF(AZ137=3,G137,0)</f>
        <v>0</v>
      </c>
      <c r="BD137" s="223">
        <f>IF(AZ137=4,G137,0)</f>
        <v>0</v>
      </c>
      <c r="BE137" s="223">
        <f>IF(AZ137=5,G137,0)</f>
        <v>0</v>
      </c>
      <c r="CA137" s="248">
        <v>1</v>
      </c>
      <c r="CB137" s="248">
        <v>1</v>
      </c>
    </row>
    <row r="138" spans="1:80" ht="20.95" x14ac:dyDescent="0.2">
      <c r="A138" s="257"/>
      <c r="B138" s="260"/>
      <c r="C138" s="331" t="s">
        <v>1451</v>
      </c>
      <c r="D138" s="332"/>
      <c r="E138" s="261">
        <v>0.747</v>
      </c>
      <c r="F138" s="335"/>
      <c r="G138" s="262"/>
      <c r="H138" s="263"/>
      <c r="I138" s="258"/>
      <c r="J138" s="264"/>
      <c r="K138" s="258"/>
      <c r="M138" s="259" t="s">
        <v>1451</v>
      </c>
      <c r="O138" s="248"/>
    </row>
    <row r="139" spans="1:80" ht="20.95" x14ac:dyDescent="0.2">
      <c r="A139" s="257"/>
      <c r="B139" s="260"/>
      <c r="C139" s="331" t="s">
        <v>1452</v>
      </c>
      <c r="D139" s="332"/>
      <c r="E139" s="261">
        <v>2.7563</v>
      </c>
      <c r="F139" s="335"/>
      <c r="G139" s="262"/>
      <c r="H139" s="263"/>
      <c r="I139" s="258"/>
      <c r="J139" s="264"/>
      <c r="K139" s="258"/>
      <c r="M139" s="259" t="s">
        <v>1452</v>
      </c>
      <c r="O139" s="248"/>
    </row>
    <row r="140" spans="1:80" x14ac:dyDescent="0.2">
      <c r="A140" s="249">
        <v>52</v>
      </c>
      <c r="B140" s="250" t="s">
        <v>1453</v>
      </c>
      <c r="C140" s="251" t="s">
        <v>1454</v>
      </c>
      <c r="D140" s="252" t="s">
        <v>158</v>
      </c>
      <c r="E140" s="253">
        <v>7.3650000000000002</v>
      </c>
      <c r="F140" s="334">
        <v>0</v>
      </c>
      <c r="G140" s="254">
        <f>E140*F140</f>
        <v>0</v>
      </c>
      <c r="H140" s="255">
        <v>4.9840000000000002E-2</v>
      </c>
      <c r="I140" s="256">
        <f>E140*H140</f>
        <v>0.36707160000000005</v>
      </c>
      <c r="J140" s="255">
        <v>0</v>
      </c>
      <c r="K140" s="256">
        <f>E140*J140</f>
        <v>0</v>
      </c>
      <c r="O140" s="248">
        <v>2</v>
      </c>
      <c r="AA140" s="223">
        <v>1</v>
      </c>
      <c r="AB140" s="223">
        <v>1</v>
      </c>
      <c r="AC140" s="223">
        <v>1</v>
      </c>
      <c r="AZ140" s="223">
        <v>1</v>
      </c>
      <c r="BA140" s="223">
        <f>IF(AZ140=1,G140,0)</f>
        <v>0</v>
      </c>
      <c r="BB140" s="223">
        <f>IF(AZ140=2,G140,0)</f>
        <v>0</v>
      </c>
      <c r="BC140" s="223">
        <f>IF(AZ140=3,G140,0)</f>
        <v>0</v>
      </c>
      <c r="BD140" s="223">
        <f>IF(AZ140=4,G140,0)</f>
        <v>0</v>
      </c>
      <c r="BE140" s="223">
        <f>IF(AZ140=5,G140,0)</f>
        <v>0</v>
      </c>
      <c r="CA140" s="248">
        <v>1</v>
      </c>
      <c r="CB140" s="248">
        <v>1</v>
      </c>
    </row>
    <row r="141" spans="1:80" x14ac:dyDescent="0.2">
      <c r="A141" s="257"/>
      <c r="B141" s="260"/>
      <c r="C141" s="331" t="s">
        <v>1455</v>
      </c>
      <c r="D141" s="332"/>
      <c r="E141" s="261">
        <v>7.3650000000000002</v>
      </c>
      <c r="F141" s="335"/>
      <c r="G141" s="262"/>
      <c r="H141" s="263"/>
      <c r="I141" s="258"/>
      <c r="J141" s="264"/>
      <c r="K141" s="258"/>
      <c r="M141" s="259" t="s">
        <v>1455</v>
      </c>
      <c r="O141" s="248"/>
    </row>
    <row r="142" spans="1:80" x14ac:dyDescent="0.2">
      <c r="A142" s="249">
        <v>53</v>
      </c>
      <c r="B142" s="250" t="s">
        <v>1456</v>
      </c>
      <c r="C142" s="251" t="s">
        <v>1457</v>
      </c>
      <c r="D142" s="252" t="s">
        <v>158</v>
      </c>
      <c r="E142" s="253">
        <v>11.54</v>
      </c>
      <c r="F142" s="334">
        <v>0</v>
      </c>
      <c r="G142" s="254">
        <f>E142*F142</f>
        <v>0</v>
      </c>
      <c r="H142" s="255">
        <v>0.24</v>
      </c>
      <c r="I142" s="256">
        <f>E142*H142</f>
        <v>2.7695999999999996</v>
      </c>
      <c r="J142" s="255">
        <v>0</v>
      </c>
      <c r="K142" s="256">
        <f>E142*J142</f>
        <v>0</v>
      </c>
      <c r="O142" s="248">
        <v>2</v>
      </c>
      <c r="AA142" s="223">
        <v>1</v>
      </c>
      <c r="AB142" s="223">
        <v>1</v>
      </c>
      <c r="AC142" s="223">
        <v>1</v>
      </c>
      <c r="AZ142" s="223">
        <v>1</v>
      </c>
      <c r="BA142" s="223">
        <f>IF(AZ142=1,G142,0)</f>
        <v>0</v>
      </c>
      <c r="BB142" s="223">
        <f>IF(AZ142=2,G142,0)</f>
        <v>0</v>
      </c>
      <c r="BC142" s="223">
        <f>IF(AZ142=3,G142,0)</f>
        <v>0</v>
      </c>
      <c r="BD142" s="223">
        <f>IF(AZ142=4,G142,0)</f>
        <v>0</v>
      </c>
      <c r="BE142" s="223">
        <f>IF(AZ142=5,G142,0)</f>
        <v>0</v>
      </c>
      <c r="CA142" s="248">
        <v>1</v>
      </c>
      <c r="CB142" s="248">
        <v>1</v>
      </c>
    </row>
    <row r="143" spans="1:80" x14ac:dyDescent="0.2">
      <c r="A143" s="257"/>
      <c r="B143" s="260"/>
      <c r="C143" s="331" t="s">
        <v>1458</v>
      </c>
      <c r="D143" s="332"/>
      <c r="E143" s="261">
        <v>11.54</v>
      </c>
      <c r="F143" s="335"/>
      <c r="G143" s="262"/>
      <c r="H143" s="263"/>
      <c r="I143" s="258"/>
      <c r="J143" s="264"/>
      <c r="K143" s="258"/>
      <c r="M143" s="259" t="s">
        <v>1458</v>
      </c>
      <c r="O143" s="248"/>
    </row>
    <row r="144" spans="1:80" x14ac:dyDescent="0.2">
      <c r="A144" s="249">
        <v>54</v>
      </c>
      <c r="B144" s="250" t="s">
        <v>1459</v>
      </c>
      <c r="C144" s="251" t="s">
        <v>1460</v>
      </c>
      <c r="D144" s="252" t="s">
        <v>158</v>
      </c>
      <c r="E144" s="253">
        <v>22.94</v>
      </c>
      <c r="F144" s="334">
        <v>0</v>
      </c>
      <c r="G144" s="254">
        <f>E144*F144</f>
        <v>0</v>
      </c>
      <c r="H144" s="255">
        <v>0</v>
      </c>
      <c r="I144" s="256">
        <f>E144*H144</f>
        <v>0</v>
      </c>
      <c r="J144" s="255">
        <v>0</v>
      </c>
      <c r="K144" s="256">
        <f>E144*J144</f>
        <v>0</v>
      </c>
      <c r="O144" s="248">
        <v>2</v>
      </c>
      <c r="AA144" s="223">
        <v>1</v>
      </c>
      <c r="AB144" s="223">
        <v>1</v>
      </c>
      <c r="AC144" s="223">
        <v>1</v>
      </c>
      <c r="AZ144" s="223">
        <v>1</v>
      </c>
      <c r="BA144" s="223">
        <f>IF(AZ144=1,G144,0)</f>
        <v>0</v>
      </c>
      <c r="BB144" s="223">
        <f>IF(AZ144=2,G144,0)</f>
        <v>0</v>
      </c>
      <c r="BC144" s="223">
        <f>IF(AZ144=3,G144,0)</f>
        <v>0</v>
      </c>
      <c r="BD144" s="223">
        <f>IF(AZ144=4,G144,0)</f>
        <v>0</v>
      </c>
      <c r="BE144" s="223">
        <f>IF(AZ144=5,G144,0)</f>
        <v>0</v>
      </c>
      <c r="CA144" s="248">
        <v>1</v>
      </c>
      <c r="CB144" s="248">
        <v>1</v>
      </c>
    </row>
    <row r="145" spans="1:80" x14ac:dyDescent="0.2">
      <c r="A145" s="257"/>
      <c r="B145" s="260"/>
      <c r="C145" s="331" t="s">
        <v>1461</v>
      </c>
      <c r="D145" s="332"/>
      <c r="E145" s="261">
        <v>22.94</v>
      </c>
      <c r="F145" s="335"/>
      <c r="G145" s="262"/>
      <c r="H145" s="263"/>
      <c r="I145" s="258"/>
      <c r="J145" s="264"/>
      <c r="K145" s="258"/>
      <c r="M145" s="259" t="s">
        <v>1461</v>
      </c>
      <c r="O145" s="248"/>
    </row>
    <row r="146" spans="1:80" ht="20.95" x14ac:dyDescent="0.2">
      <c r="A146" s="249">
        <v>55</v>
      </c>
      <c r="B146" s="250" t="s">
        <v>1462</v>
      </c>
      <c r="C146" s="251" t="s">
        <v>1463</v>
      </c>
      <c r="D146" s="252" t="s">
        <v>158</v>
      </c>
      <c r="E146" s="253">
        <v>11.4</v>
      </c>
      <c r="F146" s="334">
        <v>0</v>
      </c>
      <c r="G146" s="254">
        <f>E146*F146</f>
        <v>0</v>
      </c>
      <c r="H146" s="255">
        <v>0</v>
      </c>
      <c r="I146" s="256">
        <f>E146*H146</f>
        <v>0</v>
      </c>
      <c r="J146" s="255"/>
      <c r="K146" s="256">
        <f>E146*J146</f>
        <v>0</v>
      </c>
      <c r="O146" s="248">
        <v>2</v>
      </c>
      <c r="AA146" s="223">
        <v>12</v>
      </c>
      <c r="AB146" s="223">
        <v>0</v>
      </c>
      <c r="AC146" s="223">
        <v>56</v>
      </c>
      <c r="AZ146" s="223">
        <v>1</v>
      </c>
      <c r="BA146" s="223">
        <f>IF(AZ146=1,G146,0)</f>
        <v>0</v>
      </c>
      <c r="BB146" s="223">
        <f>IF(AZ146=2,G146,0)</f>
        <v>0</v>
      </c>
      <c r="BC146" s="223">
        <f>IF(AZ146=3,G146,0)</f>
        <v>0</v>
      </c>
      <c r="BD146" s="223">
        <f>IF(AZ146=4,G146,0)</f>
        <v>0</v>
      </c>
      <c r="BE146" s="223">
        <f>IF(AZ146=5,G146,0)</f>
        <v>0</v>
      </c>
      <c r="CA146" s="248">
        <v>12</v>
      </c>
      <c r="CB146" s="248">
        <v>0</v>
      </c>
    </row>
    <row r="147" spans="1:80" x14ac:dyDescent="0.2">
      <c r="A147" s="257"/>
      <c r="B147" s="260"/>
      <c r="C147" s="331" t="s">
        <v>1464</v>
      </c>
      <c r="D147" s="332"/>
      <c r="E147" s="261">
        <v>6.57</v>
      </c>
      <c r="F147" s="335"/>
      <c r="G147" s="262"/>
      <c r="H147" s="263"/>
      <c r="I147" s="258"/>
      <c r="J147" s="264"/>
      <c r="K147" s="258"/>
      <c r="M147" s="259" t="s">
        <v>1464</v>
      </c>
      <c r="O147" s="248"/>
    </row>
    <row r="148" spans="1:80" x14ac:dyDescent="0.2">
      <c r="A148" s="257"/>
      <c r="B148" s="260"/>
      <c r="C148" s="331" t="s">
        <v>1465</v>
      </c>
      <c r="D148" s="332"/>
      <c r="E148" s="261">
        <v>4.83</v>
      </c>
      <c r="F148" s="335"/>
      <c r="G148" s="262"/>
      <c r="H148" s="263"/>
      <c r="I148" s="258"/>
      <c r="J148" s="264"/>
      <c r="K148" s="258"/>
      <c r="M148" s="259" t="s">
        <v>1465</v>
      </c>
      <c r="O148" s="248"/>
    </row>
    <row r="149" spans="1:80" ht="20.95" x14ac:dyDescent="0.2">
      <c r="A149" s="249">
        <v>56</v>
      </c>
      <c r="B149" s="250" t="s">
        <v>1466</v>
      </c>
      <c r="C149" s="251" t="s">
        <v>1467</v>
      </c>
      <c r="D149" s="252" t="s">
        <v>98</v>
      </c>
      <c r="E149" s="253">
        <v>1</v>
      </c>
      <c r="F149" s="334">
        <v>0</v>
      </c>
      <c r="G149" s="254">
        <f>E149*F149</f>
        <v>0</v>
      </c>
      <c r="H149" s="255">
        <v>1.0662499999999999</v>
      </c>
      <c r="I149" s="256">
        <f>E149*H149</f>
        <v>1.0662499999999999</v>
      </c>
      <c r="J149" s="255"/>
      <c r="K149" s="256">
        <f>E149*J149</f>
        <v>0</v>
      </c>
      <c r="O149" s="248">
        <v>2</v>
      </c>
      <c r="AA149" s="223">
        <v>12</v>
      </c>
      <c r="AB149" s="223">
        <v>0</v>
      </c>
      <c r="AC149" s="223">
        <v>85</v>
      </c>
      <c r="AZ149" s="223">
        <v>1</v>
      </c>
      <c r="BA149" s="223">
        <f>IF(AZ149=1,G149,0)</f>
        <v>0</v>
      </c>
      <c r="BB149" s="223">
        <f>IF(AZ149=2,G149,0)</f>
        <v>0</v>
      </c>
      <c r="BC149" s="223">
        <f>IF(AZ149=3,G149,0)</f>
        <v>0</v>
      </c>
      <c r="BD149" s="223">
        <f>IF(AZ149=4,G149,0)</f>
        <v>0</v>
      </c>
      <c r="BE149" s="223">
        <f>IF(AZ149=5,G149,0)</f>
        <v>0</v>
      </c>
      <c r="CA149" s="248">
        <v>12</v>
      </c>
      <c r="CB149" s="248">
        <v>0</v>
      </c>
    </row>
    <row r="150" spans="1:80" ht="13.1" x14ac:dyDescent="0.25">
      <c r="A150" s="265"/>
      <c r="B150" s="266" t="s">
        <v>99</v>
      </c>
      <c r="C150" s="267" t="s">
        <v>1438</v>
      </c>
      <c r="D150" s="268"/>
      <c r="E150" s="269"/>
      <c r="F150" s="336"/>
      <c r="G150" s="271">
        <f>SUM(G128:G149)</f>
        <v>0</v>
      </c>
      <c r="H150" s="272"/>
      <c r="I150" s="273">
        <f>SUM(I128:I149)</f>
        <v>21.364841599999998</v>
      </c>
      <c r="J150" s="272"/>
      <c r="K150" s="273">
        <f>SUM(K128:K149)</f>
        <v>0</v>
      </c>
      <c r="O150" s="248">
        <v>4</v>
      </c>
      <c r="BA150" s="274">
        <f>SUM(BA128:BA149)</f>
        <v>0</v>
      </c>
      <c r="BB150" s="274">
        <f>SUM(BB128:BB149)</f>
        <v>0</v>
      </c>
      <c r="BC150" s="274">
        <f>SUM(BC128:BC149)</f>
        <v>0</v>
      </c>
      <c r="BD150" s="274">
        <f>SUM(BD128:BD149)</f>
        <v>0</v>
      </c>
      <c r="BE150" s="274">
        <f>SUM(BE128:BE149)</f>
        <v>0</v>
      </c>
    </row>
    <row r="151" spans="1:80" ht="13.1" x14ac:dyDescent="0.25">
      <c r="A151" s="238" t="s">
        <v>95</v>
      </c>
      <c r="B151" s="239" t="s">
        <v>1468</v>
      </c>
      <c r="C151" s="240" t="s">
        <v>1469</v>
      </c>
      <c r="D151" s="241"/>
      <c r="E151" s="242"/>
      <c r="F151" s="337"/>
      <c r="G151" s="243"/>
      <c r="H151" s="244"/>
      <c r="I151" s="245"/>
      <c r="J151" s="246"/>
      <c r="K151" s="247"/>
      <c r="O151" s="248">
        <v>1</v>
      </c>
    </row>
    <row r="152" spans="1:80" x14ac:dyDescent="0.2">
      <c r="A152" s="249">
        <v>57</v>
      </c>
      <c r="B152" s="250" t="s">
        <v>1471</v>
      </c>
      <c r="C152" s="251" t="s">
        <v>1472</v>
      </c>
      <c r="D152" s="252" t="s">
        <v>158</v>
      </c>
      <c r="E152" s="253">
        <v>30</v>
      </c>
      <c r="F152" s="334">
        <v>0</v>
      </c>
      <c r="G152" s="254">
        <f>E152*F152</f>
        <v>0</v>
      </c>
      <c r="H152" s="255">
        <v>4.47E-3</v>
      </c>
      <c r="I152" s="256">
        <f>E152*H152</f>
        <v>0.1341</v>
      </c>
      <c r="J152" s="255">
        <v>0</v>
      </c>
      <c r="K152" s="256">
        <f>E152*J152</f>
        <v>0</v>
      </c>
      <c r="O152" s="248">
        <v>2</v>
      </c>
      <c r="AA152" s="223">
        <v>1</v>
      </c>
      <c r="AB152" s="223">
        <v>1</v>
      </c>
      <c r="AC152" s="223">
        <v>1</v>
      </c>
      <c r="AZ152" s="223">
        <v>1</v>
      </c>
      <c r="BA152" s="223">
        <f>IF(AZ152=1,G152,0)</f>
        <v>0</v>
      </c>
      <c r="BB152" s="223">
        <f>IF(AZ152=2,G152,0)</f>
        <v>0</v>
      </c>
      <c r="BC152" s="223">
        <f>IF(AZ152=3,G152,0)</f>
        <v>0</v>
      </c>
      <c r="BD152" s="223">
        <f>IF(AZ152=4,G152,0)</f>
        <v>0</v>
      </c>
      <c r="BE152" s="223">
        <f>IF(AZ152=5,G152,0)</f>
        <v>0</v>
      </c>
      <c r="CA152" s="248">
        <v>1</v>
      </c>
      <c r="CB152" s="248">
        <v>1</v>
      </c>
    </row>
    <row r="153" spans="1:80" x14ac:dyDescent="0.2">
      <c r="A153" s="257"/>
      <c r="B153" s="260"/>
      <c r="C153" s="331" t="s">
        <v>1473</v>
      </c>
      <c r="D153" s="332"/>
      <c r="E153" s="261">
        <v>30</v>
      </c>
      <c r="F153" s="335"/>
      <c r="G153" s="262"/>
      <c r="H153" s="263"/>
      <c r="I153" s="258"/>
      <c r="J153" s="264"/>
      <c r="K153" s="258"/>
      <c r="M153" s="259" t="s">
        <v>1473</v>
      </c>
      <c r="O153" s="248"/>
    </row>
    <row r="154" spans="1:80" x14ac:dyDescent="0.2">
      <c r="A154" s="249">
        <v>58</v>
      </c>
      <c r="B154" s="250" t="s">
        <v>297</v>
      </c>
      <c r="C154" s="251" t="s">
        <v>298</v>
      </c>
      <c r="D154" s="252" t="s">
        <v>299</v>
      </c>
      <c r="E154" s="253">
        <v>16</v>
      </c>
      <c r="F154" s="334">
        <v>0</v>
      </c>
      <c r="G154" s="254">
        <f>E154*F154</f>
        <v>0</v>
      </c>
      <c r="H154" s="255">
        <v>0</v>
      </c>
      <c r="I154" s="256">
        <f>E154*H154</f>
        <v>0</v>
      </c>
      <c r="J154" s="255"/>
      <c r="K154" s="256">
        <f>E154*J154</f>
        <v>0</v>
      </c>
      <c r="O154" s="248">
        <v>2</v>
      </c>
      <c r="AA154" s="223">
        <v>10</v>
      </c>
      <c r="AB154" s="223">
        <v>0</v>
      </c>
      <c r="AC154" s="223">
        <v>8</v>
      </c>
      <c r="AZ154" s="223">
        <v>5</v>
      </c>
      <c r="BA154" s="223">
        <f>IF(AZ154=1,G154,0)</f>
        <v>0</v>
      </c>
      <c r="BB154" s="223">
        <f>IF(AZ154=2,G154,0)</f>
        <v>0</v>
      </c>
      <c r="BC154" s="223">
        <f>IF(AZ154=3,G154,0)</f>
        <v>0</v>
      </c>
      <c r="BD154" s="223">
        <f>IF(AZ154=4,G154,0)</f>
        <v>0</v>
      </c>
      <c r="BE154" s="223">
        <f>IF(AZ154=5,G154,0)</f>
        <v>0</v>
      </c>
      <c r="CA154" s="248">
        <v>10</v>
      </c>
      <c r="CB154" s="248">
        <v>0</v>
      </c>
    </row>
    <row r="155" spans="1:80" x14ac:dyDescent="0.2">
      <c r="A155" s="257"/>
      <c r="B155" s="260"/>
      <c r="C155" s="331" t="s">
        <v>300</v>
      </c>
      <c r="D155" s="332"/>
      <c r="E155" s="261">
        <v>16</v>
      </c>
      <c r="F155" s="335"/>
      <c r="G155" s="262"/>
      <c r="H155" s="263"/>
      <c r="I155" s="258"/>
      <c r="J155" s="264"/>
      <c r="K155" s="258"/>
      <c r="M155" s="259" t="s">
        <v>300</v>
      </c>
      <c r="O155" s="248"/>
    </row>
    <row r="156" spans="1:80" ht="13.1" x14ac:dyDescent="0.25">
      <c r="A156" s="265"/>
      <c r="B156" s="266" t="s">
        <v>99</v>
      </c>
      <c r="C156" s="267" t="s">
        <v>1470</v>
      </c>
      <c r="D156" s="268"/>
      <c r="E156" s="269"/>
      <c r="F156" s="336"/>
      <c r="G156" s="271">
        <f>SUM(G151:G155)</f>
        <v>0</v>
      </c>
      <c r="H156" s="272"/>
      <c r="I156" s="273">
        <f>SUM(I151:I155)</f>
        <v>0.1341</v>
      </c>
      <c r="J156" s="272"/>
      <c r="K156" s="273">
        <f>SUM(K151:K155)</f>
        <v>0</v>
      </c>
      <c r="O156" s="248">
        <v>4</v>
      </c>
      <c r="BA156" s="274">
        <f>SUM(BA151:BA155)</f>
        <v>0</v>
      </c>
      <c r="BB156" s="274">
        <f>SUM(BB151:BB155)</f>
        <v>0</v>
      </c>
      <c r="BC156" s="274">
        <f>SUM(BC151:BC155)</f>
        <v>0</v>
      </c>
      <c r="BD156" s="274">
        <f>SUM(BD151:BD155)</f>
        <v>0</v>
      </c>
      <c r="BE156" s="274">
        <f>SUM(BE151:BE155)</f>
        <v>0</v>
      </c>
    </row>
    <row r="157" spans="1:80" ht="13.1" x14ac:dyDescent="0.25">
      <c r="A157" s="238" t="s">
        <v>95</v>
      </c>
      <c r="B157" s="239" t="s">
        <v>301</v>
      </c>
      <c r="C157" s="240" t="s">
        <v>302</v>
      </c>
      <c r="D157" s="241"/>
      <c r="E157" s="242"/>
      <c r="F157" s="337"/>
      <c r="G157" s="243"/>
      <c r="H157" s="244"/>
      <c r="I157" s="245"/>
      <c r="J157" s="246"/>
      <c r="K157" s="247"/>
      <c r="O157" s="248">
        <v>1</v>
      </c>
    </row>
    <row r="158" spans="1:80" x14ac:dyDescent="0.2">
      <c r="A158" s="249">
        <v>59</v>
      </c>
      <c r="B158" s="250" t="s">
        <v>304</v>
      </c>
      <c r="C158" s="251" t="s">
        <v>1474</v>
      </c>
      <c r="D158" s="252" t="s">
        <v>306</v>
      </c>
      <c r="E158" s="253">
        <v>179.09270355999999</v>
      </c>
      <c r="F158" s="334">
        <v>0</v>
      </c>
      <c r="G158" s="254">
        <f>E158*F158</f>
        <v>0</v>
      </c>
      <c r="H158" s="255">
        <v>0</v>
      </c>
      <c r="I158" s="256">
        <f>E158*H158</f>
        <v>0</v>
      </c>
      <c r="J158" s="255"/>
      <c r="K158" s="256">
        <f>E158*J158</f>
        <v>0</v>
      </c>
      <c r="O158" s="248">
        <v>2</v>
      </c>
      <c r="AA158" s="223">
        <v>7</v>
      </c>
      <c r="AB158" s="223">
        <v>1</v>
      </c>
      <c r="AC158" s="223">
        <v>2</v>
      </c>
      <c r="AZ158" s="223">
        <v>1</v>
      </c>
      <c r="BA158" s="223">
        <f>IF(AZ158=1,G158,0)</f>
        <v>0</v>
      </c>
      <c r="BB158" s="223">
        <f>IF(AZ158=2,G158,0)</f>
        <v>0</v>
      </c>
      <c r="BC158" s="223">
        <f>IF(AZ158=3,G158,0)</f>
        <v>0</v>
      </c>
      <c r="BD158" s="223">
        <f>IF(AZ158=4,G158,0)</f>
        <v>0</v>
      </c>
      <c r="BE158" s="223">
        <f>IF(AZ158=5,G158,0)</f>
        <v>0</v>
      </c>
      <c r="CA158" s="248">
        <v>7</v>
      </c>
      <c r="CB158" s="248">
        <v>1</v>
      </c>
    </row>
    <row r="159" spans="1:80" ht="13.1" x14ac:dyDescent="0.25">
      <c r="A159" s="265"/>
      <c r="B159" s="266" t="s">
        <v>99</v>
      </c>
      <c r="C159" s="267" t="s">
        <v>303</v>
      </c>
      <c r="D159" s="268"/>
      <c r="E159" s="269"/>
      <c r="F159" s="336"/>
      <c r="G159" s="271">
        <f>SUM(G157:G158)</f>
        <v>0</v>
      </c>
      <c r="H159" s="272"/>
      <c r="I159" s="273">
        <f>SUM(I157:I158)</f>
        <v>0</v>
      </c>
      <c r="J159" s="272"/>
      <c r="K159" s="273">
        <f>SUM(K157:K158)</f>
        <v>0</v>
      </c>
      <c r="O159" s="248">
        <v>4</v>
      </c>
      <c r="BA159" s="274">
        <f>SUM(BA157:BA158)</f>
        <v>0</v>
      </c>
      <c r="BB159" s="274">
        <f>SUM(BB157:BB158)</f>
        <v>0</v>
      </c>
      <c r="BC159" s="274">
        <f>SUM(BC157:BC158)</f>
        <v>0</v>
      </c>
      <c r="BD159" s="274">
        <f>SUM(BD157:BD158)</f>
        <v>0</v>
      </c>
      <c r="BE159" s="274">
        <f>SUM(BE157:BE158)</f>
        <v>0</v>
      </c>
    </row>
    <row r="160" spans="1:80" ht="13.1" x14ac:dyDescent="0.25">
      <c r="A160" s="238" t="s">
        <v>95</v>
      </c>
      <c r="B160" s="239" t="s">
        <v>307</v>
      </c>
      <c r="C160" s="240" t="s">
        <v>308</v>
      </c>
      <c r="D160" s="241"/>
      <c r="E160" s="242"/>
      <c r="F160" s="337"/>
      <c r="G160" s="243"/>
      <c r="H160" s="244"/>
      <c r="I160" s="245"/>
      <c r="J160" s="246"/>
      <c r="K160" s="247"/>
      <c r="O160" s="248">
        <v>1</v>
      </c>
    </row>
    <row r="161" spans="1:80" ht="20.95" x14ac:dyDescent="0.2">
      <c r="A161" s="249">
        <v>60</v>
      </c>
      <c r="B161" s="250" t="s">
        <v>1475</v>
      </c>
      <c r="C161" s="251" t="s">
        <v>1476</v>
      </c>
      <c r="D161" s="252" t="s">
        <v>158</v>
      </c>
      <c r="E161" s="253">
        <v>7.3650000000000002</v>
      </c>
      <c r="F161" s="334">
        <v>0</v>
      </c>
      <c r="G161" s="254">
        <f>E161*F161</f>
        <v>0</v>
      </c>
      <c r="H161" s="255">
        <v>2.9999999999999997E-4</v>
      </c>
      <c r="I161" s="256">
        <f>E161*H161</f>
        <v>2.2094999999999997E-3</v>
      </c>
      <c r="J161" s="255">
        <v>0</v>
      </c>
      <c r="K161" s="256">
        <f>E161*J161</f>
        <v>0</v>
      </c>
      <c r="O161" s="248">
        <v>2</v>
      </c>
      <c r="AA161" s="223">
        <v>1</v>
      </c>
      <c r="AB161" s="223">
        <v>7</v>
      </c>
      <c r="AC161" s="223">
        <v>7</v>
      </c>
      <c r="AZ161" s="223">
        <v>2</v>
      </c>
      <c r="BA161" s="223">
        <f>IF(AZ161=1,G161,0)</f>
        <v>0</v>
      </c>
      <c r="BB161" s="223">
        <f>IF(AZ161=2,G161,0)</f>
        <v>0</v>
      </c>
      <c r="BC161" s="223">
        <f>IF(AZ161=3,G161,0)</f>
        <v>0</v>
      </c>
      <c r="BD161" s="223">
        <f>IF(AZ161=4,G161,0)</f>
        <v>0</v>
      </c>
      <c r="BE161" s="223">
        <f>IF(AZ161=5,G161,0)</f>
        <v>0</v>
      </c>
      <c r="CA161" s="248">
        <v>1</v>
      </c>
      <c r="CB161" s="248">
        <v>7</v>
      </c>
    </row>
    <row r="162" spans="1:80" x14ac:dyDescent="0.2">
      <c r="A162" s="257"/>
      <c r="B162" s="260"/>
      <c r="C162" s="331" t="s">
        <v>1455</v>
      </c>
      <c r="D162" s="332"/>
      <c r="E162" s="261">
        <v>7.3650000000000002</v>
      </c>
      <c r="F162" s="335"/>
      <c r="G162" s="262"/>
      <c r="H162" s="263"/>
      <c r="I162" s="258"/>
      <c r="J162" s="264"/>
      <c r="K162" s="258"/>
      <c r="M162" s="259" t="s">
        <v>1455</v>
      </c>
      <c r="O162" s="248"/>
    </row>
    <row r="163" spans="1:80" ht="20.95" x14ac:dyDescent="0.2">
      <c r="A163" s="249">
        <v>61</v>
      </c>
      <c r="B163" s="250" t="s">
        <v>1477</v>
      </c>
      <c r="C163" s="251" t="s">
        <v>1478</v>
      </c>
      <c r="D163" s="252" t="s">
        <v>158</v>
      </c>
      <c r="E163" s="253">
        <v>2.6</v>
      </c>
      <c r="F163" s="334">
        <v>0</v>
      </c>
      <c r="G163" s="254">
        <f>E163*F163</f>
        <v>0</v>
      </c>
      <c r="H163" s="255">
        <v>5.1999999999999995E-4</v>
      </c>
      <c r="I163" s="256">
        <f>E163*H163</f>
        <v>1.3519999999999999E-3</v>
      </c>
      <c r="J163" s="255">
        <v>0</v>
      </c>
      <c r="K163" s="256">
        <f>E163*J163</f>
        <v>0</v>
      </c>
      <c r="O163" s="248">
        <v>2</v>
      </c>
      <c r="AA163" s="223">
        <v>1</v>
      </c>
      <c r="AB163" s="223">
        <v>7</v>
      </c>
      <c r="AC163" s="223">
        <v>7</v>
      </c>
      <c r="AZ163" s="223">
        <v>2</v>
      </c>
      <c r="BA163" s="223">
        <f>IF(AZ163=1,G163,0)</f>
        <v>0</v>
      </c>
      <c r="BB163" s="223">
        <f>IF(AZ163=2,G163,0)</f>
        <v>0</v>
      </c>
      <c r="BC163" s="223">
        <f>IF(AZ163=3,G163,0)</f>
        <v>0</v>
      </c>
      <c r="BD163" s="223">
        <f>IF(AZ163=4,G163,0)</f>
        <v>0</v>
      </c>
      <c r="BE163" s="223">
        <f>IF(AZ163=5,G163,0)</f>
        <v>0</v>
      </c>
      <c r="CA163" s="248">
        <v>1</v>
      </c>
      <c r="CB163" s="248">
        <v>7</v>
      </c>
    </row>
    <row r="164" spans="1:80" x14ac:dyDescent="0.2">
      <c r="A164" s="257"/>
      <c r="B164" s="260"/>
      <c r="C164" s="331" t="s">
        <v>1479</v>
      </c>
      <c r="D164" s="332"/>
      <c r="E164" s="261">
        <v>2.6</v>
      </c>
      <c r="F164" s="335"/>
      <c r="G164" s="262"/>
      <c r="H164" s="263"/>
      <c r="I164" s="258"/>
      <c r="J164" s="264"/>
      <c r="K164" s="258"/>
      <c r="M164" s="259" t="s">
        <v>1479</v>
      </c>
      <c r="O164" s="248"/>
    </row>
    <row r="165" spans="1:80" ht="20.95" x14ac:dyDescent="0.2">
      <c r="A165" s="249">
        <v>62</v>
      </c>
      <c r="B165" s="250" t="s">
        <v>1480</v>
      </c>
      <c r="C165" s="251" t="s">
        <v>1481</v>
      </c>
      <c r="D165" s="252" t="s">
        <v>158</v>
      </c>
      <c r="E165" s="253">
        <v>7.3650000000000002</v>
      </c>
      <c r="F165" s="334">
        <v>0</v>
      </c>
      <c r="G165" s="254">
        <f>E165*F165</f>
        <v>0</v>
      </c>
      <c r="H165" s="255">
        <v>4.0999999999999999E-4</v>
      </c>
      <c r="I165" s="256">
        <f>E165*H165</f>
        <v>3.01965E-3</v>
      </c>
      <c r="J165" s="255">
        <v>0</v>
      </c>
      <c r="K165" s="256">
        <f>E165*J165</f>
        <v>0</v>
      </c>
      <c r="O165" s="248">
        <v>2</v>
      </c>
      <c r="AA165" s="223">
        <v>1</v>
      </c>
      <c r="AB165" s="223">
        <v>7</v>
      </c>
      <c r="AC165" s="223">
        <v>7</v>
      </c>
      <c r="AZ165" s="223">
        <v>2</v>
      </c>
      <c r="BA165" s="223">
        <f>IF(AZ165=1,G165,0)</f>
        <v>0</v>
      </c>
      <c r="BB165" s="223">
        <f>IF(AZ165=2,G165,0)</f>
        <v>0</v>
      </c>
      <c r="BC165" s="223">
        <f>IF(AZ165=3,G165,0)</f>
        <v>0</v>
      </c>
      <c r="BD165" s="223">
        <f>IF(AZ165=4,G165,0)</f>
        <v>0</v>
      </c>
      <c r="BE165" s="223">
        <f>IF(AZ165=5,G165,0)</f>
        <v>0</v>
      </c>
      <c r="CA165" s="248">
        <v>1</v>
      </c>
      <c r="CB165" s="248">
        <v>7</v>
      </c>
    </row>
    <row r="166" spans="1:80" x14ac:dyDescent="0.2">
      <c r="A166" s="257"/>
      <c r="B166" s="260"/>
      <c r="C166" s="331" t="s">
        <v>1455</v>
      </c>
      <c r="D166" s="332"/>
      <c r="E166" s="261">
        <v>7.3650000000000002</v>
      </c>
      <c r="F166" s="335"/>
      <c r="G166" s="262"/>
      <c r="H166" s="263"/>
      <c r="I166" s="258"/>
      <c r="J166" s="264"/>
      <c r="K166" s="258"/>
      <c r="M166" s="259" t="s">
        <v>1455</v>
      </c>
      <c r="O166" s="248"/>
    </row>
    <row r="167" spans="1:80" ht="20.95" x14ac:dyDescent="0.2">
      <c r="A167" s="249">
        <v>63</v>
      </c>
      <c r="B167" s="250" t="s">
        <v>1482</v>
      </c>
      <c r="C167" s="251" t="s">
        <v>1483</v>
      </c>
      <c r="D167" s="252" t="s">
        <v>158</v>
      </c>
      <c r="E167" s="253">
        <v>2.6</v>
      </c>
      <c r="F167" s="334">
        <v>0</v>
      </c>
      <c r="G167" s="254">
        <f>E167*F167</f>
        <v>0</v>
      </c>
      <c r="H167" s="255">
        <v>9.8999999999999999E-4</v>
      </c>
      <c r="I167" s="256">
        <f>E167*H167</f>
        <v>2.5739999999999999E-3</v>
      </c>
      <c r="J167" s="255">
        <v>0</v>
      </c>
      <c r="K167" s="256">
        <f>E167*J167</f>
        <v>0</v>
      </c>
      <c r="O167" s="248">
        <v>2</v>
      </c>
      <c r="AA167" s="223">
        <v>1</v>
      </c>
      <c r="AB167" s="223">
        <v>7</v>
      </c>
      <c r="AC167" s="223">
        <v>7</v>
      </c>
      <c r="AZ167" s="223">
        <v>2</v>
      </c>
      <c r="BA167" s="223">
        <f>IF(AZ167=1,G167,0)</f>
        <v>0</v>
      </c>
      <c r="BB167" s="223">
        <f>IF(AZ167=2,G167,0)</f>
        <v>0</v>
      </c>
      <c r="BC167" s="223">
        <f>IF(AZ167=3,G167,0)</f>
        <v>0</v>
      </c>
      <c r="BD167" s="223">
        <f>IF(AZ167=4,G167,0)</f>
        <v>0</v>
      </c>
      <c r="BE167" s="223">
        <f>IF(AZ167=5,G167,0)</f>
        <v>0</v>
      </c>
      <c r="CA167" s="248">
        <v>1</v>
      </c>
      <c r="CB167" s="248">
        <v>7</v>
      </c>
    </row>
    <row r="168" spans="1:80" x14ac:dyDescent="0.2">
      <c r="A168" s="257"/>
      <c r="B168" s="260"/>
      <c r="C168" s="331" t="s">
        <v>1479</v>
      </c>
      <c r="D168" s="332"/>
      <c r="E168" s="261">
        <v>2.6</v>
      </c>
      <c r="F168" s="335"/>
      <c r="G168" s="262"/>
      <c r="H168" s="263"/>
      <c r="I168" s="258"/>
      <c r="J168" s="264"/>
      <c r="K168" s="258"/>
      <c r="M168" s="259" t="s">
        <v>1479</v>
      </c>
      <c r="O168" s="248"/>
    </row>
    <row r="169" spans="1:80" x14ac:dyDescent="0.2">
      <c r="A169" s="249">
        <v>64</v>
      </c>
      <c r="B169" s="250" t="s">
        <v>1484</v>
      </c>
      <c r="C169" s="251" t="s">
        <v>1485</v>
      </c>
      <c r="D169" s="252" t="s">
        <v>158</v>
      </c>
      <c r="E169" s="253">
        <v>11.958</v>
      </c>
      <c r="F169" s="334"/>
      <c r="G169" s="254">
        <f>E169*F169</f>
        <v>0</v>
      </c>
      <c r="H169" s="255">
        <v>4.4999999999999997E-3</v>
      </c>
      <c r="I169" s="256">
        <f>E169*H169</f>
        <v>5.3810999999999998E-2</v>
      </c>
      <c r="J169" s="255"/>
      <c r="K169" s="256">
        <f>E169*J169</f>
        <v>0</v>
      </c>
      <c r="O169" s="248">
        <v>2</v>
      </c>
      <c r="AA169" s="223">
        <v>3</v>
      </c>
      <c r="AB169" s="223">
        <v>7</v>
      </c>
      <c r="AC169" s="223">
        <v>62833159</v>
      </c>
      <c r="AZ169" s="223">
        <v>2</v>
      </c>
      <c r="BA169" s="223">
        <f>IF(AZ169=1,G169,0)</f>
        <v>0</v>
      </c>
      <c r="BB169" s="223">
        <f>IF(AZ169=2,G169,0)</f>
        <v>0</v>
      </c>
      <c r="BC169" s="223">
        <f>IF(AZ169=3,G169,0)</f>
        <v>0</v>
      </c>
      <c r="BD169" s="223">
        <f>IF(AZ169=4,G169,0)</f>
        <v>0</v>
      </c>
      <c r="BE169" s="223">
        <f>IF(AZ169=5,G169,0)</f>
        <v>0</v>
      </c>
      <c r="CA169" s="248">
        <v>3</v>
      </c>
      <c r="CB169" s="248">
        <v>7</v>
      </c>
    </row>
    <row r="170" spans="1:80" x14ac:dyDescent="0.2">
      <c r="A170" s="257"/>
      <c r="B170" s="260"/>
      <c r="C170" s="331" t="s">
        <v>1486</v>
      </c>
      <c r="D170" s="332"/>
      <c r="E170" s="261">
        <v>11.958</v>
      </c>
      <c r="F170" s="335"/>
      <c r="G170" s="262"/>
      <c r="H170" s="263"/>
      <c r="I170" s="258"/>
      <c r="J170" s="264"/>
      <c r="K170" s="258"/>
      <c r="M170" s="259" t="s">
        <v>1486</v>
      </c>
      <c r="O170" s="248"/>
    </row>
    <row r="171" spans="1:80" x14ac:dyDescent="0.2">
      <c r="A171" s="249">
        <v>65</v>
      </c>
      <c r="B171" s="250" t="s">
        <v>1487</v>
      </c>
      <c r="C171" s="251" t="s">
        <v>1488</v>
      </c>
      <c r="D171" s="252" t="s">
        <v>12</v>
      </c>
      <c r="E171" s="253">
        <f>SUM(G161:G169)/100</f>
        <v>0</v>
      </c>
      <c r="F171" s="334"/>
      <c r="G171" s="254">
        <f>E171*F171</f>
        <v>0</v>
      </c>
      <c r="H171" s="255">
        <v>0</v>
      </c>
      <c r="I171" s="256">
        <f>E171*H171</f>
        <v>0</v>
      </c>
      <c r="J171" s="255"/>
      <c r="K171" s="256">
        <f>E171*J171</f>
        <v>0</v>
      </c>
      <c r="O171" s="248">
        <v>2</v>
      </c>
      <c r="AA171" s="223">
        <v>7</v>
      </c>
      <c r="AB171" s="223">
        <v>1002</v>
      </c>
      <c r="AC171" s="223">
        <v>5</v>
      </c>
      <c r="AZ171" s="223">
        <v>2</v>
      </c>
      <c r="BA171" s="223">
        <f>IF(AZ171=1,G171,0)</f>
        <v>0</v>
      </c>
      <c r="BB171" s="223">
        <f>IF(AZ171=2,G171,0)</f>
        <v>0</v>
      </c>
      <c r="BC171" s="223">
        <f>IF(AZ171=3,G171,0)</f>
        <v>0</v>
      </c>
      <c r="BD171" s="223">
        <f>IF(AZ171=4,G171,0)</f>
        <v>0</v>
      </c>
      <c r="BE171" s="223">
        <f>IF(AZ171=5,G171,0)</f>
        <v>0</v>
      </c>
      <c r="CA171" s="248">
        <v>7</v>
      </c>
      <c r="CB171" s="248">
        <v>1002</v>
      </c>
    </row>
    <row r="172" spans="1:80" ht="13.1" x14ac:dyDescent="0.25">
      <c r="A172" s="265"/>
      <c r="B172" s="266" t="s">
        <v>99</v>
      </c>
      <c r="C172" s="267" t="s">
        <v>309</v>
      </c>
      <c r="D172" s="268"/>
      <c r="E172" s="269"/>
      <c r="F172" s="336"/>
      <c r="G172" s="271">
        <f>SUM(G160:G171)</f>
        <v>0</v>
      </c>
      <c r="H172" s="272"/>
      <c r="I172" s="273">
        <f>SUM(I160:I171)</f>
        <v>6.2966149999999999E-2</v>
      </c>
      <c r="J172" s="272"/>
      <c r="K172" s="273">
        <f>SUM(K160:K171)</f>
        <v>0</v>
      </c>
      <c r="O172" s="248">
        <v>4</v>
      </c>
      <c r="BA172" s="274">
        <f>SUM(BA160:BA171)</f>
        <v>0</v>
      </c>
      <c r="BB172" s="274">
        <f>SUM(BB160:BB171)</f>
        <v>0</v>
      </c>
      <c r="BC172" s="274">
        <f>SUM(BC160:BC171)</f>
        <v>0</v>
      </c>
      <c r="BD172" s="274">
        <f>SUM(BD160:BD171)</f>
        <v>0</v>
      </c>
      <c r="BE172" s="274">
        <f>SUM(BE160:BE171)</f>
        <v>0</v>
      </c>
    </row>
    <row r="173" spans="1:80" ht="13.1" x14ac:dyDescent="0.25">
      <c r="A173" s="238" t="s">
        <v>95</v>
      </c>
      <c r="B173" s="239" t="s">
        <v>453</v>
      </c>
      <c r="C173" s="240" t="s">
        <v>454</v>
      </c>
      <c r="D173" s="241"/>
      <c r="E173" s="242"/>
      <c r="F173" s="337"/>
      <c r="G173" s="243"/>
      <c r="H173" s="244"/>
      <c r="I173" s="245"/>
      <c r="J173" s="246"/>
      <c r="K173" s="247"/>
      <c r="O173" s="248">
        <v>1</v>
      </c>
    </row>
    <row r="174" spans="1:80" ht="20.95" x14ac:dyDescent="0.2">
      <c r="A174" s="249">
        <v>66</v>
      </c>
      <c r="B174" s="250" t="s">
        <v>1489</v>
      </c>
      <c r="C174" s="251" t="s">
        <v>1490</v>
      </c>
      <c r="D174" s="252" t="s">
        <v>470</v>
      </c>
      <c r="E174" s="253">
        <v>575.88</v>
      </c>
      <c r="F174" s="334">
        <v>0</v>
      </c>
      <c r="G174" s="254">
        <f>E174*F174</f>
        <v>0</v>
      </c>
      <c r="H174" s="255">
        <v>0</v>
      </c>
      <c r="I174" s="256">
        <f>E174*H174</f>
        <v>0</v>
      </c>
      <c r="J174" s="255"/>
      <c r="K174" s="256">
        <f>E174*J174</f>
        <v>0</v>
      </c>
      <c r="O174" s="248">
        <v>2</v>
      </c>
      <c r="AA174" s="223">
        <v>12</v>
      </c>
      <c r="AB174" s="223">
        <v>0</v>
      </c>
      <c r="AC174" s="223">
        <v>62</v>
      </c>
      <c r="AZ174" s="223">
        <v>2</v>
      </c>
      <c r="BA174" s="223">
        <f>IF(AZ174=1,G174,0)</f>
        <v>0</v>
      </c>
      <c r="BB174" s="223">
        <f>IF(AZ174=2,G174,0)</f>
        <v>0</v>
      </c>
      <c r="BC174" s="223">
        <f>IF(AZ174=3,G174,0)</f>
        <v>0</v>
      </c>
      <c r="BD174" s="223">
        <f>IF(AZ174=4,G174,0)</f>
        <v>0</v>
      </c>
      <c r="BE174" s="223">
        <f>IF(AZ174=5,G174,0)</f>
        <v>0</v>
      </c>
      <c r="CA174" s="248">
        <v>12</v>
      </c>
      <c r="CB174" s="248">
        <v>0</v>
      </c>
    </row>
    <row r="175" spans="1:80" x14ac:dyDescent="0.2">
      <c r="A175" s="257"/>
      <c r="B175" s="260"/>
      <c r="C175" s="331" t="s">
        <v>1491</v>
      </c>
      <c r="D175" s="332"/>
      <c r="E175" s="261">
        <v>575.88</v>
      </c>
      <c r="F175" s="335"/>
      <c r="G175" s="262"/>
      <c r="H175" s="263"/>
      <c r="I175" s="258"/>
      <c r="J175" s="264"/>
      <c r="K175" s="258"/>
      <c r="M175" s="259" t="s">
        <v>1491</v>
      </c>
      <c r="O175" s="248"/>
    </row>
    <row r="176" spans="1:80" x14ac:dyDescent="0.2">
      <c r="A176" s="249">
        <v>67</v>
      </c>
      <c r="B176" s="250" t="s">
        <v>1492</v>
      </c>
      <c r="C176" s="251" t="s">
        <v>1493</v>
      </c>
      <c r="D176" s="252" t="s">
        <v>470</v>
      </c>
      <c r="E176" s="253">
        <v>88.18</v>
      </c>
      <c r="F176" s="334">
        <v>0</v>
      </c>
      <c r="G176" s="254">
        <f>E176*F176</f>
        <v>0</v>
      </c>
      <c r="H176" s="255">
        <v>0</v>
      </c>
      <c r="I176" s="256">
        <f>E176*H176</f>
        <v>0</v>
      </c>
      <c r="J176" s="255"/>
      <c r="K176" s="256">
        <f>E176*J176</f>
        <v>0</v>
      </c>
      <c r="O176" s="248">
        <v>2</v>
      </c>
      <c r="AA176" s="223">
        <v>12</v>
      </c>
      <c r="AB176" s="223">
        <v>0</v>
      </c>
      <c r="AC176" s="223">
        <v>63</v>
      </c>
      <c r="AZ176" s="223">
        <v>2</v>
      </c>
      <c r="BA176" s="223">
        <f>IF(AZ176=1,G176,0)</f>
        <v>0</v>
      </c>
      <c r="BB176" s="223">
        <f>IF(AZ176=2,G176,0)</f>
        <v>0</v>
      </c>
      <c r="BC176" s="223">
        <f>IF(AZ176=3,G176,0)</f>
        <v>0</v>
      </c>
      <c r="BD176" s="223">
        <f>IF(AZ176=4,G176,0)</f>
        <v>0</v>
      </c>
      <c r="BE176" s="223">
        <f>IF(AZ176=5,G176,0)</f>
        <v>0</v>
      </c>
      <c r="CA176" s="248">
        <v>12</v>
      </c>
      <c r="CB176" s="248">
        <v>0</v>
      </c>
    </row>
    <row r="177" spans="1:80" x14ac:dyDescent="0.2">
      <c r="A177" s="257"/>
      <c r="B177" s="260"/>
      <c r="C177" s="331" t="s">
        <v>1494</v>
      </c>
      <c r="D177" s="332"/>
      <c r="E177" s="261">
        <v>88.18</v>
      </c>
      <c r="F177" s="335"/>
      <c r="G177" s="262"/>
      <c r="H177" s="263"/>
      <c r="I177" s="258"/>
      <c r="J177" s="264"/>
      <c r="K177" s="258"/>
      <c r="M177" s="259" t="s">
        <v>1494</v>
      </c>
      <c r="O177" s="248"/>
    </row>
    <row r="178" spans="1:80" ht="13.1" x14ac:dyDescent="0.25">
      <c r="A178" s="265"/>
      <c r="B178" s="266" t="s">
        <v>99</v>
      </c>
      <c r="C178" s="267" t="s">
        <v>455</v>
      </c>
      <c r="D178" s="268"/>
      <c r="E178" s="269"/>
      <c r="F178" s="336"/>
      <c r="G178" s="271">
        <f>SUM(G173:G177)</f>
        <v>0</v>
      </c>
      <c r="H178" s="272"/>
      <c r="I178" s="273">
        <f>SUM(I173:I177)</f>
        <v>0</v>
      </c>
      <c r="J178" s="272"/>
      <c r="K178" s="273">
        <f>SUM(K173:K177)</f>
        <v>0</v>
      </c>
      <c r="O178" s="248">
        <v>4</v>
      </c>
      <c r="BA178" s="274">
        <f>SUM(BA173:BA177)</f>
        <v>0</v>
      </c>
      <c r="BB178" s="274">
        <f>SUM(BB173:BB177)</f>
        <v>0</v>
      </c>
      <c r="BC178" s="274">
        <f>SUM(BC173:BC177)</f>
        <v>0</v>
      </c>
      <c r="BD178" s="274">
        <f>SUM(BD173:BD177)</f>
        <v>0</v>
      </c>
      <c r="BE178" s="274">
        <f>SUM(BE173:BE177)</f>
        <v>0</v>
      </c>
    </row>
    <row r="179" spans="1:80" ht="13.1" x14ac:dyDescent="0.25">
      <c r="A179" s="238" t="s">
        <v>95</v>
      </c>
      <c r="B179" s="239" t="s">
        <v>1495</v>
      </c>
      <c r="C179" s="240" t="s">
        <v>1496</v>
      </c>
      <c r="D179" s="241"/>
      <c r="E179" s="242"/>
      <c r="F179" s="337"/>
      <c r="G179" s="243"/>
      <c r="H179" s="244"/>
      <c r="I179" s="245"/>
      <c r="J179" s="246"/>
      <c r="K179" s="247"/>
      <c r="O179" s="248">
        <v>1</v>
      </c>
    </row>
    <row r="180" spans="1:80" x14ac:dyDescent="0.2">
      <c r="A180" s="249">
        <v>68</v>
      </c>
      <c r="B180" s="250" t="s">
        <v>1498</v>
      </c>
      <c r="C180" s="251" t="s">
        <v>1499</v>
      </c>
      <c r="D180" s="252" t="s">
        <v>98</v>
      </c>
      <c r="E180" s="253">
        <v>25</v>
      </c>
      <c r="F180" s="334">
        <v>0</v>
      </c>
      <c r="G180" s="254">
        <f>E180*F180</f>
        <v>0</v>
      </c>
      <c r="H180" s="255">
        <v>0</v>
      </c>
      <c r="I180" s="256">
        <f>E180*H180</f>
        <v>0</v>
      </c>
      <c r="J180" s="255"/>
      <c r="K180" s="256">
        <f>E180*J180</f>
        <v>0</v>
      </c>
      <c r="O180" s="248">
        <v>2</v>
      </c>
      <c r="AA180" s="223">
        <v>12</v>
      </c>
      <c r="AB180" s="223">
        <v>0</v>
      </c>
      <c r="AC180" s="223">
        <v>64</v>
      </c>
      <c r="AZ180" s="223">
        <v>2</v>
      </c>
      <c r="BA180" s="223">
        <f>IF(AZ180=1,G180,0)</f>
        <v>0</v>
      </c>
      <c r="BB180" s="223">
        <f>IF(AZ180=2,G180,0)</f>
        <v>0</v>
      </c>
      <c r="BC180" s="223">
        <f>IF(AZ180=3,G180,0)</f>
        <v>0</v>
      </c>
      <c r="BD180" s="223">
        <f>IF(AZ180=4,G180,0)</f>
        <v>0</v>
      </c>
      <c r="BE180" s="223">
        <f>IF(AZ180=5,G180,0)</f>
        <v>0</v>
      </c>
      <c r="CA180" s="248">
        <v>12</v>
      </c>
      <c r="CB180" s="248">
        <v>0</v>
      </c>
    </row>
    <row r="181" spans="1:80" ht="20.95" x14ac:dyDescent="0.2">
      <c r="A181" s="249">
        <v>69</v>
      </c>
      <c r="B181" s="250" t="s">
        <v>1500</v>
      </c>
      <c r="C181" s="251" t="s">
        <v>1501</v>
      </c>
      <c r="D181" s="252" t="s">
        <v>98</v>
      </c>
      <c r="E181" s="253">
        <v>23</v>
      </c>
      <c r="F181" s="334">
        <v>0</v>
      </c>
      <c r="G181" s="254">
        <f>E181*F181</f>
        <v>0</v>
      </c>
      <c r="H181" s="255">
        <v>0</v>
      </c>
      <c r="I181" s="256">
        <f>E181*H181</f>
        <v>0</v>
      </c>
      <c r="J181" s="255"/>
      <c r="K181" s="256">
        <f>E181*J181</f>
        <v>0</v>
      </c>
      <c r="O181" s="248">
        <v>2</v>
      </c>
      <c r="AA181" s="223">
        <v>12</v>
      </c>
      <c r="AB181" s="223">
        <v>0</v>
      </c>
      <c r="AC181" s="223">
        <v>65</v>
      </c>
      <c r="AZ181" s="223">
        <v>2</v>
      </c>
      <c r="BA181" s="223">
        <f>IF(AZ181=1,G181,0)</f>
        <v>0</v>
      </c>
      <c r="BB181" s="223">
        <f>IF(AZ181=2,G181,0)</f>
        <v>0</v>
      </c>
      <c r="BC181" s="223">
        <f>IF(AZ181=3,G181,0)</f>
        <v>0</v>
      </c>
      <c r="BD181" s="223">
        <f>IF(AZ181=4,G181,0)</f>
        <v>0</v>
      </c>
      <c r="BE181" s="223">
        <f>IF(AZ181=5,G181,0)</f>
        <v>0</v>
      </c>
      <c r="CA181" s="248">
        <v>12</v>
      </c>
      <c r="CB181" s="248">
        <v>0</v>
      </c>
    </row>
    <row r="182" spans="1:80" ht="20.95" x14ac:dyDescent="0.2">
      <c r="A182" s="249">
        <v>70</v>
      </c>
      <c r="B182" s="250" t="s">
        <v>1502</v>
      </c>
      <c r="C182" s="251" t="s">
        <v>1503</v>
      </c>
      <c r="D182" s="252" t="s">
        <v>98</v>
      </c>
      <c r="E182" s="253">
        <v>16</v>
      </c>
      <c r="F182" s="334">
        <v>0</v>
      </c>
      <c r="G182" s="254">
        <f>E182*F182</f>
        <v>0</v>
      </c>
      <c r="H182" s="255">
        <v>0</v>
      </c>
      <c r="I182" s="256">
        <f>E182*H182</f>
        <v>0</v>
      </c>
      <c r="J182" s="255"/>
      <c r="K182" s="256">
        <f>E182*J182</f>
        <v>0</v>
      </c>
      <c r="O182" s="248">
        <v>2</v>
      </c>
      <c r="AA182" s="223">
        <v>12</v>
      </c>
      <c r="AB182" s="223">
        <v>0</v>
      </c>
      <c r="AC182" s="223">
        <v>66</v>
      </c>
      <c r="AZ182" s="223">
        <v>2</v>
      </c>
      <c r="BA182" s="223">
        <f>IF(AZ182=1,G182,0)</f>
        <v>0</v>
      </c>
      <c r="BB182" s="223">
        <f>IF(AZ182=2,G182,0)</f>
        <v>0</v>
      </c>
      <c r="BC182" s="223">
        <f>IF(AZ182=3,G182,0)</f>
        <v>0</v>
      </c>
      <c r="BD182" s="223">
        <f>IF(AZ182=4,G182,0)</f>
        <v>0</v>
      </c>
      <c r="BE182" s="223">
        <f>IF(AZ182=5,G182,0)</f>
        <v>0</v>
      </c>
      <c r="CA182" s="248">
        <v>12</v>
      </c>
      <c r="CB182" s="248">
        <v>0</v>
      </c>
    </row>
    <row r="183" spans="1:80" ht="20.95" x14ac:dyDescent="0.2">
      <c r="A183" s="249">
        <v>71</v>
      </c>
      <c r="B183" s="250" t="s">
        <v>1504</v>
      </c>
      <c r="C183" s="251" t="s">
        <v>1505</v>
      </c>
      <c r="D183" s="252" t="s">
        <v>98</v>
      </c>
      <c r="E183" s="253">
        <v>2</v>
      </c>
      <c r="F183" s="334">
        <v>0</v>
      </c>
      <c r="G183" s="254">
        <f>E183*F183</f>
        <v>0</v>
      </c>
      <c r="H183" s="255">
        <v>0</v>
      </c>
      <c r="I183" s="256">
        <f>E183*H183</f>
        <v>0</v>
      </c>
      <c r="J183" s="255"/>
      <c r="K183" s="256">
        <f>E183*J183</f>
        <v>0</v>
      </c>
      <c r="O183" s="248">
        <v>2</v>
      </c>
      <c r="AA183" s="223">
        <v>12</v>
      </c>
      <c r="AB183" s="223">
        <v>0</v>
      </c>
      <c r="AC183" s="223">
        <v>67</v>
      </c>
      <c r="AZ183" s="223">
        <v>2</v>
      </c>
      <c r="BA183" s="223">
        <f>IF(AZ183=1,G183,0)</f>
        <v>0</v>
      </c>
      <c r="BB183" s="223">
        <f>IF(AZ183=2,G183,0)</f>
        <v>0</v>
      </c>
      <c r="BC183" s="223">
        <f>IF(AZ183=3,G183,0)</f>
        <v>0</v>
      </c>
      <c r="BD183" s="223">
        <f>IF(AZ183=4,G183,0)</f>
        <v>0</v>
      </c>
      <c r="BE183" s="223">
        <f>IF(AZ183=5,G183,0)</f>
        <v>0</v>
      </c>
      <c r="CA183" s="248">
        <v>12</v>
      </c>
      <c r="CB183" s="248">
        <v>0</v>
      </c>
    </row>
    <row r="184" spans="1:80" ht="13.1" x14ac:dyDescent="0.25">
      <c r="A184" s="265"/>
      <c r="B184" s="266" t="s">
        <v>99</v>
      </c>
      <c r="C184" s="267" t="s">
        <v>1497</v>
      </c>
      <c r="D184" s="268"/>
      <c r="E184" s="269"/>
      <c r="F184" s="336"/>
      <c r="G184" s="271">
        <f>SUM(G179:G183)</f>
        <v>0</v>
      </c>
      <c r="H184" s="272"/>
      <c r="I184" s="273">
        <f>SUM(I179:I183)</f>
        <v>0</v>
      </c>
      <c r="J184" s="272"/>
      <c r="K184" s="273">
        <f>SUM(K179:K183)</f>
        <v>0</v>
      </c>
      <c r="O184" s="248">
        <v>4</v>
      </c>
      <c r="BA184" s="274">
        <f>SUM(BA179:BA183)</f>
        <v>0</v>
      </c>
      <c r="BB184" s="274">
        <f>SUM(BB179:BB183)</f>
        <v>0</v>
      </c>
      <c r="BC184" s="274">
        <f>SUM(BC179:BC183)</f>
        <v>0</v>
      </c>
      <c r="BD184" s="274">
        <f>SUM(BD179:BD183)</f>
        <v>0</v>
      </c>
      <c r="BE184" s="274">
        <f>SUM(BE179:BE183)</f>
        <v>0</v>
      </c>
    </row>
    <row r="185" spans="1:80" ht="13.1" x14ac:dyDescent="0.25">
      <c r="A185" s="238" t="s">
        <v>95</v>
      </c>
      <c r="B185" s="239" t="s">
        <v>1506</v>
      </c>
      <c r="C185" s="240" t="s">
        <v>1507</v>
      </c>
      <c r="D185" s="241"/>
      <c r="E185" s="242"/>
      <c r="F185" s="337"/>
      <c r="G185" s="243"/>
      <c r="H185" s="244"/>
      <c r="I185" s="245"/>
      <c r="J185" s="246"/>
      <c r="K185" s="247"/>
      <c r="O185" s="248">
        <v>1</v>
      </c>
    </row>
    <row r="186" spans="1:80" x14ac:dyDescent="0.2">
      <c r="A186" s="249">
        <v>72</v>
      </c>
      <c r="B186" s="250" t="s">
        <v>1509</v>
      </c>
      <c r="C186" s="251" t="s">
        <v>1510</v>
      </c>
      <c r="D186" s="252" t="s">
        <v>306</v>
      </c>
      <c r="E186" s="253">
        <v>0.90400000000000003</v>
      </c>
      <c r="F186" s="334">
        <v>0</v>
      </c>
      <c r="G186" s="254">
        <f>E186*F186</f>
        <v>0</v>
      </c>
      <c r="H186" s="255">
        <v>0</v>
      </c>
      <c r="I186" s="256">
        <f>E186*H186</f>
        <v>0</v>
      </c>
      <c r="J186" s="255"/>
      <c r="K186" s="256">
        <f>E186*J186</f>
        <v>0</v>
      </c>
      <c r="O186" s="248">
        <v>2</v>
      </c>
      <c r="AA186" s="223">
        <v>8</v>
      </c>
      <c r="AB186" s="223">
        <v>1</v>
      </c>
      <c r="AC186" s="223">
        <v>3</v>
      </c>
      <c r="AZ186" s="223">
        <v>1</v>
      </c>
      <c r="BA186" s="223">
        <f>IF(AZ186=1,G186,0)</f>
        <v>0</v>
      </c>
      <c r="BB186" s="223">
        <f>IF(AZ186=2,G186,0)</f>
        <v>0</v>
      </c>
      <c r="BC186" s="223">
        <f>IF(AZ186=3,G186,0)</f>
        <v>0</v>
      </c>
      <c r="BD186" s="223">
        <f>IF(AZ186=4,G186,0)</f>
        <v>0</v>
      </c>
      <c r="BE186" s="223">
        <f>IF(AZ186=5,G186,0)</f>
        <v>0</v>
      </c>
      <c r="CA186" s="248">
        <v>8</v>
      </c>
      <c r="CB186" s="248">
        <v>1</v>
      </c>
    </row>
    <row r="187" spans="1:80" x14ac:dyDescent="0.2">
      <c r="A187" s="249">
        <v>73</v>
      </c>
      <c r="B187" s="250" t="s">
        <v>1511</v>
      </c>
      <c r="C187" s="251" t="s">
        <v>1512</v>
      </c>
      <c r="D187" s="252" t="s">
        <v>306</v>
      </c>
      <c r="E187" s="253">
        <v>8.1359999999999992</v>
      </c>
      <c r="F187" s="334">
        <v>0</v>
      </c>
      <c r="G187" s="254">
        <f>E187*F187</f>
        <v>0</v>
      </c>
      <c r="H187" s="255">
        <v>0</v>
      </c>
      <c r="I187" s="256">
        <f>E187*H187</f>
        <v>0</v>
      </c>
      <c r="J187" s="255"/>
      <c r="K187" s="256">
        <f>E187*J187</f>
        <v>0</v>
      </c>
      <c r="O187" s="248">
        <v>2</v>
      </c>
      <c r="AA187" s="223">
        <v>8</v>
      </c>
      <c r="AB187" s="223">
        <v>1</v>
      </c>
      <c r="AC187" s="223">
        <v>3</v>
      </c>
      <c r="AZ187" s="223">
        <v>1</v>
      </c>
      <c r="BA187" s="223">
        <f>IF(AZ187=1,G187,0)</f>
        <v>0</v>
      </c>
      <c r="BB187" s="223">
        <f>IF(AZ187=2,G187,0)</f>
        <v>0</v>
      </c>
      <c r="BC187" s="223">
        <f>IF(AZ187=3,G187,0)</f>
        <v>0</v>
      </c>
      <c r="BD187" s="223">
        <f>IF(AZ187=4,G187,0)</f>
        <v>0</v>
      </c>
      <c r="BE187" s="223">
        <f>IF(AZ187=5,G187,0)</f>
        <v>0</v>
      </c>
      <c r="CA187" s="248">
        <v>8</v>
      </c>
      <c r="CB187" s="248">
        <v>1</v>
      </c>
    </row>
    <row r="188" spans="1:80" x14ac:dyDescent="0.2">
      <c r="A188" s="249">
        <v>74</v>
      </c>
      <c r="B188" s="250" t="s">
        <v>1513</v>
      </c>
      <c r="C188" s="251" t="s">
        <v>1514</v>
      </c>
      <c r="D188" s="252" t="s">
        <v>306</v>
      </c>
      <c r="E188" s="253">
        <v>0.90400000000000003</v>
      </c>
      <c r="F188" s="334">
        <v>0</v>
      </c>
      <c r="G188" s="254">
        <f>E188*F188</f>
        <v>0</v>
      </c>
      <c r="H188" s="255">
        <v>0</v>
      </c>
      <c r="I188" s="256">
        <f>E188*H188</f>
        <v>0</v>
      </c>
      <c r="J188" s="255"/>
      <c r="K188" s="256">
        <f>E188*J188</f>
        <v>0</v>
      </c>
      <c r="O188" s="248">
        <v>2</v>
      </c>
      <c r="AA188" s="223">
        <v>8</v>
      </c>
      <c r="AB188" s="223">
        <v>1</v>
      </c>
      <c r="AC188" s="223">
        <v>3</v>
      </c>
      <c r="AZ188" s="223">
        <v>1</v>
      </c>
      <c r="BA188" s="223">
        <f>IF(AZ188=1,G188,0)</f>
        <v>0</v>
      </c>
      <c r="BB188" s="223">
        <f>IF(AZ188=2,G188,0)</f>
        <v>0</v>
      </c>
      <c r="BC188" s="223">
        <f>IF(AZ188=3,G188,0)</f>
        <v>0</v>
      </c>
      <c r="BD188" s="223">
        <f>IF(AZ188=4,G188,0)</f>
        <v>0</v>
      </c>
      <c r="BE188" s="223">
        <f>IF(AZ188=5,G188,0)</f>
        <v>0</v>
      </c>
      <c r="CA188" s="248">
        <v>8</v>
      </c>
      <c r="CB188" s="248">
        <v>1</v>
      </c>
    </row>
    <row r="189" spans="1:80" x14ac:dyDescent="0.2">
      <c r="A189" s="249">
        <v>75</v>
      </c>
      <c r="B189" s="250" t="s">
        <v>1515</v>
      </c>
      <c r="C189" s="251" t="s">
        <v>1516</v>
      </c>
      <c r="D189" s="252" t="s">
        <v>306</v>
      </c>
      <c r="E189" s="253">
        <v>1.8080000000000001</v>
      </c>
      <c r="F189" s="334">
        <v>0</v>
      </c>
      <c r="G189" s="254">
        <f>E189*F189</f>
        <v>0</v>
      </c>
      <c r="H189" s="255">
        <v>0</v>
      </c>
      <c r="I189" s="256">
        <f>E189*H189</f>
        <v>0</v>
      </c>
      <c r="J189" s="255"/>
      <c r="K189" s="256">
        <f>E189*J189</f>
        <v>0</v>
      </c>
      <c r="O189" s="248">
        <v>2</v>
      </c>
      <c r="AA189" s="223">
        <v>8</v>
      </c>
      <c r="AB189" s="223">
        <v>1</v>
      </c>
      <c r="AC189" s="223">
        <v>3</v>
      </c>
      <c r="AZ189" s="223">
        <v>1</v>
      </c>
      <c r="BA189" s="223">
        <f>IF(AZ189=1,G189,0)</f>
        <v>0</v>
      </c>
      <c r="BB189" s="223">
        <f>IF(AZ189=2,G189,0)</f>
        <v>0</v>
      </c>
      <c r="BC189" s="223">
        <f>IF(AZ189=3,G189,0)</f>
        <v>0</v>
      </c>
      <c r="BD189" s="223">
        <f>IF(AZ189=4,G189,0)</f>
        <v>0</v>
      </c>
      <c r="BE189" s="223">
        <f>IF(AZ189=5,G189,0)</f>
        <v>0</v>
      </c>
      <c r="CA189" s="248">
        <v>8</v>
      </c>
      <c r="CB189" s="248">
        <v>1</v>
      </c>
    </row>
    <row r="190" spans="1:80" x14ac:dyDescent="0.2">
      <c r="A190" s="249">
        <v>76</v>
      </c>
      <c r="B190" s="250" t="s">
        <v>1517</v>
      </c>
      <c r="C190" s="251" t="s">
        <v>1518</v>
      </c>
      <c r="D190" s="252" t="s">
        <v>306</v>
      </c>
      <c r="E190" s="253">
        <v>0.90400000000000003</v>
      </c>
      <c r="F190" s="334">
        <v>0</v>
      </c>
      <c r="G190" s="254">
        <f>E190*F190</f>
        <v>0</v>
      </c>
      <c r="H190" s="255">
        <v>0</v>
      </c>
      <c r="I190" s="256">
        <f>E190*H190</f>
        <v>0</v>
      </c>
      <c r="J190" s="255"/>
      <c r="K190" s="256">
        <f>E190*J190</f>
        <v>0</v>
      </c>
      <c r="O190" s="248">
        <v>2</v>
      </c>
      <c r="AA190" s="223">
        <v>8</v>
      </c>
      <c r="AB190" s="223">
        <v>1</v>
      </c>
      <c r="AC190" s="223">
        <v>3</v>
      </c>
      <c r="AZ190" s="223">
        <v>1</v>
      </c>
      <c r="BA190" s="223">
        <f>IF(AZ190=1,G190,0)</f>
        <v>0</v>
      </c>
      <c r="BB190" s="223">
        <f>IF(AZ190=2,G190,0)</f>
        <v>0</v>
      </c>
      <c r="BC190" s="223">
        <f>IF(AZ190=3,G190,0)</f>
        <v>0</v>
      </c>
      <c r="BD190" s="223">
        <f>IF(AZ190=4,G190,0)</f>
        <v>0</v>
      </c>
      <c r="BE190" s="223">
        <f>IF(AZ190=5,G190,0)</f>
        <v>0</v>
      </c>
      <c r="CA190" s="248">
        <v>8</v>
      </c>
      <c r="CB190" s="248">
        <v>1</v>
      </c>
    </row>
    <row r="191" spans="1:80" ht="13.1" x14ac:dyDescent="0.25">
      <c r="A191" s="265"/>
      <c r="B191" s="266" t="s">
        <v>99</v>
      </c>
      <c r="C191" s="267" t="s">
        <v>1508</v>
      </c>
      <c r="D191" s="268"/>
      <c r="E191" s="269"/>
      <c r="F191" s="270"/>
      <c r="G191" s="271">
        <f>SUM(G185:G190)</f>
        <v>0</v>
      </c>
      <c r="H191" s="272"/>
      <c r="I191" s="273">
        <f>SUM(I185:I190)</f>
        <v>0</v>
      </c>
      <c r="J191" s="272"/>
      <c r="K191" s="273">
        <f>SUM(K185:K190)</f>
        <v>0</v>
      </c>
      <c r="O191" s="248">
        <v>4</v>
      </c>
      <c r="BA191" s="274">
        <f>SUM(BA185:BA190)</f>
        <v>0</v>
      </c>
      <c r="BB191" s="274">
        <f>SUM(BB185:BB190)</f>
        <v>0</v>
      </c>
      <c r="BC191" s="274">
        <f>SUM(BC185:BC190)</f>
        <v>0</v>
      </c>
      <c r="BD191" s="274">
        <f>SUM(BD185:BD190)</f>
        <v>0</v>
      </c>
      <c r="BE191" s="274">
        <f>SUM(BE185:BE190)</f>
        <v>0</v>
      </c>
    </row>
    <row r="192" spans="1:80" x14ac:dyDescent="0.2">
      <c r="E192" s="223"/>
    </row>
    <row r="193" spans="5:5" x14ac:dyDescent="0.2">
      <c r="E193" s="223"/>
    </row>
    <row r="194" spans="5:5" x14ac:dyDescent="0.2">
      <c r="E194" s="223"/>
    </row>
    <row r="195" spans="5:5" x14ac:dyDescent="0.2">
      <c r="E195" s="223"/>
    </row>
    <row r="196" spans="5:5" x14ac:dyDescent="0.2">
      <c r="E196" s="223"/>
    </row>
    <row r="197" spans="5:5" x14ac:dyDescent="0.2">
      <c r="E197" s="223"/>
    </row>
    <row r="198" spans="5:5" x14ac:dyDescent="0.2">
      <c r="E198" s="223"/>
    </row>
    <row r="199" spans="5:5" x14ac:dyDescent="0.2">
      <c r="E199" s="223"/>
    </row>
    <row r="200" spans="5:5" x14ac:dyDescent="0.2">
      <c r="E200" s="223"/>
    </row>
    <row r="201" spans="5:5" x14ac:dyDescent="0.2">
      <c r="E201" s="223"/>
    </row>
    <row r="202" spans="5:5" x14ac:dyDescent="0.2">
      <c r="E202" s="223"/>
    </row>
    <row r="203" spans="5:5" x14ac:dyDescent="0.2">
      <c r="E203" s="223"/>
    </row>
    <row r="204" spans="5:5" x14ac:dyDescent="0.2">
      <c r="E204" s="223"/>
    </row>
    <row r="205" spans="5:5" x14ac:dyDescent="0.2">
      <c r="E205" s="223"/>
    </row>
    <row r="206" spans="5:5" x14ac:dyDescent="0.2">
      <c r="E206" s="223"/>
    </row>
    <row r="207" spans="5:5" x14ac:dyDescent="0.2">
      <c r="E207" s="223"/>
    </row>
    <row r="208" spans="5:5" x14ac:dyDescent="0.2">
      <c r="E208" s="223"/>
    </row>
    <row r="209" spans="1:7" x14ac:dyDescent="0.2">
      <c r="E209" s="223"/>
    </row>
    <row r="210" spans="1:7" x14ac:dyDescent="0.2">
      <c r="E210" s="223"/>
    </row>
    <row r="211" spans="1:7" x14ac:dyDescent="0.2">
      <c r="E211" s="223"/>
    </row>
    <row r="212" spans="1:7" x14ac:dyDescent="0.2">
      <c r="E212" s="223"/>
    </row>
    <row r="213" spans="1:7" x14ac:dyDescent="0.2">
      <c r="E213" s="223"/>
    </row>
    <row r="214" spans="1:7" x14ac:dyDescent="0.2">
      <c r="E214" s="223"/>
    </row>
    <row r="215" spans="1:7" x14ac:dyDescent="0.2">
      <c r="A215" s="264"/>
      <c r="B215" s="264"/>
      <c r="C215" s="264"/>
      <c r="D215" s="264"/>
      <c r="E215" s="264"/>
      <c r="F215" s="264"/>
      <c r="G215" s="264"/>
    </row>
    <row r="216" spans="1:7" x14ac:dyDescent="0.2">
      <c r="A216" s="264"/>
      <c r="B216" s="264"/>
      <c r="C216" s="264"/>
      <c r="D216" s="264"/>
      <c r="E216" s="264"/>
      <c r="F216" s="264"/>
      <c r="G216" s="264"/>
    </row>
    <row r="217" spans="1:7" x14ac:dyDescent="0.2">
      <c r="A217" s="264"/>
      <c r="B217" s="264"/>
      <c r="C217" s="264"/>
      <c r="D217" s="264"/>
      <c r="E217" s="264"/>
      <c r="F217" s="264"/>
      <c r="G217" s="264"/>
    </row>
    <row r="218" spans="1:7" x14ac:dyDescent="0.2">
      <c r="A218" s="264"/>
      <c r="B218" s="264"/>
      <c r="C218" s="264"/>
      <c r="D218" s="264"/>
      <c r="E218" s="264"/>
      <c r="F218" s="264"/>
      <c r="G218" s="264"/>
    </row>
    <row r="219" spans="1:7" x14ac:dyDescent="0.2">
      <c r="E219" s="223"/>
    </row>
    <row r="220" spans="1:7" x14ac:dyDescent="0.2">
      <c r="E220" s="223"/>
    </row>
    <row r="221" spans="1:7" x14ac:dyDescent="0.2">
      <c r="E221" s="223"/>
    </row>
    <row r="222" spans="1:7" x14ac:dyDescent="0.2">
      <c r="E222" s="223"/>
    </row>
    <row r="223" spans="1:7" x14ac:dyDescent="0.2">
      <c r="E223" s="223"/>
    </row>
    <row r="224" spans="1:7" x14ac:dyDescent="0.2">
      <c r="E224" s="223"/>
    </row>
    <row r="225" spans="5:5" x14ac:dyDescent="0.2">
      <c r="E225" s="223"/>
    </row>
    <row r="226" spans="5:5" x14ac:dyDescent="0.2">
      <c r="E226" s="223"/>
    </row>
    <row r="227" spans="5:5" x14ac:dyDescent="0.2">
      <c r="E227" s="223"/>
    </row>
    <row r="228" spans="5:5" x14ac:dyDescent="0.2">
      <c r="E228" s="223"/>
    </row>
    <row r="229" spans="5:5" x14ac:dyDescent="0.2">
      <c r="E229" s="223"/>
    </row>
    <row r="230" spans="5:5" x14ac:dyDescent="0.2">
      <c r="E230" s="223"/>
    </row>
    <row r="231" spans="5:5" x14ac:dyDescent="0.2">
      <c r="E231" s="223"/>
    </row>
    <row r="232" spans="5:5" x14ac:dyDescent="0.2">
      <c r="E232" s="223"/>
    </row>
    <row r="233" spans="5:5" x14ac:dyDescent="0.2">
      <c r="E233" s="223"/>
    </row>
    <row r="234" spans="5:5" x14ac:dyDescent="0.2">
      <c r="E234" s="223"/>
    </row>
    <row r="235" spans="5:5" x14ac:dyDescent="0.2">
      <c r="E235" s="223"/>
    </row>
    <row r="236" spans="5:5" x14ac:dyDescent="0.2">
      <c r="E236" s="223"/>
    </row>
    <row r="237" spans="5:5" x14ac:dyDescent="0.2">
      <c r="E237" s="223"/>
    </row>
    <row r="238" spans="5:5" x14ac:dyDescent="0.2">
      <c r="E238" s="223"/>
    </row>
    <row r="239" spans="5:5" x14ac:dyDescent="0.2">
      <c r="E239" s="223"/>
    </row>
    <row r="240" spans="5:5" x14ac:dyDescent="0.2">
      <c r="E240" s="223"/>
    </row>
    <row r="241" spans="1:7" x14ac:dyDescent="0.2">
      <c r="E241" s="223"/>
    </row>
    <row r="242" spans="1:7" x14ac:dyDescent="0.2">
      <c r="E242" s="223"/>
    </row>
    <row r="243" spans="1:7" x14ac:dyDescent="0.2">
      <c r="E243" s="223"/>
    </row>
    <row r="244" spans="1:7" x14ac:dyDescent="0.2">
      <c r="E244" s="223"/>
    </row>
    <row r="245" spans="1:7" x14ac:dyDescent="0.2">
      <c r="E245" s="223"/>
    </row>
    <row r="246" spans="1:7" x14ac:dyDescent="0.2">
      <c r="E246" s="223"/>
    </row>
    <row r="247" spans="1:7" x14ac:dyDescent="0.2">
      <c r="E247" s="223"/>
    </row>
    <row r="248" spans="1:7" x14ac:dyDescent="0.2">
      <c r="E248" s="223"/>
    </row>
    <row r="249" spans="1:7" x14ac:dyDescent="0.2">
      <c r="E249" s="223"/>
    </row>
    <row r="250" spans="1:7" x14ac:dyDescent="0.2">
      <c r="A250" s="275"/>
      <c r="B250" s="275"/>
    </row>
    <row r="251" spans="1:7" x14ac:dyDescent="0.2">
      <c r="A251" s="264"/>
      <c r="B251" s="264"/>
      <c r="C251" s="276"/>
      <c r="D251" s="276"/>
      <c r="E251" s="277"/>
      <c r="F251" s="276"/>
      <c r="G251" s="278"/>
    </row>
    <row r="252" spans="1:7" x14ac:dyDescent="0.2">
      <c r="A252" s="279"/>
      <c r="B252" s="279"/>
      <c r="C252" s="264"/>
      <c r="D252" s="264"/>
      <c r="E252" s="280"/>
      <c r="F252" s="264"/>
      <c r="G252" s="264"/>
    </row>
    <row r="253" spans="1:7" x14ac:dyDescent="0.2">
      <c r="A253" s="264"/>
      <c r="B253" s="264"/>
      <c r="C253" s="264"/>
      <c r="D253" s="264"/>
      <c r="E253" s="280"/>
      <c r="F253" s="264"/>
      <c r="G253" s="264"/>
    </row>
    <row r="254" spans="1:7" x14ac:dyDescent="0.2">
      <c r="A254" s="264"/>
      <c r="B254" s="264"/>
      <c r="C254" s="264"/>
      <c r="D254" s="264"/>
      <c r="E254" s="280"/>
      <c r="F254" s="264"/>
      <c r="G254" s="264"/>
    </row>
    <row r="255" spans="1:7" x14ac:dyDescent="0.2">
      <c r="A255" s="264"/>
      <c r="B255" s="264"/>
      <c r="C255" s="264"/>
      <c r="D255" s="264"/>
      <c r="E255" s="280"/>
      <c r="F255" s="264"/>
      <c r="G255" s="264"/>
    </row>
    <row r="256" spans="1:7" x14ac:dyDescent="0.2">
      <c r="A256" s="264"/>
      <c r="B256" s="264"/>
      <c r="C256" s="264"/>
      <c r="D256" s="264"/>
      <c r="E256" s="280"/>
      <c r="F256" s="264"/>
      <c r="G256" s="264"/>
    </row>
    <row r="257" spans="1:7" x14ac:dyDescent="0.2">
      <c r="A257" s="264"/>
      <c r="B257" s="264"/>
      <c r="C257" s="264"/>
      <c r="D257" s="264"/>
      <c r="E257" s="280"/>
      <c r="F257" s="264"/>
      <c r="G257" s="264"/>
    </row>
    <row r="258" spans="1:7" x14ac:dyDescent="0.2">
      <c r="A258" s="264"/>
      <c r="B258" s="264"/>
      <c r="C258" s="264"/>
      <c r="D258" s="264"/>
      <c r="E258" s="280"/>
      <c r="F258" s="264"/>
      <c r="G258" s="264"/>
    </row>
    <row r="259" spans="1:7" x14ac:dyDescent="0.2">
      <c r="A259" s="264"/>
      <c r="B259" s="264"/>
      <c r="C259" s="264"/>
      <c r="D259" s="264"/>
      <c r="E259" s="280"/>
      <c r="F259" s="264"/>
      <c r="G259" s="264"/>
    </row>
    <row r="260" spans="1:7" x14ac:dyDescent="0.2">
      <c r="A260" s="264"/>
      <c r="B260" s="264"/>
      <c r="C260" s="264"/>
      <c r="D260" s="264"/>
      <c r="E260" s="280"/>
      <c r="F260" s="264"/>
      <c r="G260" s="264"/>
    </row>
    <row r="261" spans="1:7" x14ac:dyDescent="0.2">
      <c r="A261" s="264"/>
      <c r="B261" s="264"/>
      <c r="C261" s="264"/>
      <c r="D261" s="264"/>
      <c r="E261" s="280"/>
      <c r="F261" s="264"/>
      <c r="G261" s="264"/>
    </row>
    <row r="262" spans="1:7" x14ac:dyDescent="0.2">
      <c r="A262" s="264"/>
      <c r="B262" s="264"/>
      <c r="C262" s="264"/>
      <c r="D262" s="264"/>
      <c r="E262" s="280"/>
      <c r="F262" s="264"/>
      <c r="G262" s="264"/>
    </row>
    <row r="263" spans="1:7" x14ac:dyDescent="0.2">
      <c r="A263" s="264"/>
      <c r="B263" s="264"/>
      <c r="C263" s="264"/>
      <c r="D263" s="264"/>
      <c r="E263" s="280"/>
      <c r="F263" s="264"/>
      <c r="G263" s="264"/>
    </row>
    <row r="264" spans="1:7" x14ac:dyDescent="0.2">
      <c r="A264" s="264"/>
      <c r="B264" s="264"/>
      <c r="C264" s="264"/>
      <c r="D264" s="264"/>
      <c r="E264" s="280"/>
      <c r="F264" s="264"/>
      <c r="G264" s="264"/>
    </row>
  </sheetData>
  <sheetProtection algorithmName="SHA-512" hashValue="3x4AATFlMAllaTG88KGSh8cXgn4kK+NyGXnTmzg57tjYJEN4TjzBxk68t4qCUIXiEEx78sJ6+eMQsIC8eneW4g==" saltValue="WqHWR+Ku1PWOYbnCvkQDoA==" spinCount="100000" sheet="1" objects="1" scenarios="1"/>
  <mergeCells count="89">
    <mergeCell ref="C175:D175"/>
    <mergeCell ref="C177:D177"/>
    <mergeCell ref="C162:D162"/>
    <mergeCell ref="C164:D164"/>
    <mergeCell ref="C166:D166"/>
    <mergeCell ref="C168:D168"/>
    <mergeCell ref="C170:D170"/>
    <mergeCell ref="C153:D153"/>
    <mergeCell ref="C155:D155"/>
    <mergeCell ref="C141:D141"/>
    <mergeCell ref="C143:D143"/>
    <mergeCell ref="C145:D145"/>
    <mergeCell ref="C147:D147"/>
    <mergeCell ref="C148:D148"/>
    <mergeCell ref="C136:D136"/>
    <mergeCell ref="C138:D138"/>
    <mergeCell ref="C139:D139"/>
    <mergeCell ref="C114:D114"/>
    <mergeCell ref="C116:D116"/>
    <mergeCell ref="C118:D118"/>
    <mergeCell ref="C120:D120"/>
    <mergeCell ref="C126:D126"/>
    <mergeCell ref="C130:D130"/>
    <mergeCell ref="C131:D131"/>
    <mergeCell ref="C133:D133"/>
    <mergeCell ref="C134:D134"/>
    <mergeCell ref="C135:D135"/>
    <mergeCell ref="C97:D97"/>
    <mergeCell ref="C99:D99"/>
    <mergeCell ref="C108:D108"/>
    <mergeCell ref="C110:D110"/>
    <mergeCell ref="C85:D85"/>
    <mergeCell ref="C87:D87"/>
    <mergeCell ref="C89:D89"/>
    <mergeCell ref="C91:D91"/>
    <mergeCell ref="C93:D93"/>
    <mergeCell ref="C95:D95"/>
    <mergeCell ref="C83:D83"/>
    <mergeCell ref="C69:D69"/>
    <mergeCell ref="C71:D71"/>
    <mergeCell ref="C72:D72"/>
    <mergeCell ref="C73:D73"/>
    <mergeCell ref="C74:D74"/>
    <mergeCell ref="C75:D75"/>
    <mergeCell ref="C76:D76"/>
    <mergeCell ref="C77:D77"/>
    <mergeCell ref="C78:D78"/>
    <mergeCell ref="C80:D80"/>
    <mergeCell ref="C82:D82"/>
    <mergeCell ref="C68:D68"/>
    <mergeCell ref="C55:D55"/>
    <mergeCell ref="C57:D57"/>
    <mergeCell ref="C58:D58"/>
    <mergeCell ref="C59:D59"/>
    <mergeCell ref="C60:D60"/>
    <mergeCell ref="C62:D62"/>
    <mergeCell ref="C63:D63"/>
    <mergeCell ref="C64:D64"/>
    <mergeCell ref="C65:D65"/>
    <mergeCell ref="C66:D66"/>
    <mergeCell ref="C67:D67"/>
    <mergeCell ref="C51:D51"/>
    <mergeCell ref="C53:D53"/>
    <mergeCell ref="C54:D54"/>
    <mergeCell ref="C26:D26"/>
    <mergeCell ref="C27:D27"/>
    <mergeCell ref="C30:D30"/>
    <mergeCell ref="C31:D31"/>
    <mergeCell ref="C32:D32"/>
    <mergeCell ref="C36:D36"/>
    <mergeCell ref="C37:D37"/>
    <mergeCell ref="C38:D38"/>
    <mergeCell ref="C40:D40"/>
    <mergeCell ref="C45:D45"/>
    <mergeCell ref="C49:D49"/>
    <mergeCell ref="C24:D24"/>
    <mergeCell ref="A1:G1"/>
    <mergeCell ref="A3:B3"/>
    <mergeCell ref="A4:B4"/>
    <mergeCell ref="E4:G4"/>
    <mergeCell ref="C9:D9"/>
    <mergeCell ref="C11:D11"/>
    <mergeCell ref="C13:D13"/>
    <mergeCell ref="C14:D14"/>
    <mergeCell ref="C15:D15"/>
    <mergeCell ref="C18:D18"/>
    <mergeCell ref="C19:D19"/>
    <mergeCell ref="C20:D20"/>
    <mergeCell ref="C21:D21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1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1520</v>
      </c>
      <c r="D2" s="89" t="s">
        <v>1521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1272</v>
      </c>
      <c r="B5" s="100"/>
      <c r="C5" s="101" t="s">
        <v>1273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'SO02 SO 02.B Rek'!E12</f>
        <v>0</v>
      </c>
      <c r="D15" s="140">
        <f>'SO02 SO 02.B Rek'!A20</f>
        <v>0</v>
      </c>
      <c r="E15" s="141"/>
      <c r="F15" s="142"/>
      <c r="G15" s="139">
        <f>'SO02 SO 02.B Rek'!I20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'SO02 SO 02.B Rek'!F12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'SO02 SO 02.B Rek'!H12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'SO02 SO 02.B Rek'!G12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'SO02 SO 02.B Rek'!I12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'SO02 SO 02.B Rek'!H18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VDXn6wi9Thq1iY3Ox/f+djTTORvLEHlchGk2wfDf8xbBQgzA8cEdMerOluRgWJmZZ4YcqfhDH+RzX3hO8MAu8A==" saltValue="lOu7OBPccSOKd44A20sbDA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1"/>
  <dimension ref="A1:BE65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106</v>
      </c>
      <c r="I1" s="182"/>
    </row>
    <row r="2" spans="1:57" ht="13.75" thickBot="1" x14ac:dyDescent="0.3">
      <c r="A2" s="319" t="s">
        <v>74</v>
      </c>
      <c r="B2" s="320"/>
      <c r="C2" s="183" t="s">
        <v>105</v>
      </c>
      <c r="D2" s="184"/>
      <c r="E2" s="185"/>
      <c r="F2" s="184"/>
      <c r="G2" s="321" t="s">
        <v>104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'SO00 SO 00 Pol'!B7</f>
        <v>00</v>
      </c>
      <c r="B7" s="62" t="str">
        <f>'SO00 SO 00 Pol'!C7</f>
        <v>Ostatní náklady</v>
      </c>
      <c r="D7" s="195"/>
      <c r="E7" s="282">
        <f>'SO00 SO 00 Pol'!BA20</f>
        <v>0</v>
      </c>
      <c r="F7" s="283">
        <f>'SO00 SO 00 Pol'!BB20</f>
        <v>0</v>
      </c>
      <c r="G7" s="283">
        <f>'SO00 SO 00 Pol'!BC20</f>
        <v>0</v>
      </c>
      <c r="H7" s="283">
        <f>'SO00 SO 00 Pol'!BD20</f>
        <v>0</v>
      </c>
      <c r="I7" s="284">
        <f>'SO00 SO 00 Pol'!BE20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4">
        <f>SUM(I13:I13)</f>
        <v>0</v>
      </c>
      <c r="I14" s="325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+anLXzggsZI0kNBygoP2UMw46xvaqLtYMUoqQW55axo70RqpN3cWbnISnqGk0fSnLSK56hd/0phx1CzFefn9Rg==" saltValue="6KIqAdyJq3sHc/kh1PZXMw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2"/>
  <dimension ref="A1:BE69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1520</v>
      </c>
      <c r="I1" s="182"/>
    </row>
    <row r="2" spans="1:57" ht="13.75" thickBot="1" x14ac:dyDescent="0.3">
      <c r="A2" s="319" t="s">
        <v>74</v>
      </c>
      <c r="B2" s="320"/>
      <c r="C2" s="183" t="s">
        <v>1274</v>
      </c>
      <c r="D2" s="184"/>
      <c r="E2" s="185"/>
      <c r="F2" s="184"/>
      <c r="G2" s="321" t="s">
        <v>1521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x14ac:dyDescent="0.2">
      <c r="A7" s="281" t="str">
        <f>'SO02 SO 02.B Pol'!B7</f>
        <v>1</v>
      </c>
      <c r="B7" s="62" t="str">
        <f>'SO02 SO 02.B Pol'!C7</f>
        <v>Zemní práce</v>
      </c>
      <c r="D7" s="195"/>
      <c r="E7" s="282">
        <f>'SO02 SO 02.B Pol'!BA21</f>
        <v>0</v>
      </c>
      <c r="F7" s="283">
        <f>'SO02 SO 02.B Pol'!BB21</f>
        <v>0</v>
      </c>
      <c r="G7" s="283">
        <f>'SO02 SO 02.B Pol'!BC21</f>
        <v>0</v>
      </c>
      <c r="H7" s="283">
        <f>'SO02 SO 02.B Pol'!BD21</f>
        <v>0</v>
      </c>
      <c r="I7" s="284">
        <f>'SO02 SO 02.B Pol'!BE21</f>
        <v>0</v>
      </c>
    </row>
    <row r="8" spans="1:57" s="118" customFormat="1" x14ac:dyDescent="0.2">
      <c r="A8" s="281" t="str">
        <f>'SO02 SO 02.B Pol'!B22</f>
        <v>8</v>
      </c>
      <c r="B8" s="62" t="str">
        <f>'SO02 SO 02.B Pol'!C22</f>
        <v>Trubní vedení</v>
      </c>
      <c r="D8" s="195"/>
      <c r="E8" s="282">
        <f>'SO02 SO 02.B Pol'!BA27</f>
        <v>0</v>
      </c>
      <c r="F8" s="283">
        <f>'SO02 SO 02.B Pol'!BB27</f>
        <v>0</v>
      </c>
      <c r="G8" s="283">
        <f>'SO02 SO 02.B Pol'!BC27</f>
        <v>0</v>
      </c>
      <c r="H8" s="283">
        <f>'SO02 SO 02.B Pol'!BD27</f>
        <v>0</v>
      </c>
      <c r="I8" s="284">
        <f>'SO02 SO 02.B Pol'!BE27</f>
        <v>0</v>
      </c>
    </row>
    <row r="9" spans="1:57" s="118" customFormat="1" x14ac:dyDescent="0.2">
      <c r="A9" s="281" t="str">
        <f>'SO02 SO 02.B Pol'!B28</f>
        <v>9</v>
      </c>
      <c r="B9" s="62" t="str">
        <f>'SO02 SO 02.B Pol'!C28</f>
        <v>Ostatní konstrukce a práce-bourání</v>
      </c>
      <c r="D9" s="195"/>
      <c r="E9" s="282">
        <f>'SO02 SO 02.B Pol'!BA32</f>
        <v>0</v>
      </c>
      <c r="F9" s="283">
        <f>'SO02 SO 02.B Pol'!BB32</f>
        <v>0</v>
      </c>
      <c r="G9" s="283">
        <f>'SO02 SO 02.B Pol'!BC32</f>
        <v>0</v>
      </c>
      <c r="H9" s="283">
        <f>'SO02 SO 02.B Pol'!BD32</f>
        <v>0</v>
      </c>
      <c r="I9" s="284">
        <f>'SO02 SO 02.B Pol'!BE32</f>
        <v>0</v>
      </c>
    </row>
    <row r="10" spans="1:57" s="118" customFormat="1" x14ac:dyDescent="0.2">
      <c r="A10" s="281" t="str">
        <f>'SO02 SO 02.B Pol'!B33</f>
        <v>997</v>
      </c>
      <c r="B10" s="62" t="str">
        <f>'SO02 SO 02.B Pol'!C33</f>
        <v>Přesun sutě</v>
      </c>
      <c r="D10" s="195"/>
      <c r="E10" s="282">
        <f>'SO02 SO 02.B Pol'!BA38</f>
        <v>0</v>
      </c>
      <c r="F10" s="283">
        <f>'SO02 SO 02.B Pol'!BB38</f>
        <v>0</v>
      </c>
      <c r="G10" s="283">
        <f>'SO02 SO 02.B Pol'!BC38</f>
        <v>0</v>
      </c>
      <c r="H10" s="283">
        <f>'SO02 SO 02.B Pol'!BD38</f>
        <v>0</v>
      </c>
      <c r="I10" s="284">
        <f>'SO02 SO 02.B Pol'!BE38</f>
        <v>0</v>
      </c>
    </row>
    <row r="11" spans="1:57" s="118" customFormat="1" ht="13.1" thickBot="1" x14ac:dyDescent="0.25">
      <c r="A11" s="281" t="str">
        <f>'SO02 SO 02.B Pol'!B39</f>
        <v>713</v>
      </c>
      <c r="B11" s="62" t="str">
        <f>'SO02 SO 02.B Pol'!C39</f>
        <v>Izolace tepelné</v>
      </c>
      <c r="D11" s="195"/>
      <c r="E11" s="282">
        <f>'SO02 SO 02.B Pol'!BA46</f>
        <v>0</v>
      </c>
      <c r="F11" s="283">
        <f>'SO02 SO 02.B Pol'!BB46</f>
        <v>0</v>
      </c>
      <c r="G11" s="283">
        <f>'SO02 SO 02.B Pol'!BC46</f>
        <v>0</v>
      </c>
      <c r="H11" s="283">
        <f>'SO02 SO 02.B Pol'!BD46</f>
        <v>0</v>
      </c>
      <c r="I11" s="284">
        <f>'SO02 SO 02.B Pol'!BE46</f>
        <v>0</v>
      </c>
    </row>
    <row r="12" spans="1:57" s="14" customFormat="1" ht="13.75" thickBot="1" x14ac:dyDescent="0.3">
      <c r="A12" s="196"/>
      <c r="B12" s="197" t="s">
        <v>77</v>
      </c>
      <c r="C12" s="197"/>
      <c r="D12" s="198"/>
      <c r="E12" s="199">
        <f>SUM(E7:E11)</f>
        <v>0</v>
      </c>
      <c r="F12" s="200">
        <f>SUM(F7:F11)</f>
        <v>0</v>
      </c>
      <c r="G12" s="200">
        <f>SUM(G7:G11)</f>
        <v>0</v>
      </c>
      <c r="H12" s="200">
        <f>SUM(H7:H11)</f>
        <v>0</v>
      </c>
      <c r="I12" s="201">
        <f>SUM(I7:I11)</f>
        <v>0</v>
      </c>
    </row>
    <row r="13" spans="1:57" x14ac:dyDescent="0.2">
      <c r="A13" s="118"/>
      <c r="B13" s="118"/>
      <c r="C13" s="118"/>
      <c r="D13" s="118"/>
      <c r="E13" s="118"/>
      <c r="F13" s="118"/>
      <c r="G13" s="118"/>
      <c r="H13" s="118"/>
      <c r="I13" s="118"/>
    </row>
    <row r="14" spans="1:57" ht="19.5" customHeight="1" x14ac:dyDescent="0.3">
      <c r="A14" s="187" t="s">
        <v>78</v>
      </c>
      <c r="B14" s="187"/>
      <c r="C14" s="187"/>
      <c r="D14" s="187"/>
      <c r="E14" s="187"/>
      <c r="F14" s="187"/>
      <c r="G14" s="202"/>
      <c r="H14" s="187"/>
      <c r="I14" s="187"/>
      <c r="BA14" s="124"/>
      <c r="BB14" s="124"/>
      <c r="BC14" s="124"/>
      <c r="BD14" s="124"/>
      <c r="BE14" s="124"/>
    </row>
    <row r="15" spans="1:57" ht="13.1" thickBot="1" x14ac:dyDescent="0.25"/>
    <row r="16" spans="1:57" ht="13.1" x14ac:dyDescent="0.25">
      <c r="A16" s="153" t="s">
        <v>79</v>
      </c>
      <c r="B16" s="154"/>
      <c r="C16" s="154"/>
      <c r="D16" s="203"/>
      <c r="E16" s="204" t="s">
        <v>80</v>
      </c>
      <c r="F16" s="205" t="s">
        <v>12</v>
      </c>
      <c r="G16" s="206" t="s">
        <v>81</v>
      </c>
      <c r="H16" s="207"/>
      <c r="I16" s="208" t="s">
        <v>80</v>
      </c>
    </row>
    <row r="17" spans="1:53" x14ac:dyDescent="0.2">
      <c r="A17" s="147"/>
      <c r="B17" s="138"/>
      <c r="C17" s="138"/>
      <c r="D17" s="209"/>
      <c r="E17" s="210"/>
      <c r="F17" s="211"/>
      <c r="G17" s="212">
        <f>CHOOSE(BA17+1,E12+F12,E12+F12+H12,E12+F12+G12+H12,E12,F12,H12,G12,H12+G12,0)</f>
        <v>0</v>
      </c>
      <c r="H17" s="213"/>
      <c r="I17" s="214">
        <f>E17+F17*G17/100</f>
        <v>0</v>
      </c>
      <c r="BA17" s="1">
        <v>8</v>
      </c>
    </row>
    <row r="18" spans="1:53" ht="13.75" thickBot="1" x14ac:dyDescent="0.3">
      <c r="A18" s="215"/>
      <c r="B18" s="216" t="s">
        <v>82</v>
      </c>
      <c r="C18" s="217"/>
      <c r="D18" s="218"/>
      <c r="E18" s="219"/>
      <c r="F18" s="220"/>
      <c r="G18" s="220"/>
      <c r="H18" s="324">
        <f>SUM(I17:I17)</f>
        <v>0</v>
      </c>
      <c r="I18" s="325"/>
    </row>
    <row r="20" spans="1:53" ht="13.1" x14ac:dyDescent="0.25">
      <c r="B20" s="14"/>
      <c r="F20" s="221"/>
      <c r="G20" s="222"/>
      <c r="H20" s="222"/>
      <c r="I20" s="46"/>
    </row>
    <row r="21" spans="1:53" x14ac:dyDescent="0.2">
      <c r="F21" s="221"/>
      <c r="G21" s="222"/>
      <c r="H21" s="222"/>
      <c r="I21" s="46"/>
    </row>
    <row r="22" spans="1:53" x14ac:dyDescent="0.2">
      <c r="F22" s="221"/>
      <c r="G22" s="222"/>
      <c r="H22" s="222"/>
      <c r="I22" s="46"/>
    </row>
    <row r="23" spans="1:53" x14ac:dyDescent="0.2">
      <c r="F23" s="221"/>
      <c r="G23" s="222"/>
      <c r="H23" s="222"/>
      <c r="I23" s="46"/>
    </row>
    <row r="24" spans="1:53" x14ac:dyDescent="0.2">
      <c r="F24" s="221"/>
      <c r="G24" s="222"/>
      <c r="H24" s="222"/>
      <c r="I24" s="46"/>
    </row>
    <row r="25" spans="1:53" x14ac:dyDescent="0.2">
      <c r="F25" s="221"/>
      <c r="G25" s="222"/>
      <c r="H25" s="222"/>
      <c r="I25" s="46"/>
    </row>
    <row r="26" spans="1:53" x14ac:dyDescent="0.2">
      <c r="F26" s="221"/>
      <c r="G26" s="222"/>
      <c r="H26" s="222"/>
      <c r="I26" s="46"/>
    </row>
    <row r="27" spans="1:53" x14ac:dyDescent="0.2">
      <c r="F27" s="221"/>
      <c r="G27" s="222"/>
      <c r="H27" s="222"/>
      <c r="I27" s="46"/>
    </row>
    <row r="28" spans="1:53" x14ac:dyDescent="0.2">
      <c r="F28" s="221"/>
      <c r="G28" s="222"/>
      <c r="H28" s="222"/>
      <c r="I28" s="46"/>
    </row>
    <row r="29" spans="1:53" x14ac:dyDescent="0.2">
      <c r="F29" s="221"/>
      <c r="G29" s="222"/>
      <c r="H29" s="222"/>
      <c r="I29" s="46"/>
    </row>
    <row r="30" spans="1:53" x14ac:dyDescent="0.2">
      <c r="F30" s="221"/>
      <c r="G30" s="222"/>
      <c r="H30" s="222"/>
      <c r="I30" s="46"/>
    </row>
    <row r="31" spans="1:53" x14ac:dyDescent="0.2">
      <c r="F31" s="221"/>
      <c r="G31" s="222"/>
      <c r="H31" s="222"/>
      <c r="I31" s="46"/>
    </row>
    <row r="32" spans="1:53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</sheetData>
  <sheetProtection algorithmName="SHA-512" hashValue="Ee7lzEAup4SiKI/V9BARewKX/GlmhYm5bcBcIIkxcWuZLouUt1a1Gyo9/qYhRhVFseLYbMC4THdKdI+Ld1dK6Q==" saltValue="SRIWCPg828F9EjMyz0L6lw==" spinCount="100000" sheet="1" objects="1" scenarios="1"/>
  <mergeCells count="4">
    <mergeCell ref="A1:B1"/>
    <mergeCell ref="A2:B2"/>
    <mergeCell ref="G2:I2"/>
    <mergeCell ref="H18:I18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FFC000"/>
  </sheetPr>
  <dimension ref="A1:CB119"/>
  <sheetViews>
    <sheetView showGridLines="0" zoomScaleNormal="100" zoomScaleSheetLayoutView="100" workbookViewId="0">
      <selection activeCell="F8" sqref="F8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'SO02 SO 02.B Rek'!H1</f>
        <v>SO 02.B</v>
      </c>
      <c r="G3" s="229"/>
    </row>
    <row r="4" spans="1:80" ht="13.75" thickBot="1" x14ac:dyDescent="0.3">
      <c r="A4" s="327" t="s">
        <v>74</v>
      </c>
      <c r="B4" s="320"/>
      <c r="C4" s="183" t="s">
        <v>1274</v>
      </c>
      <c r="D4" s="184"/>
      <c r="E4" s="328" t="str">
        <f>'SO02 SO 02.B Rek'!G2</f>
        <v>Spodní stavba- zdravotechnické instalace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96</v>
      </c>
      <c r="C7" s="240" t="s">
        <v>97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1522</v>
      </c>
      <c r="C8" s="251" t="s">
        <v>1523</v>
      </c>
      <c r="D8" s="252" t="s">
        <v>230</v>
      </c>
      <c r="E8" s="253">
        <v>136.80000000000001</v>
      </c>
      <c r="F8" s="334">
        <v>0</v>
      </c>
      <c r="G8" s="254">
        <f t="shared" ref="G8:G20" si="0">E8*F8</f>
        <v>0</v>
      </c>
      <c r="H8" s="255">
        <v>0</v>
      </c>
      <c r="I8" s="256">
        <f t="shared" ref="I8:I20" si="1">E8*H8</f>
        <v>0</v>
      </c>
      <c r="J8" s="255">
        <v>0</v>
      </c>
      <c r="K8" s="256">
        <f t="shared" ref="K8:K20" si="2">E8*J8</f>
        <v>0</v>
      </c>
      <c r="O8" s="248">
        <v>2</v>
      </c>
      <c r="AA8" s="223">
        <v>1</v>
      </c>
      <c r="AB8" s="223">
        <v>1</v>
      </c>
      <c r="AC8" s="223">
        <v>1</v>
      </c>
      <c r="AZ8" s="223">
        <v>1</v>
      </c>
      <c r="BA8" s="223">
        <f t="shared" ref="BA8:BA20" si="3">IF(AZ8=1,G8,0)</f>
        <v>0</v>
      </c>
      <c r="BB8" s="223">
        <f t="shared" ref="BB8:BB20" si="4">IF(AZ8=2,G8,0)</f>
        <v>0</v>
      </c>
      <c r="BC8" s="223">
        <f t="shared" ref="BC8:BC20" si="5">IF(AZ8=3,G8,0)</f>
        <v>0</v>
      </c>
      <c r="BD8" s="223">
        <f t="shared" ref="BD8:BD20" si="6">IF(AZ8=4,G8,0)</f>
        <v>0</v>
      </c>
      <c r="BE8" s="223">
        <f t="shared" ref="BE8:BE20" si="7">IF(AZ8=5,G8,0)</f>
        <v>0</v>
      </c>
      <c r="CA8" s="248">
        <v>1</v>
      </c>
      <c r="CB8" s="248">
        <v>1</v>
      </c>
    </row>
    <row r="9" spans="1:80" ht="20.95" x14ac:dyDescent="0.2">
      <c r="A9" s="249">
        <v>2</v>
      </c>
      <c r="B9" s="250" t="s">
        <v>1524</v>
      </c>
      <c r="C9" s="251" t="s">
        <v>1525</v>
      </c>
      <c r="D9" s="252" t="s">
        <v>230</v>
      </c>
      <c r="E9" s="253">
        <v>136.80000000000001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>
        <v>0</v>
      </c>
      <c r="K9" s="256">
        <f t="shared" si="2"/>
        <v>0</v>
      </c>
      <c r="O9" s="248">
        <v>2</v>
      </c>
      <c r="AA9" s="223">
        <v>1</v>
      </c>
      <c r="AB9" s="223">
        <v>1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</v>
      </c>
      <c r="CB9" s="248">
        <v>1</v>
      </c>
    </row>
    <row r="10" spans="1:80" x14ac:dyDescent="0.2">
      <c r="A10" s="249">
        <v>3</v>
      </c>
      <c r="B10" s="250" t="s">
        <v>1526</v>
      </c>
      <c r="C10" s="251" t="s">
        <v>1527</v>
      </c>
      <c r="D10" s="252" t="s">
        <v>158</v>
      </c>
      <c r="E10" s="253">
        <v>342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>
        <v>0</v>
      </c>
      <c r="K10" s="256">
        <f t="shared" si="2"/>
        <v>0</v>
      </c>
      <c r="O10" s="248">
        <v>2</v>
      </c>
      <c r="AA10" s="223">
        <v>1</v>
      </c>
      <c r="AB10" s="223">
        <v>1</v>
      </c>
      <c r="AC10" s="223">
        <v>1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</v>
      </c>
      <c r="CB10" s="248">
        <v>1</v>
      </c>
    </row>
    <row r="11" spans="1:80" ht="20.95" x14ac:dyDescent="0.2">
      <c r="A11" s="249">
        <v>4</v>
      </c>
      <c r="B11" s="250" t="s">
        <v>1528</v>
      </c>
      <c r="C11" s="251" t="s">
        <v>1529</v>
      </c>
      <c r="D11" s="252" t="s">
        <v>158</v>
      </c>
      <c r="E11" s="253">
        <v>342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>
        <v>0</v>
      </c>
      <c r="K11" s="256">
        <f t="shared" si="2"/>
        <v>0</v>
      </c>
      <c r="O11" s="248">
        <v>2</v>
      </c>
      <c r="AA11" s="223">
        <v>1</v>
      </c>
      <c r="AB11" s="223">
        <v>1</v>
      </c>
      <c r="AC11" s="223">
        <v>1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</v>
      </c>
      <c r="CB11" s="248">
        <v>1</v>
      </c>
    </row>
    <row r="12" spans="1:80" ht="20.95" x14ac:dyDescent="0.2">
      <c r="A12" s="249">
        <v>5</v>
      </c>
      <c r="B12" s="250" t="s">
        <v>1530</v>
      </c>
      <c r="C12" s="251" t="s">
        <v>1531</v>
      </c>
      <c r="D12" s="252" t="s">
        <v>230</v>
      </c>
      <c r="E12" s="253">
        <v>136.80000000000001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>
        <v>0</v>
      </c>
      <c r="K12" s="256">
        <f t="shared" si="2"/>
        <v>0</v>
      </c>
      <c r="O12" s="248">
        <v>2</v>
      </c>
      <c r="AA12" s="223">
        <v>1</v>
      </c>
      <c r="AB12" s="223">
        <v>1</v>
      </c>
      <c r="AC12" s="223">
        <v>1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</v>
      </c>
      <c r="CB12" s="248">
        <v>1</v>
      </c>
    </row>
    <row r="13" spans="1:80" ht="20.95" x14ac:dyDescent="0.2">
      <c r="A13" s="249">
        <v>6</v>
      </c>
      <c r="B13" s="250" t="s">
        <v>1532</v>
      </c>
      <c r="C13" s="251" t="s">
        <v>1533</v>
      </c>
      <c r="D13" s="252" t="s">
        <v>230</v>
      </c>
      <c r="E13" s="253">
        <v>22.8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>
        <v>0</v>
      </c>
      <c r="K13" s="256">
        <f t="shared" si="2"/>
        <v>0</v>
      </c>
      <c r="O13" s="248">
        <v>2</v>
      </c>
      <c r="AA13" s="223">
        <v>1</v>
      </c>
      <c r="AB13" s="223">
        <v>1</v>
      </c>
      <c r="AC13" s="223">
        <v>1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</v>
      </c>
      <c r="CB13" s="248">
        <v>1</v>
      </c>
    </row>
    <row r="14" spans="1:80" ht="20.95" x14ac:dyDescent="0.2">
      <c r="A14" s="249">
        <v>7</v>
      </c>
      <c r="B14" s="250" t="s">
        <v>1534</v>
      </c>
      <c r="C14" s="251" t="s">
        <v>1535</v>
      </c>
      <c r="D14" s="252" t="s">
        <v>230</v>
      </c>
      <c r="E14" s="253">
        <v>222.8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>
        <v>0</v>
      </c>
      <c r="K14" s="256">
        <f t="shared" si="2"/>
        <v>0</v>
      </c>
      <c r="O14" s="248">
        <v>2</v>
      </c>
      <c r="AA14" s="223">
        <v>1</v>
      </c>
      <c r="AB14" s="223">
        <v>1</v>
      </c>
      <c r="AC14" s="223">
        <v>1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</v>
      </c>
      <c r="CB14" s="248">
        <v>1</v>
      </c>
    </row>
    <row r="15" spans="1:80" x14ac:dyDescent="0.2">
      <c r="A15" s="249">
        <v>8</v>
      </c>
      <c r="B15" s="250" t="s">
        <v>1536</v>
      </c>
      <c r="C15" s="251" t="s">
        <v>1537</v>
      </c>
      <c r="D15" s="252" t="s">
        <v>230</v>
      </c>
      <c r="E15" s="253">
        <v>22.8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>
        <v>0</v>
      </c>
      <c r="K15" s="256">
        <f t="shared" si="2"/>
        <v>0</v>
      </c>
      <c r="O15" s="248">
        <v>2</v>
      </c>
      <c r="AA15" s="223">
        <v>1</v>
      </c>
      <c r="AB15" s="223">
        <v>1</v>
      </c>
      <c r="AC15" s="223">
        <v>1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</v>
      </c>
      <c r="CB15" s="248">
        <v>1</v>
      </c>
    </row>
    <row r="16" spans="1:80" x14ac:dyDescent="0.2">
      <c r="A16" s="249">
        <v>9</v>
      </c>
      <c r="B16" s="250" t="s">
        <v>1538</v>
      </c>
      <c r="C16" s="251" t="s">
        <v>1539</v>
      </c>
      <c r="D16" s="252" t="s">
        <v>306</v>
      </c>
      <c r="E16" s="253">
        <v>36.479999999999997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>
        <v>0</v>
      </c>
      <c r="K16" s="256">
        <f t="shared" si="2"/>
        <v>0</v>
      </c>
      <c r="O16" s="248">
        <v>2</v>
      </c>
      <c r="AA16" s="223">
        <v>1</v>
      </c>
      <c r="AB16" s="223">
        <v>1</v>
      </c>
      <c r="AC16" s="223">
        <v>1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</v>
      </c>
      <c r="CB16" s="248">
        <v>1</v>
      </c>
    </row>
    <row r="17" spans="1:80" x14ac:dyDescent="0.2">
      <c r="A17" s="249">
        <v>10</v>
      </c>
      <c r="B17" s="250" t="s">
        <v>1540</v>
      </c>
      <c r="C17" s="251" t="s">
        <v>1541</v>
      </c>
      <c r="D17" s="252" t="s">
        <v>306</v>
      </c>
      <c r="E17" s="253">
        <v>48.64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>
        <v>0</v>
      </c>
      <c r="K17" s="256">
        <f t="shared" si="2"/>
        <v>0</v>
      </c>
      <c r="O17" s="248">
        <v>2</v>
      </c>
      <c r="AA17" s="223">
        <v>1</v>
      </c>
      <c r="AB17" s="223">
        <v>1</v>
      </c>
      <c r="AC17" s="223">
        <v>1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</v>
      </c>
      <c r="CB17" s="248">
        <v>1</v>
      </c>
    </row>
    <row r="18" spans="1:80" ht="20.95" x14ac:dyDescent="0.2">
      <c r="A18" s="249">
        <v>11</v>
      </c>
      <c r="B18" s="250" t="s">
        <v>1542</v>
      </c>
      <c r="C18" s="251" t="s">
        <v>1543</v>
      </c>
      <c r="D18" s="252" t="s">
        <v>230</v>
      </c>
      <c r="E18" s="253">
        <v>114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>
        <v>0</v>
      </c>
      <c r="K18" s="256">
        <f t="shared" si="2"/>
        <v>0</v>
      </c>
      <c r="O18" s="248">
        <v>2</v>
      </c>
      <c r="AA18" s="223">
        <v>1</v>
      </c>
      <c r="AB18" s="223">
        <v>1</v>
      </c>
      <c r="AC18" s="223">
        <v>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</v>
      </c>
      <c r="CB18" s="248">
        <v>1</v>
      </c>
    </row>
    <row r="19" spans="1:80" ht="20.95" x14ac:dyDescent="0.2">
      <c r="A19" s="249">
        <v>12</v>
      </c>
      <c r="B19" s="250" t="s">
        <v>1544</v>
      </c>
      <c r="C19" s="251" t="s">
        <v>1545</v>
      </c>
      <c r="D19" s="252" t="s">
        <v>230</v>
      </c>
      <c r="E19" s="253">
        <v>22.8</v>
      </c>
      <c r="F19" s="334">
        <v>0</v>
      </c>
      <c r="G19" s="254">
        <f t="shared" si="0"/>
        <v>0</v>
      </c>
      <c r="H19" s="255">
        <v>0</v>
      </c>
      <c r="I19" s="256">
        <f t="shared" si="1"/>
        <v>0</v>
      </c>
      <c r="J19" s="255">
        <v>0</v>
      </c>
      <c r="K19" s="256">
        <f t="shared" si="2"/>
        <v>0</v>
      </c>
      <c r="O19" s="248">
        <v>2</v>
      </c>
      <c r="AA19" s="223">
        <v>1</v>
      </c>
      <c r="AB19" s="223">
        <v>1</v>
      </c>
      <c r="AC19" s="223">
        <v>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</v>
      </c>
      <c r="CB19" s="248">
        <v>1</v>
      </c>
    </row>
    <row r="20" spans="1:80" ht="20.95" x14ac:dyDescent="0.2">
      <c r="A20" s="249">
        <v>13</v>
      </c>
      <c r="B20" s="250" t="s">
        <v>1546</v>
      </c>
      <c r="C20" s="251" t="s">
        <v>1547</v>
      </c>
      <c r="D20" s="252" t="s">
        <v>230</v>
      </c>
      <c r="E20" s="253">
        <v>7.6</v>
      </c>
      <c r="F20" s="334">
        <v>0</v>
      </c>
      <c r="G20" s="254">
        <f t="shared" si="0"/>
        <v>0</v>
      </c>
      <c r="H20" s="255">
        <v>0</v>
      </c>
      <c r="I20" s="256">
        <f t="shared" si="1"/>
        <v>0</v>
      </c>
      <c r="J20" s="255">
        <v>0</v>
      </c>
      <c r="K20" s="256">
        <f t="shared" si="2"/>
        <v>0</v>
      </c>
      <c r="O20" s="248">
        <v>2</v>
      </c>
      <c r="AA20" s="223">
        <v>1</v>
      </c>
      <c r="AB20" s="223">
        <v>1</v>
      </c>
      <c r="AC20" s="223">
        <v>1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</v>
      </c>
      <c r="CB20" s="248">
        <v>1</v>
      </c>
    </row>
    <row r="21" spans="1:80" ht="13.1" x14ac:dyDescent="0.25">
      <c r="A21" s="265"/>
      <c r="B21" s="266" t="s">
        <v>99</v>
      </c>
      <c r="C21" s="267" t="s">
        <v>1277</v>
      </c>
      <c r="D21" s="268"/>
      <c r="E21" s="269"/>
      <c r="F21" s="336"/>
      <c r="G21" s="271">
        <f>SUM(G7:G20)</f>
        <v>0</v>
      </c>
      <c r="H21" s="272"/>
      <c r="I21" s="273">
        <f>SUM(I7:I20)</f>
        <v>0</v>
      </c>
      <c r="J21" s="272"/>
      <c r="K21" s="273">
        <f>SUM(K7:K20)</f>
        <v>0</v>
      </c>
      <c r="O21" s="248">
        <v>4</v>
      </c>
      <c r="BA21" s="274">
        <f>SUM(BA7:BA20)</f>
        <v>0</v>
      </c>
      <c r="BB21" s="274">
        <f>SUM(BB7:BB20)</f>
        <v>0</v>
      </c>
      <c r="BC21" s="274">
        <f>SUM(BC7:BC20)</f>
        <v>0</v>
      </c>
      <c r="BD21" s="274">
        <f>SUM(BD7:BD20)</f>
        <v>0</v>
      </c>
      <c r="BE21" s="274">
        <f>SUM(BE7:BE20)</f>
        <v>0</v>
      </c>
    </row>
    <row r="22" spans="1:80" ht="13.1" x14ac:dyDescent="0.25">
      <c r="A22" s="238" t="s">
        <v>95</v>
      </c>
      <c r="B22" s="239" t="s">
        <v>1548</v>
      </c>
      <c r="C22" s="240" t="s">
        <v>1549</v>
      </c>
      <c r="D22" s="241"/>
      <c r="E22" s="242"/>
      <c r="F22" s="337"/>
      <c r="G22" s="243"/>
      <c r="H22" s="244"/>
      <c r="I22" s="245"/>
      <c r="J22" s="246"/>
      <c r="K22" s="247"/>
      <c r="O22" s="248">
        <v>1</v>
      </c>
    </row>
    <row r="23" spans="1:80" x14ac:dyDescent="0.2">
      <c r="A23" s="249">
        <v>14</v>
      </c>
      <c r="B23" s="250" t="s">
        <v>1551</v>
      </c>
      <c r="C23" s="251" t="s">
        <v>1552</v>
      </c>
      <c r="D23" s="252" t="s">
        <v>263</v>
      </c>
      <c r="E23" s="253">
        <v>95</v>
      </c>
      <c r="F23" s="334">
        <v>0</v>
      </c>
      <c r="G23" s="254">
        <f>E23*F23</f>
        <v>0</v>
      </c>
      <c r="H23" s="255">
        <v>0</v>
      </c>
      <c r="I23" s="256">
        <f>E23*H23</f>
        <v>0</v>
      </c>
      <c r="J23" s="255">
        <v>0</v>
      </c>
      <c r="K23" s="256">
        <f>E23*J23</f>
        <v>0</v>
      </c>
      <c r="O23" s="248">
        <v>2</v>
      </c>
      <c r="AA23" s="223">
        <v>1</v>
      </c>
      <c r="AB23" s="223">
        <v>1</v>
      </c>
      <c r="AC23" s="223">
        <v>1</v>
      </c>
      <c r="AZ23" s="223">
        <v>1</v>
      </c>
      <c r="BA23" s="223">
        <f>IF(AZ23=1,G23,0)</f>
        <v>0</v>
      </c>
      <c r="BB23" s="223">
        <f>IF(AZ23=2,G23,0)</f>
        <v>0</v>
      </c>
      <c r="BC23" s="223">
        <f>IF(AZ23=3,G23,0)</f>
        <v>0</v>
      </c>
      <c r="BD23" s="223">
        <f>IF(AZ23=4,G23,0)</f>
        <v>0</v>
      </c>
      <c r="BE23" s="223">
        <f>IF(AZ23=5,G23,0)</f>
        <v>0</v>
      </c>
      <c r="CA23" s="248">
        <v>1</v>
      </c>
      <c r="CB23" s="248">
        <v>1</v>
      </c>
    </row>
    <row r="24" spans="1:80" ht="20.95" x14ac:dyDescent="0.2">
      <c r="A24" s="249">
        <v>15</v>
      </c>
      <c r="B24" s="250" t="s">
        <v>1553</v>
      </c>
      <c r="C24" s="251" t="s">
        <v>1554</v>
      </c>
      <c r="D24" s="252" t="s">
        <v>263</v>
      </c>
      <c r="E24" s="253">
        <v>10</v>
      </c>
      <c r="F24" s="334">
        <v>0</v>
      </c>
      <c r="G24" s="254">
        <f>E24*F24</f>
        <v>0</v>
      </c>
      <c r="H24" s="255">
        <v>0</v>
      </c>
      <c r="I24" s="256">
        <f>E24*H24</f>
        <v>0</v>
      </c>
      <c r="J24" s="255">
        <v>0</v>
      </c>
      <c r="K24" s="256">
        <f>E24*J24</f>
        <v>0</v>
      </c>
      <c r="O24" s="248">
        <v>2</v>
      </c>
      <c r="AA24" s="223">
        <v>1</v>
      </c>
      <c r="AB24" s="223">
        <v>1</v>
      </c>
      <c r="AC24" s="223">
        <v>1</v>
      </c>
      <c r="AZ24" s="223">
        <v>1</v>
      </c>
      <c r="BA24" s="223">
        <f>IF(AZ24=1,G24,0)</f>
        <v>0</v>
      </c>
      <c r="BB24" s="223">
        <f>IF(AZ24=2,G24,0)</f>
        <v>0</v>
      </c>
      <c r="BC24" s="223">
        <f>IF(AZ24=3,G24,0)</f>
        <v>0</v>
      </c>
      <c r="BD24" s="223">
        <f>IF(AZ24=4,G24,0)</f>
        <v>0</v>
      </c>
      <c r="BE24" s="223">
        <f>IF(AZ24=5,G24,0)</f>
        <v>0</v>
      </c>
      <c r="CA24" s="248">
        <v>1</v>
      </c>
      <c r="CB24" s="248">
        <v>1</v>
      </c>
    </row>
    <row r="25" spans="1:80" ht="20.95" x14ac:dyDescent="0.2">
      <c r="A25" s="249">
        <v>16</v>
      </c>
      <c r="B25" s="250" t="s">
        <v>1555</v>
      </c>
      <c r="C25" s="251" t="s">
        <v>1556</v>
      </c>
      <c r="D25" s="252" t="s">
        <v>263</v>
      </c>
      <c r="E25" s="253">
        <v>85</v>
      </c>
      <c r="F25" s="334">
        <v>0</v>
      </c>
      <c r="G25" s="254">
        <f>E25*F25</f>
        <v>0</v>
      </c>
      <c r="H25" s="255">
        <v>0</v>
      </c>
      <c r="I25" s="256">
        <f>E25*H25</f>
        <v>0</v>
      </c>
      <c r="J25" s="255">
        <v>0</v>
      </c>
      <c r="K25" s="256">
        <f>E25*J25</f>
        <v>0</v>
      </c>
      <c r="O25" s="248">
        <v>2</v>
      </c>
      <c r="AA25" s="223">
        <v>1</v>
      </c>
      <c r="AB25" s="223">
        <v>1</v>
      </c>
      <c r="AC25" s="223">
        <v>1</v>
      </c>
      <c r="AZ25" s="223">
        <v>1</v>
      </c>
      <c r="BA25" s="223">
        <f>IF(AZ25=1,G25,0)</f>
        <v>0</v>
      </c>
      <c r="BB25" s="223">
        <f>IF(AZ25=2,G25,0)</f>
        <v>0</v>
      </c>
      <c r="BC25" s="223">
        <f>IF(AZ25=3,G25,0)</f>
        <v>0</v>
      </c>
      <c r="BD25" s="223">
        <f>IF(AZ25=4,G25,0)</f>
        <v>0</v>
      </c>
      <c r="BE25" s="223">
        <f>IF(AZ25=5,G25,0)</f>
        <v>0</v>
      </c>
      <c r="CA25" s="248">
        <v>1</v>
      </c>
      <c r="CB25" s="248">
        <v>1</v>
      </c>
    </row>
    <row r="26" spans="1:80" ht="20.95" x14ac:dyDescent="0.2">
      <c r="A26" s="249">
        <v>17</v>
      </c>
      <c r="B26" s="250" t="s">
        <v>1557</v>
      </c>
      <c r="C26" s="251" t="s">
        <v>1558</v>
      </c>
      <c r="D26" s="252" t="s">
        <v>397</v>
      </c>
      <c r="E26" s="253">
        <v>1</v>
      </c>
      <c r="F26" s="334">
        <v>0</v>
      </c>
      <c r="G26" s="254">
        <f>E26*F26</f>
        <v>0</v>
      </c>
      <c r="H26" s="255">
        <v>0</v>
      </c>
      <c r="I26" s="256">
        <f>E26*H26</f>
        <v>0</v>
      </c>
      <c r="J26" s="255">
        <v>0</v>
      </c>
      <c r="K26" s="256">
        <f>E26*J26</f>
        <v>0</v>
      </c>
      <c r="O26" s="248">
        <v>2</v>
      </c>
      <c r="AA26" s="223">
        <v>1</v>
      </c>
      <c r="AB26" s="223">
        <v>1</v>
      </c>
      <c r="AC26" s="223">
        <v>1</v>
      </c>
      <c r="AZ26" s="223">
        <v>1</v>
      </c>
      <c r="BA26" s="223">
        <f>IF(AZ26=1,G26,0)</f>
        <v>0</v>
      </c>
      <c r="BB26" s="223">
        <f>IF(AZ26=2,G26,0)</f>
        <v>0</v>
      </c>
      <c r="BC26" s="223">
        <f>IF(AZ26=3,G26,0)</f>
        <v>0</v>
      </c>
      <c r="BD26" s="223">
        <f>IF(AZ26=4,G26,0)</f>
        <v>0</v>
      </c>
      <c r="BE26" s="223">
        <f>IF(AZ26=5,G26,0)</f>
        <v>0</v>
      </c>
      <c r="CA26" s="248">
        <v>1</v>
      </c>
      <c r="CB26" s="248">
        <v>1</v>
      </c>
    </row>
    <row r="27" spans="1:80" ht="13.1" x14ac:dyDescent="0.25">
      <c r="A27" s="265"/>
      <c r="B27" s="266" t="s">
        <v>99</v>
      </c>
      <c r="C27" s="267" t="s">
        <v>1550</v>
      </c>
      <c r="D27" s="268"/>
      <c r="E27" s="269"/>
      <c r="F27" s="336"/>
      <c r="G27" s="271">
        <f>SUM(G22:G26)</f>
        <v>0</v>
      </c>
      <c r="H27" s="272"/>
      <c r="I27" s="273">
        <f>SUM(I22:I26)</f>
        <v>0</v>
      </c>
      <c r="J27" s="272"/>
      <c r="K27" s="273">
        <f>SUM(K22:K26)</f>
        <v>0</v>
      </c>
      <c r="O27" s="248">
        <v>4</v>
      </c>
      <c r="BA27" s="274">
        <f>SUM(BA22:BA26)</f>
        <v>0</v>
      </c>
      <c r="BB27" s="274">
        <f>SUM(BB22:BB26)</f>
        <v>0</v>
      </c>
      <c r="BC27" s="274">
        <f>SUM(BC22:BC26)</f>
        <v>0</v>
      </c>
      <c r="BD27" s="274">
        <f>SUM(BD22:BD26)</f>
        <v>0</v>
      </c>
      <c r="BE27" s="274">
        <f>SUM(BE22:BE26)</f>
        <v>0</v>
      </c>
    </row>
    <row r="28" spans="1:80" ht="13.1" x14ac:dyDescent="0.25">
      <c r="A28" s="238" t="s">
        <v>95</v>
      </c>
      <c r="B28" s="239" t="s">
        <v>287</v>
      </c>
      <c r="C28" s="240" t="s">
        <v>1559</v>
      </c>
      <c r="D28" s="241"/>
      <c r="E28" s="242"/>
      <c r="F28" s="337"/>
      <c r="G28" s="243"/>
      <c r="H28" s="244"/>
      <c r="I28" s="245"/>
      <c r="J28" s="246"/>
      <c r="K28" s="247"/>
      <c r="O28" s="248">
        <v>1</v>
      </c>
    </row>
    <row r="29" spans="1:80" ht="20.95" x14ac:dyDescent="0.2">
      <c r="A29" s="249">
        <v>18</v>
      </c>
      <c r="B29" s="250" t="s">
        <v>1561</v>
      </c>
      <c r="C29" s="251" t="s">
        <v>1562</v>
      </c>
      <c r="D29" s="252" t="s">
        <v>306</v>
      </c>
      <c r="E29" s="253">
        <v>48.64</v>
      </c>
      <c r="F29" s="334">
        <v>0</v>
      </c>
      <c r="G29" s="254">
        <f>E29*F29</f>
        <v>0</v>
      </c>
      <c r="H29" s="255">
        <v>0</v>
      </c>
      <c r="I29" s="256">
        <f>E29*H29</f>
        <v>0</v>
      </c>
      <c r="J29" s="255">
        <v>0</v>
      </c>
      <c r="K29" s="256">
        <f>E29*J29</f>
        <v>0</v>
      </c>
      <c r="O29" s="248">
        <v>2</v>
      </c>
      <c r="AA29" s="223">
        <v>1</v>
      </c>
      <c r="AB29" s="223">
        <v>0</v>
      </c>
      <c r="AC29" s="223">
        <v>0</v>
      </c>
      <c r="AZ29" s="223">
        <v>1</v>
      </c>
      <c r="BA29" s="223">
        <f>IF(AZ29=1,G29,0)</f>
        <v>0</v>
      </c>
      <c r="BB29" s="223">
        <f>IF(AZ29=2,G29,0)</f>
        <v>0</v>
      </c>
      <c r="BC29" s="223">
        <f>IF(AZ29=3,G29,0)</f>
        <v>0</v>
      </c>
      <c r="BD29" s="223">
        <f>IF(AZ29=4,G29,0)</f>
        <v>0</v>
      </c>
      <c r="BE29" s="223">
        <f>IF(AZ29=5,G29,0)</f>
        <v>0</v>
      </c>
      <c r="CA29" s="248">
        <v>1</v>
      </c>
      <c r="CB29" s="248">
        <v>0</v>
      </c>
    </row>
    <row r="30" spans="1:80" x14ac:dyDescent="0.2">
      <c r="A30" s="249">
        <v>19</v>
      </c>
      <c r="B30" s="250" t="s">
        <v>1563</v>
      </c>
      <c r="C30" s="251" t="s">
        <v>1564</v>
      </c>
      <c r="D30" s="252" t="s">
        <v>397</v>
      </c>
      <c r="E30" s="253">
        <v>11</v>
      </c>
      <c r="F30" s="334">
        <v>0</v>
      </c>
      <c r="G30" s="254">
        <f>E30*F30</f>
        <v>0</v>
      </c>
      <c r="H30" s="255">
        <v>0</v>
      </c>
      <c r="I30" s="256">
        <f>E30*H30</f>
        <v>0</v>
      </c>
      <c r="J30" s="255">
        <v>0</v>
      </c>
      <c r="K30" s="256">
        <f>E30*J30</f>
        <v>0</v>
      </c>
      <c r="O30" s="248">
        <v>2</v>
      </c>
      <c r="AA30" s="223">
        <v>1</v>
      </c>
      <c r="AB30" s="223">
        <v>1</v>
      </c>
      <c r="AC30" s="223">
        <v>1</v>
      </c>
      <c r="AZ30" s="223">
        <v>1</v>
      </c>
      <c r="BA30" s="223">
        <f>IF(AZ30=1,G30,0)</f>
        <v>0</v>
      </c>
      <c r="BB30" s="223">
        <f>IF(AZ30=2,G30,0)</f>
        <v>0</v>
      </c>
      <c r="BC30" s="223">
        <f>IF(AZ30=3,G30,0)</f>
        <v>0</v>
      </c>
      <c r="BD30" s="223">
        <f>IF(AZ30=4,G30,0)</f>
        <v>0</v>
      </c>
      <c r="BE30" s="223">
        <f>IF(AZ30=5,G30,0)</f>
        <v>0</v>
      </c>
      <c r="CA30" s="248">
        <v>1</v>
      </c>
      <c r="CB30" s="248">
        <v>1</v>
      </c>
    </row>
    <row r="31" spans="1:80" x14ac:dyDescent="0.2">
      <c r="A31" s="249">
        <v>20</v>
      </c>
      <c r="B31" s="250" t="s">
        <v>1565</v>
      </c>
      <c r="C31" s="251" t="s">
        <v>1566</v>
      </c>
      <c r="D31" s="252" t="s">
        <v>204</v>
      </c>
      <c r="E31" s="253">
        <v>22</v>
      </c>
      <c r="F31" s="334">
        <v>0</v>
      </c>
      <c r="G31" s="254">
        <f>E31*F31</f>
        <v>0</v>
      </c>
      <c r="H31" s="255">
        <v>0</v>
      </c>
      <c r="I31" s="256">
        <f>E31*H31</f>
        <v>0</v>
      </c>
      <c r="J31" s="255">
        <v>0</v>
      </c>
      <c r="K31" s="256">
        <f>E31*J31</f>
        <v>0</v>
      </c>
      <c r="O31" s="248">
        <v>2</v>
      </c>
      <c r="AA31" s="223">
        <v>1</v>
      </c>
      <c r="AB31" s="223">
        <v>1</v>
      </c>
      <c r="AC31" s="223">
        <v>1</v>
      </c>
      <c r="AZ31" s="223">
        <v>1</v>
      </c>
      <c r="BA31" s="223">
        <f>IF(AZ31=1,G31,0)</f>
        <v>0</v>
      </c>
      <c r="BB31" s="223">
        <f>IF(AZ31=2,G31,0)</f>
        <v>0</v>
      </c>
      <c r="BC31" s="223">
        <f>IF(AZ31=3,G31,0)</f>
        <v>0</v>
      </c>
      <c r="BD31" s="223">
        <f>IF(AZ31=4,G31,0)</f>
        <v>0</v>
      </c>
      <c r="BE31" s="223">
        <f>IF(AZ31=5,G31,0)</f>
        <v>0</v>
      </c>
      <c r="CA31" s="248">
        <v>1</v>
      </c>
      <c r="CB31" s="248">
        <v>1</v>
      </c>
    </row>
    <row r="32" spans="1:80" ht="13.1" x14ac:dyDescent="0.25">
      <c r="A32" s="265"/>
      <c r="B32" s="266" t="s">
        <v>99</v>
      </c>
      <c r="C32" s="267" t="s">
        <v>1560</v>
      </c>
      <c r="D32" s="268"/>
      <c r="E32" s="269"/>
      <c r="F32" s="336"/>
      <c r="G32" s="271">
        <f>SUM(G28:G31)</f>
        <v>0</v>
      </c>
      <c r="H32" s="272"/>
      <c r="I32" s="273">
        <f>SUM(I28:I31)</f>
        <v>0</v>
      </c>
      <c r="J32" s="272"/>
      <c r="K32" s="273">
        <f>SUM(K28:K31)</f>
        <v>0</v>
      </c>
      <c r="O32" s="248">
        <v>4</v>
      </c>
      <c r="BA32" s="274">
        <f>SUM(BA28:BA31)</f>
        <v>0</v>
      </c>
      <c r="BB32" s="274">
        <f>SUM(BB28:BB31)</f>
        <v>0</v>
      </c>
      <c r="BC32" s="274">
        <f>SUM(BC28:BC31)</f>
        <v>0</v>
      </c>
      <c r="BD32" s="274">
        <f>SUM(BD28:BD31)</f>
        <v>0</v>
      </c>
      <c r="BE32" s="274">
        <f>SUM(BE28:BE31)</f>
        <v>0</v>
      </c>
    </row>
    <row r="33" spans="1:80" ht="13.1" x14ac:dyDescent="0.25">
      <c r="A33" s="238" t="s">
        <v>95</v>
      </c>
      <c r="B33" s="239" t="s">
        <v>1567</v>
      </c>
      <c r="C33" s="240" t="s">
        <v>1568</v>
      </c>
      <c r="D33" s="241"/>
      <c r="E33" s="242"/>
      <c r="F33" s="337"/>
      <c r="G33" s="243"/>
      <c r="H33" s="244"/>
      <c r="I33" s="245"/>
      <c r="J33" s="246"/>
      <c r="K33" s="247"/>
      <c r="O33" s="248">
        <v>1</v>
      </c>
    </row>
    <row r="34" spans="1:80" ht="20.95" x14ac:dyDescent="0.2">
      <c r="A34" s="249">
        <v>21</v>
      </c>
      <c r="B34" s="250" t="s">
        <v>1570</v>
      </c>
      <c r="C34" s="251" t="s">
        <v>1571</v>
      </c>
      <c r="D34" s="252" t="s">
        <v>306</v>
      </c>
      <c r="E34" s="253">
        <v>36.479999999999997</v>
      </c>
      <c r="F34" s="334">
        <v>0</v>
      </c>
      <c r="G34" s="254">
        <f>E34*F34</f>
        <v>0</v>
      </c>
      <c r="H34" s="255">
        <v>0</v>
      </c>
      <c r="I34" s="256">
        <f>E34*H34</f>
        <v>0</v>
      </c>
      <c r="J34" s="255">
        <v>0</v>
      </c>
      <c r="K34" s="256">
        <f>E34*J34</f>
        <v>0</v>
      </c>
      <c r="O34" s="248">
        <v>2</v>
      </c>
      <c r="AA34" s="223">
        <v>1</v>
      </c>
      <c r="AB34" s="223">
        <v>1</v>
      </c>
      <c r="AC34" s="223">
        <v>1</v>
      </c>
      <c r="AZ34" s="223">
        <v>1</v>
      </c>
      <c r="BA34" s="223">
        <f>IF(AZ34=1,G34,0)</f>
        <v>0</v>
      </c>
      <c r="BB34" s="223">
        <f>IF(AZ34=2,G34,0)</f>
        <v>0</v>
      </c>
      <c r="BC34" s="223">
        <f>IF(AZ34=3,G34,0)</f>
        <v>0</v>
      </c>
      <c r="BD34" s="223">
        <f>IF(AZ34=4,G34,0)</f>
        <v>0</v>
      </c>
      <c r="BE34" s="223">
        <f>IF(AZ34=5,G34,0)</f>
        <v>0</v>
      </c>
      <c r="CA34" s="248">
        <v>1</v>
      </c>
      <c r="CB34" s="248">
        <v>1</v>
      </c>
    </row>
    <row r="35" spans="1:80" ht="20.95" x14ac:dyDescent="0.2">
      <c r="A35" s="249">
        <v>22</v>
      </c>
      <c r="B35" s="250" t="s">
        <v>1572</v>
      </c>
      <c r="C35" s="251" t="s">
        <v>1573</v>
      </c>
      <c r="D35" s="252" t="s">
        <v>306</v>
      </c>
      <c r="E35" s="253">
        <v>36.479999999999997</v>
      </c>
      <c r="F35" s="334">
        <v>0</v>
      </c>
      <c r="G35" s="254">
        <f>E35*F35</f>
        <v>0</v>
      </c>
      <c r="H35" s="255">
        <v>0</v>
      </c>
      <c r="I35" s="256">
        <f>E35*H35</f>
        <v>0</v>
      </c>
      <c r="J35" s="255">
        <v>0</v>
      </c>
      <c r="K35" s="256">
        <f>E35*J35</f>
        <v>0</v>
      </c>
      <c r="O35" s="248">
        <v>2</v>
      </c>
      <c r="AA35" s="223">
        <v>1</v>
      </c>
      <c r="AB35" s="223">
        <v>1</v>
      </c>
      <c r="AC35" s="223">
        <v>1</v>
      </c>
      <c r="AZ35" s="223">
        <v>1</v>
      </c>
      <c r="BA35" s="223">
        <f>IF(AZ35=1,G35,0)</f>
        <v>0</v>
      </c>
      <c r="BB35" s="223">
        <f>IF(AZ35=2,G35,0)</f>
        <v>0</v>
      </c>
      <c r="BC35" s="223">
        <f>IF(AZ35=3,G35,0)</f>
        <v>0</v>
      </c>
      <c r="BD35" s="223">
        <f>IF(AZ35=4,G35,0)</f>
        <v>0</v>
      </c>
      <c r="BE35" s="223">
        <f>IF(AZ35=5,G35,0)</f>
        <v>0</v>
      </c>
      <c r="CA35" s="248">
        <v>1</v>
      </c>
      <c r="CB35" s="248">
        <v>1</v>
      </c>
    </row>
    <row r="36" spans="1:80" ht="20.95" x14ac:dyDescent="0.2">
      <c r="A36" s="249">
        <v>23</v>
      </c>
      <c r="B36" s="250" t="s">
        <v>1574</v>
      </c>
      <c r="C36" s="251" t="s">
        <v>1575</v>
      </c>
      <c r="D36" s="252" t="s">
        <v>306</v>
      </c>
      <c r="E36" s="253">
        <v>360.48</v>
      </c>
      <c r="F36" s="334">
        <v>0</v>
      </c>
      <c r="G36" s="254">
        <f>E36*F36</f>
        <v>0</v>
      </c>
      <c r="H36" s="255">
        <v>0</v>
      </c>
      <c r="I36" s="256">
        <f>E36*H36</f>
        <v>0</v>
      </c>
      <c r="J36" s="255">
        <v>0</v>
      </c>
      <c r="K36" s="256">
        <f>E36*J36</f>
        <v>0</v>
      </c>
      <c r="O36" s="248">
        <v>2</v>
      </c>
      <c r="AA36" s="223">
        <v>1</v>
      </c>
      <c r="AB36" s="223">
        <v>1</v>
      </c>
      <c r="AC36" s="223">
        <v>1</v>
      </c>
      <c r="AZ36" s="223">
        <v>1</v>
      </c>
      <c r="BA36" s="223">
        <f>IF(AZ36=1,G36,0)</f>
        <v>0</v>
      </c>
      <c r="BB36" s="223">
        <f>IF(AZ36=2,G36,0)</f>
        <v>0</v>
      </c>
      <c r="BC36" s="223">
        <f>IF(AZ36=3,G36,0)</f>
        <v>0</v>
      </c>
      <c r="BD36" s="223">
        <f>IF(AZ36=4,G36,0)</f>
        <v>0</v>
      </c>
      <c r="BE36" s="223">
        <f>IF(AZ36=5,G36,0)</f>
        <v>0</v>
      </c>
      <c r="CA36" s="248">
        <v>1</v>
      </c>
      <c r="CB36" s="248">
        <v>1</v>
      </c>
    </row>
    <row r="37" spans="1:80" ht="20.95" x14ac:dyDescent="0.2">
      <c r="A37" s="249">
        <v>24</v>
      </c>
      <c r="B37" s="250" t="s">
        <v>1576</v>
      </c>
      <c r="C37" s="251" t="s">
        <v>1577</v>
      </c>
      <c r="D37" s="252" t="s">
        <v>306</v>
      </c>
      <c r="E37" s="253">
        <v>36.479999999999997</v>
      </c>
      <c r="F37" s="334">
        <v>0</v>
      </c>
      <c r="G37" s="254">
        <f>E37*F37</f>
        <v>0</v>
      </c>
      <c r="H37" s="255">
        <v>0</v>
      </c>
      <c r="I37" s="256">
        <f>E37*H37</f>
        <v>0</v>
      </c>
      <c r="J37" s="255">
        <v>0</v>
      </c>
      <c r="K37" s="256">
        <f>E37*J37</f>
        <v>0</v>
      </c>
      <c r="O37" s="248">
        <v>2</v>
      </c>
      <c r="AA37" s="223">
        <v>1</v>
      </c>
      <c r="AB37" s="223">
        <v>1</v>
      </c>
      <c r="AC37" s="223">
        <v>1</v>
      </c>
      <c r="AZ37" s="223">
        <v>1</v>
      </c>
      <c r="BA37" s="223">
        <f>IF(AZ37=1,G37,0)</f>
        <v>0</v>
      </c>
      <c r="BB37" s="223">
        <f>IF(AZ37=2,G37,0)</f>
        <v>0</v>
      </c>
      <c r="BC37" s="223">
        <f>IF(AZ37=3,G37,0)</f>
        <v>0</v>
      </c>
      <c r="BD37" s="223">
        <f>IF(AZ37=4,G37,0)</f>
        <v>0</v>
      </c>
      <c r="BE37" s="223">
        <f>IF(AZ37=5,G37,0)</f>
        <v>0</v>
      </c>
      <c r="CA37" s="248">
        <v>1</v>
      </c>
      <c r="CB37" s="248">
        <v>1</v>
      </c>
    </row>
    <row r="38" spans="1:80" ht="13.1" x14ac:dyDescent="0.25">
      <c r="A38" s="265"/>
      <c r="B38" s="266" t="s">
        <v>99</v>
      </c>
      <c r="C38" s="267" t="s">
        <v>1569</v>
      </c>
      <c r="D38" s="268"/>
      <c r="E38" s="269"/>
      <c r="F38" s="336"/>
      <c r="G38" s="271">
        <f>SUM(G33:G37)</f>
        <v>0</v>
      </c>
      <c r="H38" s="272"/>
      <c r="I38" s="273">
        <f>SUM(I33:I37)</f>
        <v>0</v>
      </c>
      <c r="J38" s="272"/>
      <c r="K38" s="273">
        <f>SUM(K33:K37)</f>
        <v>0</v>
      </c>
      <c r="O38" s="248">
        <v>4</v>
      </c>
      <c r="BA38" s="274">
        <f>SUM(BA33:BA37)</f>
        <v>0</v>
      </c>
      <c r="BB38" s="274">
        <f>SUM(BB33:BB37)</f>
        <v>0</v>
      </c>
      <c r="BC38" s="274">
        <f>SUM(BC33:BC37)</f>
        <v>0</v>
      </c>
      <c r="BD38" s="274">
        <f>SUM(BD33:BD37)</f>
        <v>0</v>
      </c>
      <c r="BE38" s="274">
        <f>SUM(BE33:BE37)</f>
        <v>0</v>
      </c>
    </row>
    <row r="39" spans="1:80" ht="13.1" x14ac:dyDescent="0.25">
      <c r="A39" s="238" t="s">
        <v>95</v>
      </c>
      <c r="B39" s="239" t="s">
        <v>329</v>
      </c>
      <c r="C39" s="240" t="s">
        <v>330</v>
      </c>
      <c r="D39" s="241"/>
      <c r="E39" s="242"/>
      <c r="F39" s="337"/>
      <c r="G39" s="243"/>
      <c r="H39" s="244"/>
      <c r="I39" s="245"/>
      <c r="J39" s="246"/>
      <c r="K39" s="247"/>
      <c r="O39" s="248">
        <v>1</v>
      </c>
    </row>
    <row r="40" spans="1:80" x14ac:dyDescent="0.2">
      <c r="A40" s="249">
        <v>25</v>
      </c>
      <c r="B40" s="250" t="s">
        <v>1578</v>
      </c>
      <c r="C40" s="251" t="s">
        <v>1579</v>
      </c>
      <c r="D40" s="252" t="s">
        <v>263</v>
      </c>
      <c r="E40" s="253">
        <v>6</v>
      </c>
      <c r="F40" s="334">
        <v>0</v>
      </c>
      <c r="G40" s="254">
        <f t="shared" ref="G40:G45" si="8">E40*F40</f>
        <v>0</v>
      </c>
      <c r="H40" s="255">
        <v>0</v>
      </c>
      <c r="I40" s="256">
        <f t="shared" ref="I40:I45" si="9">E40*H40</f>
        <v>0</v>
      </c>
      <c r="J40" s="255">
        <v>0</v>
      </c>
      <c r="K40" s="256">
        <f t="shared" ref="K40:K45" si="10">E40*J40</f>
        <v>0</v>
      </c>
      <c r="O40" s="248">
        <v>2</v>
      </c>
      <c r="AA40" s="223">
        <v>1</v>
      </c>
      <c r="AB40" s="223">
        <v>7</v>
      </c>
      <c r="AC40" s="223">
        <v>7</v>
      </c>
      <c r="AZ40" s="223">
        <v>2</v>
      </c>
      <c r="BA40" s="223">
        <f t="shared" ref="BA40:BA45" si="11">IF(AZ40=1,G40,0)</f>
        <v>0</v>
      </c>
      <c r="BB40" s="223">
        <f t="shared" ref="BB40:BB45" si="12">IF(AZ40=2,G40,0)</f>
        <v>0</v>
      </c>
      <c r="BC40" s="223">
        <f t="shared" ref="BC40:BC45" si="13">IF(AZ40=3,G40,0)</f>
        <v>0</v>
      </c>
      <c r="BD40" s="223">
        <f t="shared" ref="BD40:BD45" si="14">IF(AZ40=4,G40,0)</f>
        <v>0</v>
      </c>
      <c r="BE40" s="223">
        <f t="shared" ref="BE40:BE45" si="15">IF(AZ40=5,G40,0)</f>
        <v>0</v>
      </c>
      <c r="CA40" s="248">
        <v>1</v>
      </c>
      <c r="CB40" s="248">
        <v>7</v>
      </c>
    </row>
    <row r="41" spans="1:80" x14ac:dyDescent="0.2">
      <c r="A41" s="249">
        <v>26</v>
      </c>
      <c r="B41" s="250" t="s">
        <v>1580</v>
      </c>
      <c r="C41" s="251" t="s">
        <v>1581</v>
      </c>
      <c r="D41" s="252" t="s">
        <v>263</v>
      </c>
      <c r="E41" s="253">
        <v>8</v>
      </c>
      <c r="F41" s="334">
        <v>0</v>
      </c>
      <c r="G41" s="254">
        <f t="shared" si="8"/>
        <v>0</v>
      </c>
      <c r="H41" s="255">
        <v>0</v>
      </c>
      <c r="I41" s="256">
        <f t="shared" si="9"/>
        <v>0</v>
      </c>
      <c r="J41" s="255">
        <v>0</v>
      </c>
      <c r="K41" s="256">
        <f t="shared" si="10"/>
        <v>0</v>
      </c>
      <c r="O41" s="248">
        <v>2</v>
      </c>
      <c r="AA41" s="223">
        <v>1</v>
      </c>
      <c r="AB41" s="223">
        <v>7</v>
      </c>
      <c r="AC41" s="223">
        <v>7</v>
      </c>
      <c r="AZ41" s="223">
        <v>2</v>
      </c>
      <c r="BA41" s="223">
        <f t="shared" si="11"/>
        <v>0</v>
      </c>
      <c r="BB41" s="223">
        <f t="shared" si="12"/>
        <v>0</v>
      </c>
      <c r="BC41" s="223">
        <f t="shared" si="13"/>
        <v>0</v>
      </c>
      <c r="BD41" s="223">
        <f t="shared" si="14"/>
        <v>0</v>
      </c>
      <c r="BE41" s="223">
        <f t="shared" si="15"/>
        <v>0</v>
      </c>
      <c r="CA41" s="248">
        <v>1</v>
      </c>
      <c r="CB41" s="248">
        <v>7</v>
      </c>
    </row>
    <row r="42" spans="1:80" ht="20.95" x14ac:dyDescent="0.2">
      <c r="A42" s="249">
        <v>27</v>
      </c>
      <c r="B42" s="250" t="s">
        <v>1582</v>
      </c>
      <c r="C42" s="251" t="s">
        <v>1583</v>
      </c>
      <c r="D42" s="252" t="s">
        <v>263</v>
      </c>
      <c r="E42" s="253">
        <v>6</v>
      </c>
      <c r="F42" s="334">
        <v>0</v>
      </c>
      <c r="G42" s="254">
        <f t="shared" si="8"/>
        <v>0</v>
      </c>
      <c r="H42" s="255">
        <v>0</v>
      </c>
      <c r="I42" s="256">
        <f t="shared" si="9"/>
        <v>0</v>
      </c>
      <c r="J42" s="255">
        <v>0</v>
      </c>
      <c r="K42" s="256">
        <f t="shared" si="10"/>
        <v>0</v>
      </c>
      <c r="O42" s="248">
        <v>2</v>
      </c>
      <c r="AA42" s="223">
        <v>1</v>
      </c>
      <c r="AB42" s="223">
        <v>7</v>
      </c>
      <c r="AC42" s="223">
        <v>7</v>
      </c>
      <c r="AZ42" s="223">
        <v>2</v>
      </c>
      <c r="BA42" s="223">
        <f t="shared" si="11"/>
        <v>0</v>
      </c>
      <c r="BB42" s="223">
        <f t="shared" si="12"/>
        <v>0</v>
      </c>
      <c r="BC42" s="223">
        <f t="shared" si="13"/>
        <v>0</v>
      </c>
      <c r="BD42" s="223">
        <f t="shared" si="14"/>
        <v>0</v>
      </c>
      <c r="BE42" s="223">
        <f t="shared" si="15"/>
        <v>0</v>
      </c>
      <c r="CA42" s="248">
        <v>1</v>
      </c>
      <c r="CB42" s="248">
        <v>7</v>
      </c>
    </row>
    <row r="43" spans="1:80" ht="20.95" x14ac:dyDescent="0.2">
      <c r="A43" s="249">
        <v>28</v>
      </c>
      <c r="B43" s="250" t="s">
        <v>1584</v>
      </c>
      <c r="C43" s="251" t="s">
        <v>1585</v>
      </c>
      <c r="D43" s="252" t="s">
        <v>263</v>
      </c>
      <c r="E43" s="253">
        <v>8</v>
      </c>
      <c r="F43" s="334">
        <v>0</v>
      </c>
      <c r="G43" s="254">
        <f t="shared" si="8"/>
        <v>0</v>
      </c>
      <c r="H43" s="255">
        <v>0</v>
      </c>
      <c r="I43" s="256">
        <f t="shared" si="9"/>
        <v>0</v>
      </c>
      <c r="J43" s="255">
        <v>0</v>
      </c>
      <c r="K43" s="256">
        <f t="shared" si="10"/>
        <v>0</v>
      </c>
      <c r="O43" s="248">
        <v>2</v>
      </c>
      <c r="AA43" s="223">
        <v>1</v>
      </c>
      <c r="AB43" s="223">
        <v>7</v>
      </c>
      <c r="AC43" s="223">
        <v>7</v>
      </c>
      <c r="AZ43" s="223">
        <v>2</v>
      </c>
      <c r="BA43" s="223">
        <f t="shared" si="11"/>
        <v>0</v>
      </c>
      <c r="BB43" s="223">
        <f t="shared" si="12"/>
        <v>0</v>
      </c>
      <c r="BC43" s="223">
        <f t="shared" si="13"/>
        <v>0</v>
      </c>
      <c r="BD43" s="223">
        <f t="shared" si="14"/>
        <v>0</v>
      </c>
      <c r="BE43" s="223">
        <f t="shared" si="15"/>
        <v>0</v>
      </c>
      <c r="CA43" s="248">
        <v>1</v>
      </c>
      <c r="CB43" s="248">
        <v>7</v>
      </c>
    </row>
    <row r="44" spans="1:80" x14ac:dyDescent="0.2">
      <c r="A44" s="249">
        <v>29</v>
      </c>
      <c r="B44" s="250" t="s">
        <v>571</v>
      </c>
      <c r="C44" s="251" t="s">
        <v>572</v>
      </c>
      <c r="D44" s="252" t="s">
        <v>306</v>
      </c>
      <c r="E44" s="253">
        <v>0.5</v>
      </c>
      <c r="F44" s="334">
        <v>0</v>
      </c>
      <c r="G44" s="254">
        <f t="shared" si="8"/>
        <v>0</v>
      </c>
      <c r="H44" s="255">
        <v>0</v>
      </c>
      <c r="I44" s="256">
        <f t="shared" si="9"/>
        <v>0</v>
      </c>
      <c r="J44" s="255">
        <v>0</v>
      </c>
      <c r="K44" s="256">
        <f t="shared" si="10"/>
        <v>0</v>
      </c>
      <c r="O44" s="248">
        <v>2</v>
      </c>
      <c r="AA44" s="223">
        <v>1</v>
      </c>
      <c r="AB44" s="223">
        <v>7</v>
      </c>
      <c r="AC44" s="223">
        <v>7</v>
      </c>
      <c r="AZ44" s="223">
        <v>2</v>
      </c>
      <c r="BA44" s="223">
        <f t="shared" si="11"/>
        <v>0</v>
      </c>
      <c r="BB44" s="223">
        <f t="shared" si="12"/>
        <v>0</v>
      </c>
      <c r="BC44" s="223">
        <f t="shared" si="13"/>
        <v>0</v>
      </c>
      <c r="BD44" s="223">
        <f t="shared" si="14"/>
        <v>0</v>
      </c>
      <c r="BE44" s="223">
        <f t="shared" si="15"/>
        <v>0</v>
      </c>
      <c r="CA44" s="248">
        <v>1</v>
      </c>
      <c r="CB44" s="248">
        <v>7</v>
      </c>
    </row>
    <row r="45" spans="1:80" ht="20.95" x14ac:dyDescent="0.2">
      <c r="A45" s="249">
        <v>30</v>
      </c>
      <c r="B45" s="250" t="s">
        <v>573</v>
      </c>
      <c r="C45" s="251" t="s">
        <v>574</v>
      </c>
      <c r="D45" s="252" t="s">
        <v>306</v>
      </c>
      <c r="E45" s="253">
        <v>0.5</v>
      </c>
      <c r="F45" s="334">
        <v>0</v>
      </c>
      <c r="G45" s="254">
        <f t="shared" si="8"/>
        <v>0</v>
      </c>
      <c r="H45" s="255">
        <v>0</v>
      </c>
      <c r="I45" s="256">
        <f t="shared" si="9"/>
        <v>0</v>
      </c>
      <c r="J45" s="255">
        <v>0</v>
      </c>
      <c r="K45" s="256">
        <f t="shared" si="10"/>
        <v>0</v>
      </c>
      <c r="O45" s="248">
        <v>2</v>
      </c>
      <c r="AA45" s="223">
        <v>1</v>
      </c>
      <c r="AB45" s="223">
        <v>7</v>
      </c>
      <c r="AC45" s="223">
        <v>7</v>
      </c>
      <c r="AZ45" s="223">
        <v>2</v>
      </c>
      <c r="BA45" s="223">
        <f t="shared" si="11"/>
        <v>0</v>
      </c>
      <c r="BB45" s="223">
        <f t="shared" si="12"/>
        <v>0</v>
      </c>
      <c r="BC45" s="223">
        <f t="shared" si="13"/>
        <v>0</v>
      </c>
      <c r="BD45" s="223">
        <f t="shared" si="14"/>
        <v>0</v>
      </c>
      <c r="BE45" s="223">
        <f t="shared" si="15"/>
        <v>0</v>
      </c>
      <c r="CA45" s="248">
        <v>1</v>
      </c>
      <c r="CB45" s="248">
        <v>7</v>
      </c>
    </row>
    <row r="46" spans="1:80" ht="13.1" x14ac:dyDescent="0.25">
      <c r="A46" s="265"/>
      <c r="B46" s="266" t="s">
        <v>99</v>
      </c>
      <c r="C46" s="267" t="s">
        <v>331</v>
      </c>
      <c r="D46" s="268"/>
      <c r="E46" s="269"/>
      <c r="F46" s="270"/>
      <c r="G46" s="271">
        <f>SUM(G39:G45)</f>
        <v>0</v>
      </c>
      <c r="H46" s="272"/>
      <c r="I46" s="273">
        <f>SUM(I39:I45)</f>
        <v>0</v>
      </c>
      <c r="J46" s="272"/>
      <c r="K46" s="273">
        <f>SUM(K39:K45)</f>
        <v>0</v>
      </c>
      <c r="O46" s="248">
        <v>4</v>
      </c>
      <c r="BA46" s="274">
        <f>SUM(BA39:BA45)</f>
        <v>0</v>
      </c>
      <c r="BB46" s="274">
        <f>SUM(BB39:BB45)</f>
        <v>0</v>
      </c>
      <c r="BC46" s="274">
        <f>SUM(BC39:BC45)</f>
        <v>0</v>
      </c>
      <c r="BD46" s="274">
        <f>SUM(BD39:BD45)</f>
        <v>0</v>
      </c>
      <c r="BE46" s="274">
        <f>SUM(BE39:BE45)</f>
        <v>0</v>
      </c>
    </row>
    <row r="47" spans="1:80" x14ac:dyDescent="0.2">
      <c r="E47" s="223"/>
    </row>
    <row r="48" spans="1:80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A70" s="264"/>
      <c r="B70" s="264"/>
      <c r="C70" s="264"/>
      <c r="D70" s="264"/>
      <c r="E70" s="264"/>
      <c r="F70" s="264"/>
      <c r="G70" s="264"/>
    </row>
    <row r="71" spans="1:7" x14ac:dyDescent="0.2">
      <c r="A71" s="264"/>
      <c r="B71" s="264"/>
      <c r="C71" s="264"/>
      <c r="D71" s="264"/>
      <c r="E71" s="264"/>
      <c r="F71" s="264"/>
      <c r="G71" s="264"/>
    </row>
    <row r="72" spans="1:7" x14ac:dyDescent="0.2">
      <c r="A72" s="264"/>
      <c r="B72" s="264"/>
      <c r="C72" s="264"/>
      <c r="D72" s="264"/>
      <c r="E72" s="264"/>
      <c r="F72" s="264"/>
      <c r="G72" s="264"/>
    </row>
    <row r="73" spans="1:7" x14ac:dyDescent="0.2">
      <c r="A73" s="264"/>
      <c r="B73" s="264"/>
      <c r="C73" s="264"/>
      <c r="D73" s="264"/>
      <c r="E73" s="264"/>
      <c r="F73" s="264"/>
      <c r="G73" s="264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E97" s="223"/>
    </row>
    <row r="98" spans="1:7" x14ac:dyDescent="0.2">
      <c r="E98" s="223"/>
    </row>
    <row r="99" spans="1:7" x14ac:dyDescent="0.2">
      <c r="E99" s="223"/>
    </row>
    <row r="100" spans="1:7" x14ac:dyDescent="0.2">
      <c r="E100" s="223"/>
    </row>
    <row r="101" spans="1:7" x14ac:dyDescent="0.2">
      <c r="E101" s="223"/>
    </row>
    <row r="102" spans="1:7" x14ac:dyDescent="0.2">
      <c r="E102" s="223"/>
    </row>
    <row r="103" spans="1:7" x14ac:dyDescent="0.2">
      <c r="E103" s="223"/>
    </row>
    <row r="104" spans="1:7" x14ac:dyDescent="0.2">
      <c r="E104" s="223"/>
    </row>
    <row r="105" spans="1:7" x14ac:dyDescent="0.2">
      <c r="A105" s="275"/>
      <c r="B105" s="275"/>
    </row>
    <row r="106" spans="1:7" x14ac:dyDescent="0.2">
      <c r="A106" s="264"/>
      <c r="B106" s="264"/>
      <c r="C106" s="276"/>
      <c r="D106" s="276"/>
      <c r="E106" s="277"/>
      <c r="F106" s="276"/>
      <c r="G106" s="278"/>
    </row>
    <row r="107" spans="1:7" x14ac:dyDescent="0.2">
      <c r="A107" s="279"/>
      <c r="B107" s="279"/>
      <c r="C107" s="264"/>
      <c r="D107" s="264"/>
      <c r="E107" s="280"/>
      <c r="F107" s="264"/>
      <c r="G107" s="264"/>
    </row>
    <row r="108" spans="1:7" x14ac:dyDescent="0.2">
      <c r="A108" s="264"/>
      <c r="B108" s="264"/>
      <c r="C108" s="264"/>
      <c r="D108" s="264"/>
      <c r="E108" s="280"/>
      <c r="F108" s="264"/>
      <c r="G108" s="264"/>
    </row>
    <row r="109" spans="1:7" x14ac:dyDescent="0.2">
      <c r="A109" s="264"/>
      <c r="B109" s="264"/>
      <c r="C109" s="264"/>
      <c r="D109" s="264"/>
      <c r="E109" s="280"/>
      <c r="F109" s="264"/>
      <c r="G109" s="264"/>
    </row>
    <row r="110" spans="1:7" x14ac:dyDescent="0.2">
      <c r="A110" s="264"/>
      <c r="B110" s="264"/>
      <c r="C110" s="264"/>
      <c r="D110" s="264"/>
      <c r="E110" s="280"/>
      <c r="F110" s="264"/>
      <c r="G110" s="264"/>
    </row>
    <row r="111" spans="1:7" x14ac:dyDescent="0.2">
      <c r="A111" s="264"/>
      <c r="B111" s="264"/>
      <c r="C111" s="264"/>
      <c r="D111" s="264"/>
      <c r="E111" s="280"/>
      <c r="F111" s="264"/>
      <c r="G111" s="264"/>
    </row>
    <row r="112" spans="1:7" x14ac:dyDescent="0.2">
      <c r="A112" s="264"/>
      <c r="B112" s="264"/>
      <c r="C112" s="264"/>
      <c r="D112" s="264"/>
      <c r="E112" s="280"/>
      <c r="F112" s="264"/>
      <c r="G112" s="264"/>
    </row>
    <row r="113" spans="1:7" x14ac:dyDescent="0.2">
      <c r="A113" s="264"/>
      <c r="B113" s="264"/>
      <c r="C113" s="264"/>
      <c r="D113" s="264"/>
      <c r="E113" s="280"/>
      <c r="F113" s="264"/>
      <c r="G113" s="264"/>
    </row>
    <row r="114" spans="1:7" x14ac:dyDescent="0.2">
      <c r="A114" s="264"/>
      <c r="B114" s="264"/>
      <c r="C114" s="264"/>
      <c r="D114" s="264"/>
      <c r="E114" s="280"/>
      <c r="F114" s="264"/>
      <c r="G114" s="264"/>
    </row>
    <row r="115" spans="1:7" x14ac:dyDescent="0.2">
      <c r="A115" s="264"/>
      <c r="B115" s="264"/>
      <c r="C115" s="264"/>
      <c r="D115" s="264"/>
      <c r="E115" s="280"/>
      <c r="F115" s="264"/>
      <c r="G115" s="264"/>
    </row>
    <row r="116" spans="1:7" x14ac:dyDescent="0.2">
      <c r="A116" s="264"/>
      <c r="B116" s="264"/>
      <c r="C116" s="264"/>
      <c r="D116" s="264"/>
      <c r="E116" s="280"/>
      <c r="F116" s="264"/>
      <c r="G116" s="264"/>
    </row>
    <row r="117" spans="1:7" x14ac:dyDescent="0.2">
      <c r="A117" s="264"/>
      <c r="B117" s="264"/>
      <c r="C117" s="264"/>
      <c r="D117" s="264"/>
      <c r="E117" s="280"/>
      <c r="F117" s="264"/>
      <c r="G117" s="264"/>
    </row>
    <row r="118" spans="1:7" x14ac:dyDescent="0.2">
      <c r="A118" s="264"/>
      <c r="B118" s="264"/>
      <c r="C118" s="264"/>
      <c r="D118" s="264"/>
      <c r="E118" s="280"/>
      <c r="F118" s="264"/>
      <c r="G118" s="264"/>
    </row>
    <row r="119" spans="1:7" x14ac:dyDescent="0.2">
      <c r="A119" s="264"/>
      <c r="B119" s="264"/>
      <c r="C119" s="264"/>
      <c r="D119" s="264"/>
      <c r="E119" s="280"/>
      <c r="F119" s="264"/>
      <c r="G119" s="264"/>
    </row>
  </sheetData>
  <sheetProtection algorithmName="SHA-512" hashValue="rXVyAQYHG3ebXvN90MJGWIpR6BNMtDBDqhdbhPQecjntQtGGrw8g22xdgjUNikWlDT7f0m6a2aylmhP9fd/XoA==" saltValue="nObsMlk+el6i1xUFWrz/Rw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C000"/>
  </sheetPr>
  <dimension ref="A1:CB93"/>
  <sheetViews>
    <sheetView showGridLines="0" zoomScaleNormal="100" zoomScaleSheetLayoutView="100" workbookViewId="0">
      <selection activeCell="F11" sqref="F11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'SO00 SO 00 Rek'!H1</f>
        <v>SO 00</v>
      </c>
      <c r="G3" s="229"/>
    </row>
    <row r="4" spans="1:80" ht="13.75" thickBot="1" x14ac:dyDescent="0.3">
      <c r="A4" s="327" t="s">
        <v>74</v>
      </c>
      <c r="B4" s="320"/>
      <c r="C4" s="183" t="s">
        <v>105</v>
      </c>
      <c r="D4" s="184"/>
      <c r="E4" s="328" t="str">
        <f>'SO00 SO 00 Rek'!G2</f>
        <v>Ostatní náklady stavby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107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ht="20.95" x14ac:dyDescent="0.2">
      <c r="A8" s="249">
        <v>1</v>
      </c>
      <c r="B8" s="250" t="s">
        <v>110</v>
      </c>
      <c r="C8" s="251" t="s">
        <v>111</v>
      </c>
      <c r="D8" s="252" t="s">
        <v>112</v>
      </c>
      <c r="E8" s="253">
        <v>1</v>
      </c>
      <c r="F8" s="334">
        <v>0</v>
      </c>
      <c r="G8" s="254">
        <f t="shared" ref="G8:G19" si="0">E8*F8</f>
        <v>0</v>
      </c>
      <c r="H8" s="255">
        <v>0</v>
      </c>
      <c r="I8" s="256">
        <f t="shared" ref="I8:I19" si="1">E8*H8</f>
        <v>0</v>
      </c>
      <c r="J8" s="255"/>
      <c r="K8" s="256">
        <f t="shared" ref="K8:K19" si="2">E8*J8</f>
        <v>0</v>
      </c>
      <c r="O8" s="248">
        <v>2</v>
      </c>
      <c r="AA8" s="223">
        <v>12</v>
      </c>
      <c r="AB8" s="223">
        <v>0</v>
      </c>
      <c r="AC8" s="223">
        <v>12</v>
      </c>
      <c r="AZ8" s="223">
        <v>1</v>
      </c>
      <c r="BA8" s="223">
        <f t="shared" ref="BA8:BA19" si="3">IF(AZ8=1,G8,0)</f>
        <v>0</v>
      </c>
      <c r="BB8" s="223">
        <f t="shared" ref="BB8:BB19" si="4">IF(AZ8=2,G8,0)</f>
        <v>0</v>
      </c>
      <c r="BC8" s="223">
        <f t="shared" ref="BC8:BC19" si="5">IF(AZ8=3,G8,0)</f>
        <v>0</v>
      </c>
      <c r="BD8" s="223">
        <f t="shared" ref="BD8:BD19" si="6">IF(AZ8=4,G8,0)</f>
        <v>0</v>
      </c>
      <c r="BE8" s="223">
        <f t="shared" ref="BE8:BE19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113</v>
      </c>
      <c r="C9" s="251" t="s">
        <v>114</v>
      </c>
      <c r="D9" s="252" t="s">
        <v>112</v>
      </c>
      <c r="E9" s="253">
        <v>1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1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ht="20.95" x14ac:dyDescent="0.2">
      <c r="A10" s="249">
        <v>3</v>
      </c>
      <c r="B10" s="250" t="s">
        <v>115</v>
      </c>
      <c r="C10" s="251" t="s">
        <v>116</v>
      </c>
      <c r="D10" s="252" t="s">
        <v>112</v>
      </c>
      <c r="E10" s="253">
        <v>1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2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ht="20.95" x14ac:dyDescent="0.2">
      <c r="A11" s="249">
        <v>4</v>
      </c>
      <c r="B11" s="250" t="s">
        <v>117</v>
      </c>
      <c r="C11" s="251" t="s">
        <v>118</v>
      </c>
      <c r="D11" s="252" t="s">
        <v>112</v>
      </c>
      <c r="E11" s="253">
        <v>1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3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119</v>
      </c>
      <c r="C12" s="251" t="s">
        <v>120</v>
      </c>
      <c r="D12" s="252" t="s">
        <v>112</v>
      </c>
      <c r="E12" s="253">
        <v>1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13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x14ac:dyDescent="0.2">
      <c r="A13" s="249">
        <v>6</v>
      </c>
      <c r="B13" s="250" t="s">
        <v>121</v>
      </c>
      <c r="C13" s="251" t="s">
        <v>122</v>
      </c>
      <c r="D13" s="252" t="s">
        <v>112</v>
      </c>
      <c r="E13" s="253">
        <v>1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4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123</v>
      </c>
      <c r="C14" s="251" t="s">
        <v>124</v>
      </c>
      <c r="D14" s="252" t="s">
        <v>112</v>
      </c>
      <c r="E14" s="253">
        <v>1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5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125</v>
      </c>
      <c r="C15" s="251" t="s">
        <v>126</v>
      </c>
      <c r="D15" s="252" t="s">
        <v>112</v>
      </c>
      <c r="E15" s="253">
        <v>1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6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x14ac:dyDescent="0.2">
      <c r="A16" s="249">
        <v>9</v>
      </c>
      <c r="B16" s="250" t="s">
        <v>127</v>
      </c>
      <c r="C16" s="251" t="s">
        <v>128</v>
      </c>
      <c r="D16" s="252" t="s">
        <v>112</v>
      </c>
      <c r="E16" s="253">
        <v>1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8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ht="20.95" x14ac:dyDescent="0.2">
      <c r="A17" s="249">
        <v>10</v>
      </c>
      <c r="B17" s="250" t="s">
        <v>129</v>
      </c>
      <c r="C17" s="251" t="s">
        <v>130</v>
      </c>
      <c r="D17" s="252" t="s">
        <v>112</v>
      </c>
      <c r="E17" s="253">
        <v>1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9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ht="20.95" x14ac:dyDescent="0.2">
      <c r="A18" s="249">
        <v>11</v>
      </c>
      <c r="B18" s="250" t="s">
        <v>131</v>
      </c>
      <c r="C18" s="251" t="s">
        <v>132</v>
      </c>
      <c r="D18" s="252" t="s">
        <v>112</v>
      </c>
      <c r="E18" s="253">
        <v>1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10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x14ac:dyDescent="0.2">
      <c r="A19" s="249">
        <v>12</v>
      </c>
      <c r="B19" s="250" t="s">
        <v>133</v>
      </c>
      <c r="C19" s="251" t="s">
        <v>134</v>
      </c>
      <c r="D19" s="252" t="s">
        <v>112</v>
      </c>
      <c r="E19" s="253">
        <v>1</v>
      </c>
      <c r="F19" s="334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11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13.1" x14ac:dyDescent="0.25">
      <c r="A20" s="265"/>
      <c r="B20" s="266" t="s">
        <v>99</v>
      </c>
      <c r="C20" s="267" t="s">
        <v>109</v>
      </c>
      <c r="D20" s="268"/>
      <c r="E20" s="269"/>
      <c r="F20" s="270"/>
      <c r="G20" s="271">
        <f>SUM(G7:G19)</f>
        <v>0</v>
      </c>
      <c r="H20" s="272"/>
      <c r="I20" s="273">
        <f>SUM(I7:I19)</f>
        <v>0</v>
      </c>
      <c r="J20" s="272"/>
      <c r="K20" s="273">
        <f>SUM(K7:K19)</f>
        <v>0</v>
      </c>
      <c r="O20" s="248">
        <v>4</v>
      </c>
      <c r="BA20" s="274">
        <f>SUM(BA7:BA19)</f>
        <v>0</v>
      </c>
      <c r="BB20" s="274">
        <f>SUM(BB7:BB19)</f>
        <v>0</v>
      </c>
      <c r="BC20" s="274">
        <f>SUM(BC7:BC19)</f>
        <v>0</v>
      </c>
      <c r="BD20" s="274">
        <f>SUM(BD7:BD19)</f>
        <v>0</v>
      </c>
      <c r="BE20" s="274">
        <f>SUM(BE7:BE19)</f>
        <v>0</v>
      </c>
    </row>
    <row r="21" spans="1:80" x14ac:dyDescent="0.2">
      <c r="E21" s="223"/>
    </row>
    <row r="22" spans="1:80" x14ac:dyDescent="0.2">
      <c r="E22" s="223"/>
    </row>
    <row r="23" spans="1:80" x14ac:dyDescent="0.2">
      <c r="E23" s="223"/>
    </row>
    <row r="24" spans="1:80" x14ac:dyDescent="0.2">
      <c r="E24" s="223"/>
    </row>
    <row r="25" spans="1:80" x14ac:dyDescent="0.2">
      <c r="E25" s="223"/>
    </row>
    <row r="26" spans="1:80" x14ac:dyDescent="0.2">
      <c r="E26" s="223"/>
    </row>
    <row r="27" spans="1:80" x14ac:dyDescent="0.2">
      <c r="E27" s="223"/>
    </row>
    <row r="28" spans="1:80" x14ac:dyDescent="0.2">
      <c r="E28" s="223"/>
    </row>
    <row r="29" spans="1:80" x14ac:dyDescent="0.2">
      <c r="E29" s="223"/>
    </row>
    <row r="30" spans="1:80" x14ac:dyDescent="0.2">
      <c r="E30" s="223"/>
    </row>
    <row r="31" spans="1:80" x14ac:dyDescent="0.2">
      <c r="E31" s="223"/>
    </row>
    <row r="32" spans="1:80" x14ac:dyDescent="0.2">
      <c r="E32" s="223"/>
    </row>
    <row r="33" spans="1:7" x14ac:dyDescent="0.2">
      <c r="E33" s="223"/>
    </row>
    <row r="34" spans="1:7" x14ac:dyDescent="0.2">
      <c r="E34" s="223"/>
    </row>
    <row r="35" spans="1:7" x14ac:dyDescent="0.2">
      <c r="E35" s="223"/>
    </row>
    <row r="36" spans="1:7" x14ac:dyDescent="0.2">
      <c r="E36" s="223"/>
    </row>
    <row r="37" spans="1:7" x14ac:dyDescent="0.2">
      <c r="E37" s="223"/>
    </row>
    <row r="38" spans="1:7" x14ac:dyDescent="0.2">
      <c r="E38" s="223"/>
    </row>
    <row r="39" spans="1:7" x14ac:dyDescent="0.2">
      <c r="E39" s="223"/>
    </row>
    <row r="40" spans="1:7" x14ac:dyDescent="0.2">
      <c r="E40" s="223"/>
    </row>
    <row r="41" spans="1:7" x14ac:dyDescent="0.2">
      <c r="E41" s="223"/>
    </row>
    <row r="42" spans="1:7" x14ac:dyDescent="0.2">
      <c r="E42" s="223"/>
    </row>
    <row r="43" spans="1:7" x14ac:dyDescent="0.2">
      <c r="E43" s="223"/>
    </row>
    <row r="44" spans="1:7" x14ac:dyDescent="0.2">
      <c r="A44" s="264"/>
      <c r="B44" s="264"/>
      <c r="C44" s="264"/>
      <c r="D44" s="264"/>
      <c r="E44" s="264"/>
      <c r="F44" s="264"/>
      <c r="G44" s="264"/>
    </row>
    <row r="45" spans="1:7" x14ac:dyDescent="0.2">
      <c r="A45" s="264"/>
      <c r="B45" s="264"/>
      <c r="C45" s="264"/>
      <c r="D45" s="264"/>
      <c r="E45" s="264"/>
      <c r="F45" s="264"/>
      <c r="G45" s="264"/>
    </row>
    <row r="46" spans="1:7" x14ac:dyDescent="0.2">
      <c r="A46" s="264"/>
      <c r="B46" s="264"/>
      <c r="C46" s="264"/>
      <c r="D46" s="264"/>
      <c r="E46" s="264"/>
      <c r="F46" s="264"/>
      <c r="G46" s="264"/>
    </row>
    <row r="47" spans="1:7" x14ac:dyDescent="0.2">
      <c r="A47" s="264"/>
      <c r="B47" s="264"/>
      <c r="C47" s="264"/>
      <c r="D47" s="264"/>
      <c r="E47" s="264"/>
      <c r="F47" s="264"/>
      <c r="G47" s="264"/>
    </row>
    <row r="48" spans="1:7" x14ac:dyDescent="0.2">
      <c r="E48" s="223"/>
    </row>
    <row r="49" spans="5:5" x14ac:dyDescent="0.2">
      <c r="E49" s="223"/>
    </row>
    <row r="50" spans="5:5" x14ac:dyDescent="0.2">
      <c r="E50" s="223"/>
    </row>
    <row r="51" spans="5:5" x14ac:dyDescent="0.2">
      <c r="E51" s="223"/>
    </row>
    <row r="52" spans="5:5" x14ac:dyDescent="0.2">
      <c r="E52" s="223"/>
    </row>
    <row r="53" spans="5:5" x14ac:dyDescent="0.2">
      <c r="E53" s="223"/>
    </row>
    <row r="54" spans="5:5" x14ac:dyDescent="0.2">
      <c r="E54" s="223"/>
    </row>
    <row r="55" spans="5:5" x14ac:dyDescent="0.2">
      <c r="E55" s="223"/>
    </row>
    <row r="56" spans="5:5" x14ac:dyDescent="0.2">
      <c r="E56" s="223"/>
    </row>
    <row r="57" spans="5:5" x14ac:dyDescent="0.2">
      <c r="E57" s="223"/>
    </row>
    <row r="58" spans="5:5" x14ac:dyDescent="0.2">
      <c r="E58" s="223"/>
    </row>
    <row r="59" spans="5:5" x14ac:dyDescent="0.2">
      <c r="E59" s="223"/>
    </row>
    <row r="60" spans="5:5" x14ac:dyDescent="0.2">
      <c r="E60" s="223"/>
    </row>
    <row r="61" spans="5:5" x14ac:dyDescent="0.2">
      <c r="E61" s="223"/>
    </row>
    <row r="62" spans="5:5" x14ac:dyDescent="0.2">
      <c r="E62" s="223"/>
    </row>
    <row r="63" spans="5:5" x14ac:dyDescent="0.2">
      <c r="E63" s="223"/>
    </row>
    <row r="64" spans="5:5" x14ac:dyDescent="0.2">
      <c r="E64" s="223"/>
    </row>
    <row r="65" spans="1:7" x14ac:dyDescent="0.2">
      <c r="E65" s="223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A79" s="275"/>
      <c r="B79" s="275"/>
    </row>
    <row r="80" spans="1:7" x14ac:dyDescent="0.2">
      <c r="A80" s="264"/>
      <c r="B80" s="264"/>
      <c r="C80" s="276"/>
      <c r="D80" s="276"/>
      <c r="E80" s="277"/>
      <c r="F80" s="276"/>
      <c r="G80" s="278"/>
    </row>
    <row r="81" spans="1:7" x14ac:dyDescent="0.2">
      <c r="A81" s="279"/>
      <c r="B81" s="279"/>
      <c r="C81" s="264"/>
      <c r="D81" s="264"/>
      <c r="E81" s="280"/>
      <c r="F81" s="264"/>
      <c r="G81" s="264"/>
    </row>
    <row r="82" spans="1:7" x14ac:dyDescent="0.2">
      <c r="A82" s="264"/>
      <c r="B82" s="264"/>
      <c r="C82" s="264"/>
      <c r="D82" s="264"/>
      <c r="E82" s="280"/>
      <c r="F82" s="264"/>
      <c r="G82" s="264"/>
    </row>
    <row r="83" spans="1:7" x14ac:dyDescent="0.2">
      <c r="A83" s="264"/>
      <c r="B83" s="264"/>
      <c r="C83" s="264"/>
      <c r="D83" s="264"/>
      <c r="E83" s="280"/>
      <c r="F83" s="264"/>
      <c r="G83" s="264"/>
    </row>
    <row r="84" spans="1:7" x14ac:dyDescent="0.2">
      <c r="A84" s="264"/>
      <c r="B84" s="264"/>
      <c r="C84" s="264"/>
      <c r="D84" s="264"/>
      <c r="E84" s="280"/>
      <c r="F84" s="264"/>
      <c r="G84" s="264"/>
    </row>
    <row r="85" spans="1:7" x14ac:dyDescent="0.2">
      <c r="A85" s="264"/>
      <c r="B85" s="264"/>
      <c r="C85" s="264"/>
      <c r="D85" s="264"/>
      <c r="E85" s="280"/>
      <c r="F85" s="264"/>
      <c r="G85" s="264"/>
    </row>
    <row r="86" spans="1:7" x14ac:dyDescent="0.2">
      <c r="A86" s="264"/>
      <c r="B86" s="264"/>
      <c r="C86" s="264"/>
      <c r="D86" s="264"/>
      <c r="E86" s="280"/>
      <c r="F86" s="264"/>
      <c r="G86" s="264"/>
    </row>
    <row r="87" spans="1:7" x14ac:dyDescent="0.2">
      <c r="A87" s="264"/>
      <c r="B87" s="264"/>
      <c r="C87" s="264"/>
      <c r="D87" s="264"/>
      <c r="E87" s="280"/>
      <c r="F87" s="264"/>
      <c r="G87" s="264"/>
    </row>
    <row r="88" spans="1:7" x14ac:dyDescent="0.2">
      <c r="A88" s="264"/>
      <c r="B88" s="264"/>
      <c r="C88" s="264"/>
      <c r="D88" s="264"/>
      <c r="E88" s="280"/>
      <c r="F88" s="264"/>
      <c r="G88" s="264"/>
    </row>
    <row r="89" spans="1:7" x14ac:dyDescent="0.2">
      <c r="A89" s="264"/>
      <c r="B89" s="264"/>
      <c r="C89" s="264"/>
      <c r="D89" s="264"/>
      <c r="E89" s="280"/>
      <c r="F89" s="264"/>
      <c r="G89" s="264"/>
    </row>
    <row r="90" spans="1:7" x14ac:dyDescent="0.2">
      <c r="A90" s="264"/>
      <c r="B90" s="264"/>
      <c r="C90" s="264"/>
      <c r="D90" s="264"/>
      <c r="E90" s="280"/>
      <c r="F90" s="264"/>
      <c r="G90" s="264"/>
    </row>
    <row r="91" spans="1:7" x14ac:dyDescent="0.2">
      <c r="A91" s="264"/>
      <c r="B91" s="264"/>
      <c r="C91" s="264"/>
      <c r="D91" s="264"/>
      <c r="E91" s="280"/>
      <c r="F91" s="264"/>
      <c r="G91" s="264"/>
    </row>
    <row r="92" spans="1:7" x14ac:dyDescent="0.2">
      <c r="A92" s="264"/>
      <c r="B92" s="264"/>
      <c r="C92" s="264"/>
      <c r="D92" s="264"/>
      <c r="E92" s="280"/>
      <c r="F92" s="264"/>
      <c r="G92" s="264"/>
    </row>
    <row r="93" spans="1:7" x14ac:dyDescent="0.2">
      <c r="A93" s="264"/>
      <c r="B93" s="264"/>
      <c r="C93" s="264"/>
      <c r="D93" s="264"/>
      <c r="E93" s="280"/>
      <c r="F93" s="264"/>
      <c r="G93" s="264"/>
    </row>
  </sheetData>
  <sheetProtection algorithmName="SHA-512" hashValue="ErR1BhjJrYXBFtp/tUSeoTH0YKfYwRVyEfw9SoKtJAlnchQ5ycUob6qs8J1/n/3JRNUYrf1G6OUX9TB4Q+o6og==" saltValue="rEjs+xlnvUEMX9ZEb1Q4i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BE51"/>
  <sheetViews>
    <sheetView zoomScaleNormal="100" workbookViewId="0"/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142</v>
      </c>
      <c r="D2" s="89" t="s">
        <v>143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01.A1 Rek'!E8</f>
        <v>0</v>
      </c>
      <c r="D15" s="140">
        <f>'SO01 SO 01.A1 Rek'!A16</f>
        <v>0</v>
      </c>
      <c r="E15" s="141"/>
      <c r="F15" s="142"/>
      <c r="G15" s="139">
        <f>'SO01 SO 01.A1 Rek'!I16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01.A1 Rek'!F8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01.A1 Rek'!H8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01.A1 Rek'!G8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01.A1 Rek'!I8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01.A1 Rek'!H14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5jqoh/xYSyREjro8TKzZAwzz/20ptzlLWpzBL+UXUSB04HbaE4TLQaevBrHL4FjRr6TnRc41ydjpdIPKDgeSuQ==" saltValue="1W3G6mosBU2r+54zqXty5A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2"/>
  <dimension ref="A1:BE65"/>
  <sheetViews>
    <sheetView workbookViewId="0">
      <selection sqref="A1:B1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57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142</v>
      </c>
      <c r="I1" s="182"/>
    </row>
    <row r="2" spans="1:57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143</v>
      </c>
      <c r="H2" s="322"/>
      <c r="I2" s="323"/>
    </row>
    <row r="3" spans="1:57" ht="13.1" thickTop="1" x14ac:dyDescent="0.2">
      <c r="F3" s="118"/>
    </row>
    <row r="4" spans="1:57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57" ht="13.1" thickBot="1" x14ac:dyDescent="0.25"/>
    <row r="6" spans="1:57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57" s="118" customFormat="1" ht="13.1" thickBot="1" x14ac:dyDescent="0.25">
      <c r="A7" s="281" t="str">
        <f>'SO01 SO 01.A1 Pol'!B7</f>
        <v>388</v>
      </c>
      <c r="B7" s="62" t="str">
        <f>'SO01 SO 01.A1 Pol'!C7</f>
        <v>Ostatní náklady</v>
      </c>
      <c r="D7" s="195"/>
      <c r="E7" s="282">
        <f>'SO01 SO 01.A1 Pol'!BA38</f>
        <v>0</v>
      </c>
      <c r="F7" s="283">
        <f>'SO01 SO 01.A1 Pol'!BB38</f>
        <v>0</v>
      </c>
      <c r="G7" s="283">
        <f>'SO01 SO 01.A1 Pol'!BC38</f>
        <v>0</v>
      </c>
      <c r="H7" s="283">
        <f>'SO01 SO 01.A1 Pol'!BD38</f>
        <v>0</v>
      </c>
      <c r="I7" s="284">
        <f>'SO01 SO 01.A1 Pol'!BE38</f>
        <v>0</v>
      </c>
    </row>
    <row r="8" spans="1:57" s="14" customFormat="1" ht="13.75" thickBot="1" x14ac:dyDescent="0.3">
      <c r="A8" s="196"/>
      <c r="B8" s="197" t="s">
        <v>77</v>
      </c>
      <c r="C8" s="197"/>
      <c r="D8" s="198"/>
      <c r="E8" s="199">
        <f>SUM(E7:E7)</f>
        <v>0</v>
      </c>
      <c r="F8" s="200">
        <f>SUM(F7:F7)</f>
        <v>0</v>
      </c>
      <c r="G8" s="200">
        <f>SUM(G7:G7)</f>
        <v>0</v>
      </c>
      <c r="H8" s="200">
        <f>SUM(H7:H7)</f>
        <v>0</v>
      </c>
      <c r="I8" s="201">
        <f>SUM(I7:I7)</f>
        <v>0</v>
      </c>
    </row>
    <row r="9" spans="1:57" x14ac:dyDescent="0.2">
      <c r="A9" s="118"/>
      <c r="B9" s="118"/>
      <c r="C9" s="118"/>
      <c r="D9" s="118"/>
      <c r="E9" s="118"/>
      <c r="F9" s="118"/>
      <c r="G9" s="118"/>
      <c r="H9" s="118"/>
      <c r="I9" s="118"/>
    </row>
    <row r="10" spans="1:57" ht="19.5" customHeight="1" x14ac:dyDescent="0.3">
      <c r="A10" s="187" t="s">
        <v>78</v>
      </c>
      <c r="B10" s="187"/>
      <c r="C10" s="187"/>
      <c r="D10" s="187"/>
      <c r="E10" s="187"/>
      <c r="F10" s="187"/>
      <c r="G10" s="202"/>
      <c r="H10" s="187"/>
      <c r="I10" s="187"/>
      <c r="BA10" s="124"/>
      <c r="BB10" s="124"/>
      <c r="BC10" s="124"/>
      <c r="BD10" s="124"/>
      <c r="BE10" s="124"/>
    </row>
    <row r="11" spans="1:57" ht="13.1" thickBot="1" x14ac:dyDescent="0.25"/>
    <row r="12" spans="1:57" ht="13.1" x14ac:dyDescent="0.25">
      <c r="A12" s="153" t="s">
        <v>79</v>
      </c>
      <c r="B12" s="154"/>
      <c r="C12" s="154"/>
      <c r="D12" s="203"/>
      <c r="E12" s="204" t="s">
        <v>80</v>
      </c>
      <c r="F12" s="205" t="s">
        <v>12</v>
      </c>
      <c r="G12" s="206" t="s">
        <v>81</v>
      </c>
      <c r="H12" s="207"/>
      <c r="I12" s="208" t="s">
        <v>80</v>
      </c>
    </row>
    <row r="13" spans="1:57" x14ac:dyDescent="0.2">
      <c r="A13" s="147"/>
      <c r="B13" s="138"/>
      <c r="C13" s="138"/>
      <c r="D13" s="209"/>
      <c r="E13" s="210"/>
      <c r="F13" s="211"/>
      <c r="G13" s="212">
        <f>CHOOSE(BA13+1,E8+F8,E8+F8+H8,E8+F8+G8+H8,E8,F8,H8,G8,H8+G8,0)</f>
        <v>0</v>
      </c>
      <c r="H13" s="213"/>
      <c r="I13" s="214">
        <f>E13+F13*G13/100</f>
        <v>0</v>
      </c>
      <c r="BA13" s="1">
        <v>8</v>
      </c>
    </row>
    <row r="14" spans="1:57" ht="13.75" thickBot="1" x14ac:dyDescent="0.3">
      <c r="A14" s="215"/>
      <c r="B14" s="216" t="s">
        <v>82</v>
      </c>
      <c r="C14" s="217"/>
      <c r="D14" s="218"/>
      <c r="E14" s="219"/>
      <c r="F14" s="220"/>
      <c r="G14" s="220"/>
      <c r="H14" s="324">
        <f>SUM(I13:I13)</f>
        <v>0</v>
      </c>
      <c r="I14" s="325"/>
    </row>
    <row r="16" spans="1:57" ht="13.1" x14ac:dyDescent="0.25">
      <c r="B16" s="14"/>
      <c r="F16" s="221"/>
      <c r="G16" s="222"/>
      <c r="H16" s="222"/>
      <c r="I16" s="46"/>
    </row>
    <row r="17" spans="6:9" x14ac:dyDescent="0.2">
      <c r="F17" s="221"/>
      <c r="G17" s="222"/>
      <c r="H17" s="222"/>
      <c r="I17" s="46"/>
    </row>
    <row r="18" spans="6:9" x14ac:dyDescent="0.2">
      <c r="F18" s="221"/>
      <c r="G18" s="222"/>
      <c r="H18" s="222"/>
      <c r="I18" s="46"/>
    </row>
    <row r="19" spans="6:9" x14ac:dyDescent="0.2">
      <c r="F19" s="221"/>
      <c r="G19" s="222"/>
      <c r="H19" s="222"/>
      <c r="I19" s="46"/>
    </row>
    <row r="20" spans="6:9" x14ac:dyDescent="0.2">
      <c r="F20" s="221"/>
      <c r="G20" s="222"/>
      <c r="H20" s="222"/>
      <c r="I20" s="46"/>
    </row>
    <row r="21" spans="6:9" x14ac:dyDescent="0.2">
      <c r="F21" s="221"/>
      <c r="G21" s="222"/>
      <c r="H21" s="222"/>
      <c r="I21" s="46"/>
    </row>
    <row r="22" spans="6:9" x14ac:dyDescent="0.2">
      <c r="F22" s="221"/>
      <c r="G22" s="222"/>
      <c r="H22" s="222"/>
      <c r="I22" s="46"/>
    </row>
    <row r="23" spans="6:9" x14ac:dyDescent="0.2">
      <c r="F23" s="221"/>
      <c r="G23" s="222"/>
      <c r="H23" s="222"/>
      <c r="I23" s="46"/>
    </row>
    <row r="24" spans="6:9" x14ac:dyDescent="0.2">
      <c r="F24" s="221"/>
      <c r="G24" s="222"/>
      <c r="H24" s="222"/>
      <c r="I24" s="46"/>
    </row>
    <row r="25" spans="6:9" x14ac:dyDescent="0.2">
      <c r="F25" s="221"/>
      <c r="G25" s="222"/>
      <c r="H25" s="222"/>
      <c r="I25" s="46"/>
    </row>
    <row r="26" spans="6:9" x14ac:dyDescent="0.2">
      <c r="F26" s="221"/>
      <c r="G26" s="222"/>
      <c r="H26" s="222"/>
      <c r="I26" s="46"/>
    </row>
    <row r="27" spans="6:9" x14ac:dyDescent="0.2">
      <c r="F27" s="221"/>
      <c r="G27" s="222"/>
      <c r="H27" s="222"/>
      <c r="I27" s="46"/>
    </row>
    <row r="28" spans="6:9" x14ac:dyDescent="0.2">
      <c r="F28" s="221"/>
      <c r="G28" s="222"/>
      <c r="H28" s="222"/>
      <c r="I28" s="46"/>
    </row>
    <row r="29" spans="6:9" x14ac:dyDescent="0.2">
      <c r="F29" s="221"/>
      <c r="G29" s="222"/>
      <c r="H29" s="222"/>
      <c r="I29" s="46"/>
    </row>
    <row r="30" spans="6:9" x14ac:dyDescent="0.2">
      <c r="F30" s="221"/>
      <c r="G30" s="222"/>
      <c r="H30" s="222"/>
      <c r="I30" s="46"/>
    </row>
    <row r="31" spans="6:9" x14ac:dyDescent="0.2">
      <c r="F31" s="221"/>
      <c r="G31" s="222"/>
      <c r="H31" s="222"/>
      <c r="I31" s="46"/>
    </row>
    <row r="32" spans="6:9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</sheetData>
  <sheetProtection algorithmName="SHA-512" hashValue="v4c8YLY92ofIpeE+TRSQysWCUW4dpdsOSOjeUfEWtrI/rKhgk8mggJPny/ur+N7thW0SeAg7pTntnxs7r8vqeQ==" saltValue="3srbNegrJ7zZ5ui0zDC7SA==" spinCount="100000" sheet="1" objects="1" scenarios="1"/>
  <mergeCells count="4">
    <mergeCell ref="A1:B1"/>
    <mergeCell ref="A2:B2"/>
    <mergeCell ref="G2:I2"/>
    <mergeCell ref="H14:I1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FFC000"/>
  </sheetPr>
  <dimension ref="A1:CB111"/>
  <sheetViews>
    <sheetView showGridLines="0" zoomScaleNormal="100" zoomScaleSheetLayoutView="100" workbookViewId="0">
      <selection activeCell="F12" sqref="F12"/>
    </sheetView>
  </sheetViews>
  <sheetFormatPr defaultColWidth="9.125" defaultRowHeight="12.45" x14ac:dyDescent="0.2"/>
  <cols>
    <col min="1" max="1" width="4.375" style="223" customWidth="1"/>
    <col min="2" max="2" width="11.625" style="223" customWidth="1"/>
    <col min="3" max="3" width="40.375" style="223" customWidth="1"/>
    <col min="4" max="4" width="5.625" style="223" customWidth="1"/>
    <col min="5" max="5" width="8.625" style="231" customWidth="1"/>
    <col min="6" max="6" width="9.875" style="223" customWidth="1"/>
    <col min="7" max="7" width="13.875" style="223" customWidth="1"/>
    <col min="8" max="8" width="11.75" style="223" hidden="1" customWidth="1"/>
    <col min="9" max="9" width="11.625" style="223" hidden="1" customWidth="1"/>
    <col min="10" max="10" width="11" style="223" hidden="1" customWidth="1"/>
    <col min="11" max="11" width="10.375" style="223" hidden="1" customWidth="1"/>
    <col min="12" max="12" width="75.375" style="223" customWidth="1"/>
    <col min="13" max="13" width="45.25" style="223" customWidth="1"/>
    <col min="14" max="16384" width="9.125" style="223"/>
  </cols>
  <sheetData>
    <row r="1" spans="1:80" ht="15.05" x14ac:dyDescent="0.25">
      <c r="A1" s="326" t="s">
        <v>1587</v>
      </c>
      <c r="B1" s="326"/>
      <c r="C1" s="326"/>
      <c r="D1" s="326"/>
      <c r="E1" s="326"/>
      <c r="F1" s="326"/>
      <c r="G1" s="326"/>
    </row>
    <row r="2" spans="1:80" ht="14.25" customHeight="1" thickBot="1" x14ac:dyDescent="0.3">
      <c r="B2" s="224"/>
      <c r="C2" s="225"/>
      <c r="D2" s="225"/>
      <c r="E2" s="226"/>
      <c r="F2" s="225"/>
      <c r="G2" s="225"/>
    </row>
    <row r="3" spans="1:80" ht="13.75" thickTop="1" x14ac:dyDescent="0.25">
      <c r="A3" s="317" t="s">
        <v>2</v>
      </c>
      <c r="B3" s="318"/>
      <c r="C3" s="177" t="s">
        <v>102</v>
      </c>
      <c r="D3" s="178"/>
      <c r="E3" s="227" t="s">
        <v>83</v>
      </c>
      <c r="F3" s="228" t="str">
        <f>'SO01 SO 01.A1 Rek'!H1</f>
        <v>SO 01.A1</v>
      </c>
      <c r="G3" s="229"/>
    </row>
    <row r="4" spans="1:80" ht="13.75" thickBot="1" x14ac:dyDescent="0.3">
      <c r="A4" s="327" t="s">
        <v>74</v>
      </c>
      <c r="B4" s="320"/>
      <c r="C4" s="183" t="s">
        <v>141</v>
      </c>
      <c r="D4" s="184"/>
      <c r="E4" s="328" t="str">
        <f>'SO01 SO 01.A1 Rek'!G2</f>
        <v>Horní stavba - modulová konstrukce</v>
      </c>
      <c r="F4" s="329"/>
      <c r="G4" s="330"/>
    </row>
    <row r="5" spans="1:80" ht="13.1" thickTop="1" x14ac:dyDescent="0.2">
      <c r="A5" s="230"/>
      <c r="G5" s="232"/>
    </row>
    <row r="6" spans="1:80" ht="27" customHeight="1" x14ac:dyDescent="0.2">
      <c r="A6" s="233" t="s">
        <v>84</v>
      </c>
      <c r="B6" s="234" t="s">
        <v>85</v>
      </c>
      <c r="C6" s="234" t="s">
        <v>86</v>
      </c>
      <c r="D6" s="234" t="s">
        <v>87</v>
      </c>
      <c r="E6" s="235" t="s">
        <v>88</v>
      </c>
      <c r="F6" s="234" t="s">
        <v>89</v>
      </c>
      <c r="G6" s="236" t="s">
        <v>90</v>
      </c>
      <c r="H6" s="237" t="s">
        <v>91</v>
      </c>
      <c r="I6" s="237" t="s">
        <v>92</v>
      </c>
      <c r="J6" s="237" t="s">
        <v>93</v>
      </c>
      <c r="K6" s="237" t="s">
        <v>94</v>
      </c>
    </row>
    <row r="7" spans="1:80" ht="13.1" x14ac:dyDescent="0.25">
      <c r="A7" s="238" t="s">
        <v>95</v>
      </c>
      <c r="B7" s="239" t="s">
        <v>144</v>
      </c>
      <c r="C7" s="240" t="s">
        <v>108</v>
      </c>
      <c r="D7" s="241"/>
      <c r="E7" s="242"/>
      <c r="F7" s="242"/>
      <c r="G7" s="243"/>
      <c r="H7" s="244"/>
      <c r="I7" s="245"/>
      <c r="J7" s="246"/>
      <c r="K7" s="247"/>
      <c r="O7" s="248">
        <v>1</v>
      </c>
    </row>
    <row r="8" spans="1:80" x14ac:dyDescent="0.2">
      <c r="A8" s="249">
        <v>1</v>
      </c>
      <c r="B8" s="250" t="s">
        <v>146</v>
      </c>
      <c r="C8" s="251" t="s">
        <v>147</v>
      </c>
      <c r="D8" s="252" t="s">
        <v>98</v>
      </c>
      <c r="E8" s="253">
        <v>4</v>
      </c>
      <c r="F8" s="334">
        <v>0</v>
      </c>
      <c r="G8" s="254">
        <f t="shared" ref="G8:G37" si="0">E8*F8</f>
        <v>0</v>
      </c>
      <c r="H8" s="255">
        <v>0</v>
      </c>
      <c r="I8" s="256">
        <f t="shared" ref="I8:I37" si="1">E8*H8</f>
        <v>0</v>
      </c>
      <c r="J8" s="255"/>
      <c r="K8" s="256">
        <f t="shared" ref="K8:K37" si="2">E8*J8</f>
        <v>0</v>
      </c>
      <c r="O8" s="248">
        <v>2</v>
      </c>
      <c r="AA8" s="223">
        <v>12</v>
      </c>
      <c r="AB8" s="223">
        <v>0</v>
      </c>
      <c r="AC8" s="223">
        <v>1</v>
      </c>
      <c r="AZ8" s="223">
        <v>1</v>
      </c>
      <c r="BA8" s="223">
        <f t="shared" ref="BA8:BA37" si="3">IF(AZ8=1,G8,0)</f>
        <v>0</v>
      </c>
      <c r="BB8" s="223">
        <f t="shared" ref="BB8:BB37" si="4">IF(AZ8=2,G8,0)</f>
        <v>0</v>
      </c>
      <c r="BC8" s="223">
        <f t="shared" ref="BC8:BC37" si="5">IF(AZ8=3,G8,0)</f>
        <v>0</v>
      </c>
      <c r="BD8" s="223">
        <f t="shared" ref="BD8:BD37" si="6">IF(AZ8=4,G8,0)</f>
        <v>0</v>
      </c>
      <c r="BE8" s="223">
        <f t="shared" ref="BE8:BE37" si="7">IF(AZ8=5,G8,0)</f>
        <v>0</v>
      </c>
      <c r="CA8" s="248">
        <v>12</v>
      </c>
      <c r="CB8" s="248">
        <v>0</v>
      </c>
    </row>
    <row r="9" spans="1:80" x14ac:dyDescent="0.2">
      <c r="A9" s="249">
        <v>2</v>
      </c>
      <c r="B9" s="250" t="s">
        <v>148</v>
      </c>
      <c r="C9" s="251" t="s">
        <v>149</v>
      </c>
      <c r="D9" s="252" t="s">
        <v>98</v>
      </c>
      <c r="E9" s="253">
        <v>1</v>
      </c>
      <c r="F9" s="334">
        <v>0</v>
      </c>
      <c r="G9" s="254">
        <f t="shared" si="0"/>
        <v>0</v>
      </c>
      <c r="H9" s="255">
        <v>0</v>
      </c>
      <c r="I9" s="256">
        <f t="shared" si="1"/>
        <v>0</v>
      </c>
      <c r="J9" s="255"/>
      <c r="K9" s="256">
        <f t="shared" si="2"/>
        <v>0</v>
      </c>
      <c r="O9" s="248">
        <v>2</v>
      </c>
      <c r="AA9" s="223">
        <v>12</v>
      </c>
      <c r="AB9" s="223">
        <v>0</v>
      </c>
      <c r="AC9" s="223">
        <v>2</v>
      </c>
      <c r="AZ9" s="223">
        <v>1</v>
      </c>
      <c r="BA9" s="223">
        <f t="shared" si="3"/>
        <v>0</v>
      </c>
      <c r="BB9" s="223">
        <f t="shared" si="4"/>
        <v>0</v>
      </c>
      <c r="BC9" s="223">
        <f t="shared" si="5"/>
        <v>0</v>
      </c>
      <c r="BD9" s="223">
        <f t="shared" si="6"/>
        <v>0</v>
      </c>
      <c r="BE9" s="223">
        <f t="shared" si="7"/>
        <v>0</v>
      </c>
      <c r="CA9" s="248">
        <v>12</v>
      </c>
      <c r="CB9" s="248">
        <v>0</v>
      </c>
    </row>
    <row r="10" spans="1:80" x14ac:dyDescent="0.2">
      <c r="A10" s="249">
        <v>3</v>
      </c>
      <c r="B10" s="250" t="s">
        <v>150</v>
      </c>
      <c r="C10" s="251" t="s">
        <v>151</v>
      </c>
      <c r="D10" s="252" t="s">
        <v>98</v>
      </c>
      <c r="E10" s="253">
        <v>5</v>
      </c>
      <c r="F10" s="334">
        <v>0</v>
      </c>
      <c r="G10" s="254">
        <f t="shared" si="0"/>
        <v>0</v>
      </c>
      <c r="H10" s="255">
        <v>0</v>
      </c>
      <c r="I10" s="256">
        <f t="shared" si="1"/>
        <v>0</v>
      </c>
      <c r="J10" s="255"/>
      <c r="K10" s="256">
        <f t="shared" si="2"/>
        <v>0</v>
      </c>
      <c r="O10" s="248">
        <v>2</v>
      </c>
      <c r="AA10" s="223">
        <v>12</v>
      </c>
      <c r="AB10" s="223">
        <v>0</v>
      </c>
      <c r="AC10" s="223">
        <v>3</v>
      </c>
      <c r="AZ10" s="223">
        <v>1</v>
      </c>
      <c r="BA10" s="223">
        <f t="shared" si="3"/>
        <v>0</v>
      </c>
      <c r="BB10" s="223">
        <f t="shared" si="4"/>
        <v>0</v>
      </c>
      <c r="BC10" s="223">
        <f t="shared" si="5"/>
        <v>0</v>
      </c>
      <c r="BD10" s="223">
        <f t="shared" si="6"/>
        <v>0</v>
      </c>
      <c r="BE10" s="223">
        <f t="shared" si="7"/>
        <v>0</v>
      </c>
      <c r="CA10" s="248">
        <v>12</v>
      </c>
      <c r="CB10" s="248">
        <v>0</v>
      </c>
    </row>
    <row r="11" spans="1:80" x14ac:dyDescent="0.2">
      <c r="A11" s="249">
        <v>4</v>
      </c>
      <c r="B11" s="250" t="s">
        <v>152</v>
      </c>
      <c r="C11" s="251" t="s">
        <v>153</v>
      </c>
      <c r="D11" s="252" t="s">
        <v>98</v>
      </c>
      <c r="E11" s="253">
        <v>1</v>
      </c>
      <c r="F11" s="334">
        <v>0</v>
      </c>
      <c r="G11" s="254">
        <f t="shared" si="0"/>
        <v>0</v>
      </c>
      <c r="H11" s="255">
        <v>0</v>
      </c>
      <c r="I11" s="256">
        <f t="shared" si="1"/>
        <v>0</v>
      </c>
      <c r="J11" s="255"/>
      <c r="K11" s="256">
        <f t="shared" si="2"/>
        <v>0</v>
      </c>
      <c r="O11" s="248">
        <v>2</v>
      </c>
      <c r="AA11" s="223">
        <v>12</v>
      </c>
      <c r="AB11" s="223">
        <v>0</v>
      </c>
      <c r="AC11" s="223">
        <v>4</v>
      </c>
      <c r="AZ11" s="223">
        <v>1</v>
      </c>
      <c r="BA11" s="223">
        <f t="shared" si="3"/>
        <v>0</v>
      </c>
      <c r="BB11" s="223">
        <f t="shared" si="4"/>
        <v>0</v>
      </c>
      <c r="BC11" s="223">
        <f t="shared" si="5"/>
        <v>0</v>
      </c>
      <c r="BD11" s="223">
        <f t="shared" si="6"/>
        <v>0</v>
      </c>
      <c r="BE11" s="223">
        <f t="shared" si="7"/>
        <v>0</v>
      </c>
      <c r="CA11" s="248">
        <v>12</v>
      </c>
      <c r="CB11" s="248">
        <v>0</v>
      </c>
    </row>
    <row r="12" spans="1:80" ht="20.95" x14ac:dyDescent="0.2">
      <c r="A12" s="249">
        <v>5</v>
      </c>
      <c r="B12" s="250" t="s">
        <v>154</v>
      </c>
      <c r="C12" s="251" t="s">
        <v>155</v>
      </c>
      <c r="D12" s="252" t="s">
        <v>98</v>
      </c>
      <c r="E12" s="253">
        <v>20</v>
      </c>
      <c r="F12" s="334">
        <v>0</v>
      </c>
      <c r="G12" s="254">
        <f t="shared" si="0"/>
        <v>0</v>
      </c>
      <c r="H12" s="255">
        <v>0</v>
      </c>
      <c r="I12" s="256">
        <f t="shared" si="1"/>
        <v>0</v>
      </c>
      <c r="J12" s="255"/>
      <c r="K12" s="256">
        <f t="shared" si="2"/>
        <v>0</v>
      </c>
      <c r="O12" s="248">
        <v>2</v>
      </c>
      <c r="AA12" s="223">
        <v>12</v>
      </c>
      <c r="AB12" s="223">
        <v>0</v>
      </c>
      <c r="AC12" s="223">
        <v>5</v>
      </c>
      <c r="AZ12" s="223">
        <v>1</v>
      </c>
      <c r="BA12" s="223">
        <f t="shared" si="3"/>
        <v>0</v>
      </c>
      <c r="BB12" s="223">
        <f t="shared" si="4"/>
        <v>0</v>
      </c>
      <c r="BC12" s="223">
        <f t="shared" si="5"/>
        <v>0</v>
      </c>
      <c r="BD12" s="223">
        <f t="shared" si="6"/>
        <v>0</v>
      </c>
      <c r="BE12" s="223">
        <f t="shared" si="7"/>
        <v>0</v>
      </c>
      <c r="CA12" s="248">
        <v>12</v>
      </c>
      <c r="CB12" s="248">
        <v>0</v>
      </c>
    </row>
    <row r="13" spans="1:80" ht="20.95" x14ac:dyDescent="0.2">
      <c r="A13" s="249">
        <v>6</v>
      </c>
      <c r="B13" s="250" t="s">
        <v>156</v>
      </c>
      <c r="C13" s="251" t="s">
        <v>157</v>
      </c>
      <c r="D13" s="252" t="s">
        <v>158</v>
      </c>
      <c r="E13" s="253">
        <v>123</v>
      </c>
      <c r="F13" s="334">
        <v>0</v>
      </c>
      <c r="G13" s="254">
        <f t="shared" si="0"/>
        <v>0</v>
      </c>
      <c r="H13" s="255">
        <v>0</v>
      </c>
      <c r="I13" s="256">
        <f t="shared" si="1"/>
        <v>0</v>
      </c>
      <c r="J13" s="255"/>
      <c r="K13" s="256">
        <f t="shared" si="2"/>
        <v>0</v>
      </c>
      <c r="O13" s="248">
        <v>2</v>
      </c>
      <c r="AA13" s="223">
        <v>12</v>
      </c>
      <c r="AB13" s="223">
        <v>0</v>
      </c>
      <c r="AC13" s="223">
        <v>6</v>
      </c>
      <c r="AZ13" s="223">
        <v>1</v>
      </c>
      <c r="BA13" s="223">
        <f t="shared" si="3"/>
        <v>0</v>
      </c>
      <c r="BB13" s="223">
        <f t="shared" si="4"/>
        <v>0</v>
      </c>
      <c r="BC13" s="223">
        <f t="shared" si="5"/>
        <v>0</v>
      </c>
      <c r="BD13" s="223">
        <f t="shared" si="6"/>
        <v>0</v>
      </c>
      <c r="BE13" s="223">
        <f t="shared" si="7"/>
        <v>0</v>
      </c>
      <c r="CA13" s="248">
        <v>12</v>
      </c>
      <c r="CB13" s="248">
        <v>0</v>
      </c>
    </row>
    <row r="14" spans="1:80" ht="20.95" x14ac:dyDescent="0.2">
      <c r="A14" s="249">
        <v>7</v>
      </c>
      <c r="B14" s="250" t="s">
        <v>159</v>
      </c>
      <c r="C14" s="251" t="s">
        <v>160</v>
      </c>
      <c r="D14" s="252" t="s">
        <v>158</v>
      </c>
      <c r="E14" s="253">
        <v>31</v>
      </c>
      <c r="F14" s="334">
        <v>0</v>
      </c>
      <c r="G14" s="254">
        <f t="shared" si="0"/>
        <v>0</v>
      </c>
      <c r="H14" s="255">
        <v>0</v>
      </c>
      <c r="I14" s="256">
        <f t="shared" si="1"/>
        <v>0</v>
      </c>
      <c r="J14" s="255"/>
      <c r="K14" s="256">
        <f t="shared" si="2"/>
        <v>0</v>
      </c>
      <c r="O14" s="248">
        <v>2</v>
      </c>
      <c r="AA14" s="223">
        <v>12</v>
      </c>
      <c r="AB14" s="223">
        <v>0</v>
      </c>
      <c r="AC14" s="223">
        <v>7</v>
      </c>
      <c r="AZ14" s="223">
        <v>1</v>
      </c>
      <c r="BA14" s="223">
        <f t="shared" si="3"/>
        <v>0</v>
      </c>
      <c r="BB14" s="223">
        <f t="shared" si="4"/>
        <v>0</v>
      </c>
      <c r="BC14" s="223">
        <f t="shared" si="5"/>
        <v>0</v>
      </c>
      <c r="BD14" s="223">
        <f t="shared" si="6"/>
        <v>0</v>
      </c>
      <c r="BE14" s="223">
        <f t="shared" si="7"/>
        <v>0</v>
      </c>
      <c r="CA14" s="248">
        <v>12</v>
      </c>
      <c r="CB14" s="248">
        <v>0</v>
      </c>
    </row>
    <row r="15" spans="1:80" ht="20.95" x14ac:dyDescent="0.2">
      <c r="A15" s="249">
        <v>8</v>
      </c>
      <c r="B15" s="250" t="s">
        <v>161</v>
      </c>
      <c r="C15" s="251" t="s">
        <v>162</v>
      </c>
      <c r="D15" s="252" t="s">
        <v>158</v>
      </c>
      <c r="E15" s="253">
        <v>196</v>
      </c>
      <c r="F15" s="334">
        <v>0</v>
      </c>
      <c r="G15" s="254">
        <f t="shared" si="0"/>
        <v>0</v>
      </c>
      <c r="H15" s="255">
        <v>0</v>
      </c>
      <c r="I15" s="256">
        <f t="shared" si="1"/>
        <v>0</v>
      </c>
      <c r="J15" s="255"/>
      <c r="K15" s="256">
        <f t="shared" si="2"/>
        <v>0</v>
      </c>
      <c r="O15" s="248">
        <v>2</v>
      </c>
      <c r="AA15" s="223">
        <v>12</v>
      </c>
      <c r="AB15" s="223">
        <v>0</v>
      </c>
      <c r="AC15" s="223">
        <v>8</v>
      </c>
      <c r="AZ15" s="223">
        <v>1</v>
      </c>
      <c r="BA15" s="223">
        <f t="shared" si="3"/>
        <v>0</v>
      </c>
      <c r="BB15" s="223">
        <f t="shared" si="4"/>
        <v>0</v>
      </c>
      <c r="BC15" s="223">
        <f t="shared" si="5"/>
        <v>0</v>
      </c>
      <c r="BD15" s="223">
        <f t="shared" si="6"/>
        <v>0</v>
      </c>
      <c r="BE15" s="223">
        <f t="shared" si="7"/>
        <v>0</v>
      </c>
      <c r="CA15" s="248">
        <v>12</v>
      </c>
      <c r="CB15" s="248">
        <v>0</v>
      </c>
    </row>
    <row r="16" spans="1:80" ht="20.95" x14ac:dyDescent="0.2">
      <c r="A16" s="249">
        <v>9</v>
      </c>
      <c r="B16" s="250" t="s">
        <v>163</v>
      </c>
      <c r="C16" s="251" t="s">
        <v>164</v>
      </c>
      <c r="D16" s="252" t="s">
        <v>158</v>
      </c>
      <c r="E16" s="253">
        <v>50</v>
      </c>
      <c r="F16" s="334">
        <v>0</v>
      </c>
      <c r="G16" s="254">
        <f t="shared" si="0"/>
        <v>0</v>
      </c>
      <c r="H16" s="255">
        <v>0</v>
      </c>
      <c r="I16" s="256">
        <f t="shared" si="1"/>
        <v>0</v>
      </c>
      <c r="J16" s="255"/>
      <c r="K16" s="256">
        <f t="shared" si="2"/>
        <v>0</v>
      </c>
      <c r="O16" s="248">
        <v>2</v>
      </c>
      <c r="AA16" s="223">
        <v>12</v>
      </c>
      <c r="AB16" s="223">
        <v>0</v>
      </c>
      <c r="AC16" s="223">
        <v>9</v>
      </c>
      <c r="AZ16" s="223">
        <v>1</v>
      </c>
      <c r="BA16" s="223">
        <f t="shared" si="3"/>
        <v>0</v>
      </c>
      <c r="BB16" s="223">
        <f t="shared" si="4"/>
        <v>0</v>
      </c>
      <c r="BC16" s="223">
        <f t="shared" si="5"/>
        <v>0</v>
      </c>
      <c r="BD16" s="223">
        <f t="shared" si="6"/>
        <v>0</v>
      </c>
      <c r="BE16" s="223">
        <f t="shared" si="7"/>
        <v>0</v>
      </c>
      <c r="CA16" s="248">
        <v>12</v>
      </c>
      <c r="CB16" s="248">
        <v>0</v>
      </c>
    </row>
    <row r="17" spans="1:80" x14ac:dyDescent="0.2">
      <c r="A17" s="249">
        <v>10</v>
      </c>
      <c r="B17" s="250" t="s">
        <v>165</v>
      </c>
      <c r="C17" s="251" t="s">
        <v>166</v>
      </c>
      <c r="D17" s="252" t="s">
        <v>98</v>
      </c>
      <c r="E17" s="253">
        <v>10</v>
      </c>
      <c r="F17" s="334">
        <v>0</v>
      </c>
      <c r="G17" s="254">
        <f t="shared" si="0"/>
        <v>0</v>
      </c>
      <c r="H17" s="255">
        <v>0</v>
      </c>
      <c r="I17" s="256">
        <f t="shared" si="1"/>
        <v>0</v>
      </c>
      <c r="J17" s="255"/>
      <c r="K17" s="256">
        <f t="shared" si="2"/>
        <v>0</v>
      </c>
      <c r="O17" s="248">
        <v>2</v>
      </c>
      <c r="AA17" s="223">
        <v>12</v>
      </c>
      <c r="AB17" s="223">
        <v>0</v>
      </c>
      <c r="AC17" s="223">
        <v>10</v>
      </c>
      <c r="AZ17" s="223">
        <v>1</v>
      </c>
      <c r="BA17" s="223">
        <f t="shared" si="3"/>
        <v>0</v>
      </c>
      <c r="BB17" s="223">
        <f t="shared" si="4"/>
        <v>0</v>
      </c>
      <c r="BC17" s="223">
        <f t="shared" si="5"/>
        <v>0</v>
      </c>
      <c r="BD17" s="223">
        <f t="shared" si="6"/>
        <v>0</v>
      </c>
      <c r="BE17" s="223">
        <f t="shared" si="7"/>
        <v>0</v>
      </c>
      <c r="CA17" s="248">
        <v>12</v>
      </c>
      <c r="CB17" s="248">
        <v>0</v>
      </c>
    </row>
    <row r="18" spans="1:80" x14ac:dyDescent="0.2">
      <c r="A18" s="249">
        <v>11</v>
      </c>
      <c r="B18" s="250" t="s">
        <v>167</v>
      </c>
      <c r="C18" s="251" t="s">
        <v>168</v>
      </c>
      <c r="D18" s="252" t="s">
        <v>98</v>
      </c>
      <c r="E18" s="253">
        <v>8</v>
      </c>
      <c r="F18" s="334">
        <v>0</v>
      </c>
      <c r="G18" s="254">
        <f t="shared" si="0"/>
        <v>0</v>
      </c>
      <c r="H18" s="255">
        <v>0</v>
      </c>
      <c r="I18" s="256">
        <f t="shared" si="1"/>
        <v>0</v>
      </c>
      <c r="J18" s="255"/>
      <c r="K18" s="256">
        <f t="shared" si="2"/>
        <v>0</v>
      </c>
      <c r="O18" s="248">
        <v>2</v>
      </c>
      <c r="AA18" s="223">
        <v>12</v>
      </c>
      <c r="AB18" s="223">
        <v>0</v>
      </c>
      <c r="AC18" s="223">
        <v>11</v>
      </c>
      <c r="AZ18" s="223">
        <v>1</v>
      </c>
      <c r="BA18" s="223">
        <f t="shared" si="3"/>
        <v>0</v>
      </c>
      <c r="BB18" s="223">
        <f t="shared" si="4"/>
        <v>0</v>
      </c>
      <c r="BC18" s="223">
        <f t="shared" si="5"/>
        <v>0</v>
      </c>
      <c r="BD18" s="223">
        <f t="shared" si="6"/>
        <v>0</v>
      </c>
      <c r="BE18" s="223">
        <f t="shared" si="7"/>
        <v>0</v>
      </c>
      <c r="CA18" s="248">
        <v>12</v>
      </c>
      <c r="CB18" s="248">
        <v>0</v>
      </c>
    </row>
    <row r="19" spans="1:80" ht="20.95" x14ac:dyDescent="0.2">
      <c r="A19" s="249">
        <v>12</v>
      </c>
      <c r="B19" s="250" t="s">
        <v>169</v>
      </c>
      <c r="C19" s="251" t="s">
        <v>170</v>
      </c>
      <c r="D19" s="252" t="s">
        <v>98</v>
      </c>
      <c r="E19" s="253">
        <v>10</v>
      </c>
      <c r="F19" s="334">
        <v>0</v>
      </c>
      <c r="G19" s="254">
        <f t="shared" si="0"/>
        <v>0</v>
      </c>
      <c r="H19" s="255">
        <v>0</v>
      </c>
      <c r="I19" s="256">
        <f t="shared" si="1"/>
        <v>0</v>
      </c>
      <c r="J19" s="255"/>
      <c r="K19" s="256">
        <f t="shared" si="2"/>
        <v>0</v>
      </c>
      <c r="O19" s="248">
        <v>2</v>
      </c>
      <c r="AA19" s="223">
        <v>12</v>
      </c>
      <c r="AB19" s="223">
        <v>0</v>
      </c>
      <c r="AC19" s="223">
        <v>12</v>
      </c>
      <c r="AZ19" s="223">
        <v>1</v>
      </c>
      <c r="BA19" s="223">
        <f t="shared" si="3"/>
        <v>0</v>
      </c>
      <c r="BB19" s="223">
        <f t="shared" si="4"/>
        <v>0</v>
      </c>
      <c r="BC19" s="223">
        <f t="shared" si="5"/>
        <v>0</v>
      </c>
      <c r="BD19" s="223">
        <f t="shared" si="6"/>
        <v>0</v>
      </c>
      <c r="BE19" s="223">
        <f t="shared" si="7"/>
        <v>0</v>
      </c>
      <c r="CA19" s="248">
        <v>12</v>
      </c>
      <c r="CB19" s="248">
        <v>0</v>
      </c>
    </row>
    <row r="20" spans="1:80" ht="20.95" x14ac:dyDescent="0.2">
      <c r="A20" s="249">
        <v>13</v>
      </c>
      <c r="B20" s="250" t="s">
        <v>171</v>
      </c>
      <c r="C20" s="251" t="s">
        <v>172</v>
      </c>
      <c r="D20" s="252" t="s">
        <v>98</v>
      </c>
      <c r="E20" s="253">
        <v>8</v>
      </c>
      <c r="F20" s="334">
        <v>0</v>
      </c>
      <c r="G20" s="254">
        <f t="shared" si="0"/>
        <v>0</v>
      </c>
      <c r="H20" s="255">
        <v>0</v>
      </c>
      <c r="I20" s="256">
        <f t="shared" si="1"/>
        <v>0</v>
      </c>
      <c r="J20" s="255"/>
      <c r="K20" s="256">
        <f t="shared" si="2"/>
        <v>0</v>
      </c>
      <c r="O20" s="248">
        <v>2</v>
      </c>
      <c r="AA20" s="223">
        <v>12</v>
      </c>
      <c r="AB20" s="223">
        <v>0</v>
      </c>
      <c r="AC20" s="223">
        <v>13</v>
      </c>
      <c r="AZ20" s="223">
        <v>1</v>
      </c>
      <c r="BA20" s="223">
        <f t="shared" si="3"/>
        <v>0</v>
      </c>
      <c r="BB20" s="223">
        <f t="shared" si="4"/>
        <v>0</v>
      </c>
      <c r="BC20" s="223">
        <f t="shared" si="5"/>
        <v>0</v>
      </c>
      <c r="BD20" s="223">
        <f t="shared" si="6"/>
        <v>0</v>
      </c>
      <c r="BE20" s="223">
        <f t="shared" si="7"/>
        <v>0</v>
      </c>
      <c r="CA20" s="248">
        <v>12</v>
      </c>
      <c r="CB20" s="248">
        <v>0</v>
      </c>
    </row>
    <row r="21" spans="1:80" ht="20.95" x14ac:dyDescent="0.2">
      <c r="A21" s="249">
        <v>14</v>
      </c>
      <c r="B21" s="250" t="s">
        <v>173</v>
      </c>
      <c r="C21" s="251" t="s">
        <v>174</v>
      </c>
      <c r="D21" s="252" t="s">
        <v>158</v>
      </c>
      <c r="E21" s="253">
        <v>684</v>
      </c>
      <c r="F21" s="334">
        <v>0</v>
      </c>
      <c r="G21" s="254">
        <f t="shared" si="0"/>
        <v>0</v>
      </c>
      <c r="H21" s="255">
        <v>0</v>
      </c>
      <c r="I21" s="256">
        <f t="shared" si="1"/>
        <v>0</v>
      </c>
      <c r="J21" s="255"/>
      <c r="K21" s="256">
        <f t="shared" si="2"/>
        <v>0</v>
      </c>
      <c r="O21" s="248">
        <v>2</v>
      </c>
      <c r="AA21" s="223">
        <v>12</v>
      </c>
      <c r="AB21" s="223">
        <v>0</v>
      </c>
      <c r="AC21" s="223">
        <v>14</v>
      </c>
      <c r="AZ21" s="223">
        <v>1</v>
      </c>
      <c r="BA21" s="223">
        <f t="shared" si="3"/>
        <v>0</v>
      </c>
      <c r="BB21" s="223">
        <f t="shared" si="4"/>
        <v>0</v>
      </c>
      <c r="BC21" s="223">
        <f t="shared" si="5"/>
        <v>0</v>
      </c>
      <c r="BD21" s="223">
        <f t="shared" si="6"/>
        <v>0</v>
      </c>
      <c r="BE21" s="223">
        <f t="shared" si="7"/>
        <v>0</v>
      </c>
      <c r="CA21" s="248">
        <v>12</v>
      </c>
      <c r="CB21" s="248">
        <v>0</v>
      </c>
    </row>
    <row r="22" spans="1:80" ht="20.95" x14ac:dyDescent="0.2">
      <c r="A22" s="249">
        <v>15</v>
      </c>
      <c r="B22" s="250" t="s">
        <v>175</v>
      </c>
      <c r="C22" s="251" t="s">
        <v>176</v>
      </c>
      <c r="D22" s="252" t="s">
        <v>158</v>
      </c>
      <c r="E22" s="253">
        <v>180</v>
      </c>
      <c r="F22" s="334">
        <v>0</v>
      </c>
      <c r="G22" s="254">
        <f t="shared" si="0"/>
        <v>0</v>
      </c>
      <c r="H22" s="255">
        <v>0</v>
      </c>
      <c r="I22" s="256">
        <f t="shared" si="1"/>
        <v>0</v>
      </c>
      <c r="J22" s="255"/>
      <c r="K22" s="256">
        <f t="shared" si="2"/>
        <v>0</v>
      </c>
      <c r="O22" s="248">
        <v>2</v>
      </c>
      <c r="AA22" s="223">
        <v>12</v>
      </c>
      <c r="AB22" s="223">
        <v>0</v>
      </c>
      <c r="AC22" s="223">
        <v>16</v>
      </c>
      <c r="AZ22" s="223">
        <v>1</v>
      </c>
      <c r="BA22" s="223">
        <f t="shared" si="3"/>
        <v>0</v>
      </c>
      <c r="BB22" s="223">
        <f t="shared" si="4"/>
        <v>0</v>
      </c>
      <c r="BC22" s="223">
        <f t="shared" si="5"/>
        <v>0</v>
      </c>
      <c r="BD22" s="223">
        <f t="shared" si="6"/>
        <v>0</v>
      </c>
      <c r="BE22" s="223">
        <f t="shared" si="7"/>
        <v>0</v>
      </c>
      <c r="CA22" s="248">
        <v>12</v>
      </c>
      <c r="CB22" s="248">
        <v>0</v>
      </c>
    </row>
    <row r="23" spans="1:80" x14ac:dyDescent="0.2">
      <c r="A23" s="249">
        <v>16</v>
      </c>
      <c r="B23" s="250" t="s">
        <v>177</v>
      </c>
      <c r="C23" s="251" t="s">
        <v>178</v>
      </c>
      <c r="D23" s="252" t="s">
        <v>158</v>
      </c>
      <c r="E23" s="253">
        <v>180</v>
      </c>
      <c r="F23" s="334">
        <v>0</v>
      </c>
      <c r="G23" s="254">
        <f t="shared" si="0"/>
        <v>0</v>
      </c>
      <c r="H23" s="255">
        <v>0</v>
      </c>
      <c r="I23" s="256">
        <f t="shared" si="1"/>
        <v>0</v>
      </c>
      <c r="J23" s="255"/>
      <c r="K23" s="256">
        <f t="shared" si="2"/>
        <v>0</v>
      </c>
      <c r="O23" s="248">
        <v>2</v>
      </c>
      <c r="AA23" s="223">
        <v>12</v>
      </c>
      <c r="AB23" s="223">
        <v>0</v>
      </c>
      <c r="AC23" s="223">
        <v>17</v>
      </c>
      <c r="AZ23" s="223">
        <v>1</v>
      </c>
      <c r="BA23" s="223">
        <f t="shared" si="3"/>
        <v>0</v>
      </c>
      <c r="BB23" s="223">
        <f t="shared" si="4"/>
        <v>0</v>
      </c>
      <c r="BC23" s="223">
        <f t="shared" si="5"/>
        <v>0</v>
      </c>
      <c r="BD23" s="223">
        <f t="shared" si="6"/>
        <v>0</v>
      </c>
      <c r="BE23" s="223">
        <f t="shared" si="7"/>
        <v>0</v>
      </c>
      <c r="CA23" s="248">
        <v>12</v>
      </c>
      <c r="CB23" s="248">
        <v>0</v>
      </c>
    </row>
    <row r="24" spans="1:80" x14ac:dyDescent="0.2">
      <c r="A24" s="249">
        <v>17</v>
      </c>
      <c r="B24" s="250" t="s">
        <v>179</v>
      </c>
      <c r="C24" s="251" t="s">
        <v>180</v>
      </c>
      <c r="D24" s="252" t="s">
        <v>98</v>
      </c>
      <c r="E24" s="253">
        <v>4</v>
      </c>
      <c r="F24" s="334">
        <v>0</v>
      </c>
      <c r="G24" s="254">
        <f t="shared" si="0"/>
        <v>0</v>
      </c>
      <c r="H24" s="255">
        <v>0</v>
      </c>
      <c r="I24" s="256">
        <f t="shared" si="1"/>
        <v>0</v>
      </c>
      <c r="J24" s="255"/>
      <c r="K24" s="256">
        <f t="shared" si="2"/>
        <v>0</v>
      </c>
      <c r="O24" s="248">
        <v>2</v>
      </c>
      <c r="AA24" s="223">
        <v>12</v>
      </c>
      <c r="AB24" s="223">
        <v>0</v>
      </c>
      <c r="AC24" s="223">
        <v>18</v>
      </c>
      <c r="AZ24" s="223">
        <v>1</v>
      </c>
      <c r="BA24" s="223">
        <f t="shared" si="3"/>
        <v>0</v>
      </c>
      <c r="BB24" s="223">
        <f t="shared" si="4"/>
        <v>0</v>
      </c>
      <c r="BC24" s="223">
        <f t="shared" si="5"/>
        <v>0</v>
      </c>
      <c r="BD24" s="223">
        <f t="shared" si="6"/>
        <v>0</v>
      </c>
      <c r="BE24" s="223">
        <f t="shared" si="7"/>
        <v>0</v>
      </c>
      <c r="CA24" s="248">
        <v>12</v>
      </c>
      <c r="CB24" s="248">
        <v>0</v>
      </c>
    </row>
    <row r="25" spans="1:80" ht="20.95" x14ac:dyDescent="0.2">
      <c r="A25" s="249">
        <v>18</v>
      </c>
      <c r="B25" s="250" t="s">
        <v>181</v>
      </c>
      <c r="C25" s="251" t="s">
        <v>182</v>
      </c>
      <c r="D25" s="252" t="s">
        <v>158</v>
      </c>
      <c r="E25" s="253">
        <v>108</v>
      </c>
      <c r="F25" s="334">
        <v>0</v>
      </c>
      <c r="G25" s="254">
        <f t="shared" si="0"/>
        <v>0</v>
      </c>
      <c r="H25" s="255">
        <v>0</v>
      </c>
      <c r="I25" s="256">
        <f t="shared" si="1"/>
        <v>0</v>
      </c>
      <c r="J25" s="255"/>
      <c r="K25" s="256">
        <f t="shared" si="2"/>
        <v>0</v>
      </c>
      <c r="O25" s="248">
        <v>2</v>
      </c>
      <c r="AA25" s="223">
        <v>12</v>
      </c>
      <c r="AB25" s="223">
        <v>0</v>
      </c>
      <c r="AC25" s="223">
        <v>19</v>
      </c>
      <c r="AZ25" s="223">
        <v>1</v>
      </c>
      <c r="BA25" s="223">
        <f t="shared" si="3"/>
        <v>0</v>
      </c>
      <c r="BB25" s="223">
        <f t="shared" si="4"/>
        <v>0</v>
      </c>
      <c r="BC25" s="223">
        <f t="shared" si="5"/>
        <v>0</v>
      </c>
      <c r="BD25" s="223">
        <f t="shared" si="6"/>
        <v>0</v>
      </c>
      <c r="BE25" s="223">
        <f t="shared" si="7"/>
        <v>0</v>
      </c>
      <c r="CA25" s="248">
        <v>12</v>
      </c>
      <c r="CB25" s="248">
        <v>0</v>
      </c>
    </row>
    <row r="26" spans="1:80" x14ac:dyDescent="0.2">
      <c r="A26" s="249">
        <v>19</v>
      </c>
      <c r="B26" s="250" t="s">
        <v>183</v>
      </c>
      <c r="C26" s="251" t="s">
        <v>184</v>
      </c>
      <c r="D26" s="252" t="s">
        <v>158</v>
      </c>
      <c r="E26" s="253">
        <v>284</v>
      </c>
      <c r="F26" s="334">
        <v>0</v>
      </c>
      <c r="G26" s="254">
        <f t="shared" si="0"/>
        <v>0</v>
      </c>
      <c r="H26" s="255">
        <v>0</v>
      </c>
      <c r="I26" s="256">
        <f t="shared" si="1"/>
        <v>0</v>
      </c>
      <c r="J26" s="255"/>
      <c r="K26" s="256">
        <f t="shared" si="2"/>
        <v>0</v>
      </c>
      <c r="O26" s="248">
        <v>2</v>
      </c>
      <c r="AA26" s="223">
        <v>12</v>
      </c>
      <c r="AB26" s="223">
        <v>0</v>
      </c>
      <c r="AC26" s="223">
        <v>20</v>
      </c>
      <c r="AZ26" s="223">
        <v>1</v>
      </c>
      <c r="BA26" s="223">
        <f t="shared" si="3"/>
        <v>0</v>
      </c>
      <c r="BB26" s="223">
        <f t="shared" si="4"/>
        <v>0</v>
      </c>
      <c r="BC26" s="223">
        <f t="shared" si="5"/>
        <v>0</v>
      </c>
      <c r="BD26" s="223">
        <f t="shared" si="6"/>
        <v>0</v>
      </c>
      <c r="BE26" s="223">
        <f t="shared" si="7"/>
        <v>0</v>
      </c>
      <c r="CA26" s="248">
        <v>12</v>
      </c>
      <c r="CB26" s="248">
        <v>0</v>
      </c>
    </row>
    <row r="27" spans="1:80" ht="20.95" x14ac:dyDescent="0.2">
      <c r="A27" s="249">
        <v>20</v>
      </c>
      <c r="B27" s="250" t="s">
        <v>185</v>
      </c>
      <c r="C27" s="251" t="s">
        <v>186</v>
      </c>
      <c r="D27" s="252" t="s">
        <v>158</v>
      </c>
      <c r="E27" s="253">
        <v>180</v>
      </c>
      <c r="F27" s="334">
        <v>0</v>
      </c>
      <c r="G27" s="254">
        <f t="shared" si="0"/>
        <v>0</v>
      </c>
      <c r="H27" s="255">
        <v>0</v>
      </c>
      <c r="I27" s="256">
        <f t="shared" si="1"/>
        <v>0</v>
      </c>
      <c r="J27" s="255"/>
      <c r="K27" s="256">
        <f t="shared" si="2"/>
        <v>0</v>
      </c>
      <c r="O27" s="248">
        <v>2</v>
      </c>
      <c r="AA27" s="223">
        <v>12</v>
      </c>
      <c r="AB27" s="223">
        <v>0</v>
      </c>
      <c r="AC27" s="223">
        <v>21</v>
      </c>
      <c r="AZ27" s="223">
        <v>1</v>
      </c>
      <c r="BA27" s="223">
        <f t="shared" si="3"/>
        <v>0</v>
      </c>
      <c r="BB27" s="223">
        <f t="shared" si="4"/>
        <v>0</v>
      </c>
      <c r="BC27" s="223">
        <f t="shared" si="5"/>
        <v>0</v>
      </c>
      <c r="BD27" s="223">
        <f t="shared" si="6"/>
        <v>0</v>
      </c>
      <c r="BE27" s="223">
        <f t="shared" si="7"/>
        <v>0</v>
      </c>
      <c r="CA27" s="248">
        <v>12</v>
      </c>
      <c r="CB27" s="248">
        <v>0</v>
      </c>
    </row>
    <row r="28" spans="1:80" x14ac:dyDescent="0.2">
      <c r="A28" s="249">
        <v>21</v>
      </c>
      <c r="B28" s="250" t="s">
        <v>187</v>
      </c>
      <c r="C28" s="251" t="s">
        <v>188</v>
      </c>
      <c r="D28" s="252" t="s">
        <v>98</v>
      </c>
      <c r="E28" s="253">
        <v>12</v>
      </c>
      <c r="F28" s="334">
        <v>0</v>
      </c>
      <c r="G28" s="254">
        <f t="shared" si="0"/>
        <v>0</v>
      </c>
      <c r="H28" s="255">
        <v>0</v>
      </c>
      <c r="I28" s="256">
        <f t="shared" si="1"/>
        <v>0</v>
      </c>
      <c r="J28" s="255"/>
      <c r="K28" s="256">
        <f t="shared" si="2"/>
        <v>0</v>
      </c>
      <c r="O28" s="248">
        <v>2</v>
      </c>
      <c r="AA28" s="223">
        <v>12</v>
      </c>
      <c r="AB28" s="223">
        <v>0</v>
      </c>
      <c r="AC28" s="223">
        <v>22</v>
      </c>
      <c r="AZ28" s="223">
        <v>1</v>
      </c>
      <c r="BA28" s="223">
        <f t="shared" si="3"/>
        <v>0</v>
      </c>
      <c r="BB28" s="223">
        <f t="shared" si="4"/>
        <v>0</v>
      </c>
      <c r="BC28" s="223">
        <f t="shared" si="5"/>
        <v>0</v>
      </c>
      <c r="BD28" s="223">
        <f t="shared" si="6"/>
        <v>0</v>
      </c>
      <c r="BE28" s="223">
        <f t="shared" si="7"/>
        <v>0</v>
      </c>
      <c r="CA28" s="248">
        <v>12</v>
      </c>
      <c r="CB28" s="248">
        <v>0</v>
      </c>
    </row>
    <row r="29" spans="1:80" x14ac:dyDescent="0.2">
      <c r="A29" s="249">
        <v>22</v>
      </c>
      <c r="B29" s="250" t="s">
        <v>189</v>
      </c>
      <c r="C29" s="251" t="s">
        <v>190</v>
      </c>
      <c r="D29" s="252" t="s">
        <v>98</v>
      </c>
      <c r="E29" s="253">
        <v>1</v>
      </c>
      <c r="F29" s="334">
        <v>0</v>
      </c>
      <c r="G29" s="254">
        <f t="shared" si="0"/>
        <v>0</v>
      </c>
      <c r="H29" s="255">
        <v>0</v>
      </c>
      <c r="I29" s="256">
        <f t="shared" si="1"/>
        <v>0</v>
      </c>
      <c r="J29" s="255"/>
      <c r="K29" s="256">
        <f t="shared" si="2"/>
        <v>0</v>
      </c>
      <c r="O29" s="248">
        <v>2</v>
      </c>
      <c r="AA29" s="223">
        <v>12</v>
      </c>
      <c r="AB29" s="223">
        <v>0</v>
      </c>
      <c r="AC29" s="223">
        <v>23</v>
      </c>
      <c r="AZ29" s="223">
        <v>1</v>
      </c>
      <c r="BA29" s="223">
        <f t="shared" si="3"/>
        <v>0</v>
      </c>
      <c r="BB29" s="223">
        <f t="shared" si="4"/>
        <v>0</v>
      </c>
      <c r="BC29" s="223">
        <f t="shared" si="5"/>
        <v>0</v>
      </c>
      <c r="BD29" s="223">
        <f t="shared" si="6"/>
        <v>0</v>
      </c>
      <c r="BE29" s="223">
        <f t="shared" si="7"/>
        <v>0</v>
      </c>
      <c r="CA29" s="248">
        <v>12</v>
      </c>
      <c r="CB29" s="248">
        <v>0</v>
      </c>
    </row>
    <row r="30" spans="1:80" x14ac:dyDescent="0.2">
      <c r="A30" s="249">
        <v>23</v>
      </c>
      <c r="B30" s="250" t="s">
        <v>191</v>
      </c>
      <c r="C30" s="251" t="s">
        <v>192</v>
      </c>
      <c r="D30" s="252" t="s">
        <v>193</v>
      </c>
      <c r="E30" s="253">
        <v>64</v>
      </c>
      <c r="F30" s="334">
        <v>0</v>
      </c>
      <c r="G30" s="254">
        <f t="shared" si="0"/>
        <v>0</v>
      </c>
      <c r="H30" s="255">
        <v>0</v>
      </c>
      <c r="I30" s="256">
        <f t="shared" si="1"/>
        <v>0</v>
      </c>
      <c r="J30" s="255"/>
      <c r="K30" s="256">
        <f t="shared" si="2"/>
        <v>0</v>
      </c>
      <c r="O30" s="248">
        <v>2</v>
      </c>
      <c r="AA30" s="223">
        <v>12</v>
      </c>
      <c r="AB30" s="223">
        <v>0</v>
      </c>
      <c r="AC30" s="223">
        <v>24</v>
      </c>
      <c r="AZ30" s="223">
        <v>1</v>
      </c>
      <c r="BA30" s="223">
        <f t="shared" si="3"/>
        <v>0</v>
      </c>
      <c r="BB30" s="223">
        <f t="shared" si="4"/>
        <v>0</v>
      </c>
      <c r="BC30" s="223">
        <f t="shared" si="5"/>
        <v>0</v>
      </c>
      <c r="BD30" s="223">
        <f t="shared" si="6"/>
        <v>0</v>
      </c>
      <c r="BE30" s="223">
        <f t="shared" si="7"/>
        <v>0</v>
      </c>
      <c r="CA30" s="248">
        <v>12</v>
      </c>
      <c r="CB30" s="248">
        <v>0</v>
      </c>
    </row>
    <row r="31" spans="1:80" x14ac:dyDescent="0.2">
      <c r="A31" s="249">
        <v>24</v>
      </c>
      <c r="B31" s="250" t="s">
        <v>194</v>
      </c>
      <c r="C31" s="251" t="s">
        <v>195</v>
      </c>
      <c r="D31" s="252" t="s">
        <v>193</v>
      </c>
      <c r="E31" s="253">
        <v>78</v>
      </c>
      <c r="F31" s="334">
        <v>0</v>
      </c>
      <c r="G31" s="254">
        <f t="shared" si="0"/>
        <v>0</v>
      </c>
      <c r="H31" s="255">
        <v>0</v>
      </c>
      <c r="I31" s="256">
        <f t="shared" si="1"/>
        <v>0</v>
      </c>
      <c r="J31" s="255"/>
      <c r="K31" s="256">
        <f t="shared" si="2"/>
        <v>0</v>
      </c>
      <c r="O31" s="248">
        <v>2</v>
      </c>
      <c r="AA31" s="223">
        <v>12</v>
      </c>
      <c r="AB31" s="223">
        <v>0</v>
      </c>
      <c r="AC31" s="223">
        <v>25</v>
      </c>
      <c r="AZ31" s="223">
        <v>1</v>
      </c>
      <c r="BA31" s="223">
        <f t="shared" si="3"/>
        <v>0</v>
      </c>
      <c r="BB31" s="223">
        <f t="shared" si="4"/>
        <v>0</v>
      </c>
      <c r="BC31" s="223">
        <f t="shared" si="5"/>
        <v>0</v>
      </c>
      <c r="BD31" s="223">
        <f t="shared" si="6"/>
        <v>0</v>
      </c>
      <c r="BE31" s="223">
        <f t="shared" si="7"/>
        <v>0</v>
      </c>
      <c r="CA31" s="248">
        <v>12</v>
      </c>
      <c r="CB31" s="248">
        <v>0</v>
      </c>
    </row>
    <row r="32" spans="1:80" x14ac:dyDescent="0.2">
      <c r="A32" s="249">
        <v>25</v>
      </c>
      <c r="B32" s="250" t="s">
        <v>196</v>
      </c>
      <c r="C32" s="251" t="s">
        <v>197</v>
      </c>
      <c r="D32" s="252" t="s">
        <v>193</v>
      </c>
      <c r="E32" s="253">
        <v>64</v>
      </c>
      <c r="F32" s="334">
        <v>0</v>
      </c>
      <c r="G32" s="254">
        <f t="shared" si="0"/>
        <v>0</v>
      </c>
      <c r="H32" s="255">
        <v>0</v>
      </c>
      <c r="I32" s="256">
        <f t="shared" si="1"/>
        <v>0</v>
      </c>
      <c r="J32" s="255"/>
      <c r="K32" s="256">
        <f t="shared" si="2"/>
        <v>0</v>
      </c>
      <c r="O32" s="248">
        <v>2</v>
      </c>
      <c r="AA32" s="223">
        <v>12</v>
      </c>
      <c r="AB32" s="223">
        <v>0</v>
      </c>
      <c r="AC32" s="223">
        <v>26</v>
      </c>
      <c r="AZ32" s="223">
        <v>1</v>
      </c>
      <c r="BA32" s="223">
        <f t="shared" si="3"/>
        <v>0</v>
      </c>
      <c r="BB32" s="223">
        <f t="shared" si="4"/>
        <v>0</v>
      </c>
      <c r="BC32" s="223">
        <f t="shared" si="5"/>
        <v>0</v>
      </c>
      <c r="BD32" s="223">
        <f t="shared" si="6"/>
        <v>0</v>
      </c>
      <c r="BE32" s="223">
        <f t="shared" si="7"/>
        <v>0</v>
      </c>
      <c r="CA32" s="248">
        <v>12</v>
      </c>
      <c r="CB32" s="248">
        <v>0</v>
      </c>
    </row>
    <row r="33" spans="1:80" x14ac:dyDescent="0.2">
      <c r="A33" s="249">
        <v>26</v>
      </c>
      <c r="B33" s="250" t="s">
        <v>198</v>
      </c>
      <c r="C33" s="251" t="s">
        <v>199</v>
      </c>
      <c r="D33" s="252" t="s">
        <v>193</v>
      </c>
      <c r="E33" s="253">
        <v>64</v>
      </c>
      <c r="F33" s="334">
        <v>0</v>
      </c>
      <c r="G33" s="254">
        <f t="shared" si="0"/>
        <v>0</v>
      </c>
      <c r="H33" s="255">
        <v>0</v>
      </c>
      <c r="I33" s="256">
        <f t="shared" si="1"/>
        <v>0</v>
      </c>
      <c r="J33" s="255"/>
      <c r="K33" s="256">
        <f t="shared" si="2"/>
        <v>0</v>
      </c>
      <c r="O33" s="248">
        <v>2</v>
      </c>
      <c r="AA33" s="223">
        <v>12</v>
      </c>
      <c r="AB33" s="223">
        <v>0</v>
      </c>
      <c r="AC33" s="223">
        <v>27</v>
      </c>
      <c r="AZ33" s="223">
        <v>1</v>
      </c>
      <c r="BA33" s="223">
        <f t="shared" si="3"/>
        <v>0</v>
      </c>
      <c r="BB33" s="223">
        <f t="shared" si="4"/>
        <v>0</v>
      </c>
      <c r="BC33" s="223">
        <f t="shared" si="5"/>
        <v>0</v>
      </c>
      <c r="BD33" s="223">
        <f t="shared" si="6"/>
        <v>0</v>
      </c>
      <c r="BE33" s="223">
        <f t="shared" si="7"/>
        <v>0</v>
      </c>
      <c r="CA33" s="248">
        <v>12</v>
      </c>
      <c r="CB33" s="248">
        <v>0</v>
      </c>
    </row>
    <row r="34" spans="1:80" x14ac:dyDescent="0.2">
      <c r="A34" s="249">
        <v>27</v>
      </c>
      <c r="B34" s="250" t="s">
        <v>200</v>
      </c>
      <c r="C34" s="251" t="s">
        <v>201</v>
      </c>
      <c r="D34" s="252" t="s">
        <v>158</v>
      </c>
      <c r="E34" s="253">
        <v>10</v>
      </c>
      <c r="F34" s="334">
        <v>0</v>
      </c>
      <c r="G34" s="254">
        <f t="shared" si="0"/>
        <v>0</v>
      </c>
      <c r="H34" s="255">
        <v>0</v>
      </c>
      <c r="I34" s="256">
        <f t="shared" si="1"/>
        <v>0</v>
      </c>
      <c r="J34" s="255"/>
      <c r="K34" s="256">
        <f t="shared" si="2"/>
        <v>0</v>
      </c>
      <c r="O34" s="248">
        <v>2</v>
      </c>
      <c r="AA34" s="223">
        <v>12</v>
      </c>
      <c r="AB34" s="223">
        <v>0</v>
      </c>
      <c r="AC34" s="223">
        <v>28</v>
      </c>
      <c r="AZ34" s="223">
        <v>1</v>
      </c>
      <c r="BA34" s="223">
        <f t="shared" si="3"/>
        <v>0</v>
      </c>
      <c r="BB34" s="223">
        <f t="shared" si="4"/>
        <v>0</v>
      </c>
      <c r="BC34" s="223">
        <f t="shared" si="5"/>
        <v>0</v>
      </c>
      <c r="BD34" s="223">
        <f t="shared" si="6"/>
        <v>0</v>
      </c>
      <c r="BE34" s="223">
        <f t="shared" si="7"/>
        <v>0</v>
      </c>
      <c r="CA34" s="248">
        <v>12</v>
      </c>
      <c r="CB34" s="248">
        <v>0</v>
      </c>
    </row>
    <row r="35" spans="1:80" x14ac:dyDescent="0.2">
      <c r="A35" s="249">
        <v>28</v>
      </c>
      <c r="B35" s="250" t="s">
        <v>202</v>
      </c>
      <c r="C35" s="251" t="s">
        <v>203</v>
      </c>
      <c r="D35" s="252" t="s">
        <v>204</v>
      </c>
      <c r="E35" s="253">
        <v>600</v>
      </c>
      <c r="F35" s="334">
        <v>0</v>
      </c>
      <c r="G35" s="254">
        <f t="shared" si="0"/>
        <v>0</v>
      </c>
      <c r="H35" s="255">
        <v>0</v>
      </c>
      <c r="I35" s="256">
        <f t="shared" si="1"/>
        <v>0</v>
      </c>
      <c r="J35" s="255"/>
      <c r="K35" s="256">
        <f t="shared" si="2"/>
        <v>0</v>
      </c>
      <c r="O35" s="248">
        <v>2</v>
      </c>
      <c r="AA35" s="223">
        <v>12</v>
      </c>
      <c r="AB35" s="223">
        <v>0</v>
      </c>
      <c r="AC35" s="223">
        <v>29</v>
      </c>
      <c r="AZ35" s="223">
        <v>1</v>
      </c>
      <c r="BA35" s="223">
        <f t="shared" si="3"/>
        <v>0</v>
      </c>
      <c r="BB35" s="223">
        <f t="shared" si="4"/>
        <v>0</v>
      </c>
      <c r="BC35" s="223">
        <f t="shared" si="5"/>
        <v>0</v>
      </c>
      <c r="BD35" s="223">
        <f t="shared" si="6"/>
        <v>0</v>
      </c>
      <c r="BE35" s="223">
        <f t="shared" si="7"/>
        <v>0</v>
      </c>
      <c r="CA35" s="248">
        <v>12</v>
      </c>
      <c r="CB35" s="248">
        <v>0</v>
      </c>
    </row>
    <row r="36" spans="1:80" x14ac:dyDescent="0.2">
      <c r="A36" s="249">
        <v>29</v>
      </c>
      <c r="B36" s="250" t="s">
        <v>205</v>
      </c>
      <c r="C36" s="251" t="s">
        <v>206</v>
      </c>
      <c r="D36" s="252" t="s">
        <v>207</v>
      </c>
      <c r="E36" s="253">
        <v>1114</v>
      </c>
      <c r="F36" s="334">
        <v>0</v>
      </c>
      <c r="G36" s="254">
        <f t="shared" si="0"/>
        <v>0</v>
      </c>
      <c r="H36" s="255">
        <v>0</v>
      </c>
      <c r="I36" s="256">
        <f t="shared" si="1"/>
        <v>0</v>
      </c>
      <c r="J36" s="255"/>
      <c r="K36" s="256">
        <f t="shared" si="2"/>
        <v>0</v>
      </c>
      <c r="O36" s="248">
        <v>2</v>
      </c>
      <c r="AA36" s="223">
        <v>12</v>
      </c>
      <c r="AB36" s="223">
        <v>0</v>
      </c>
      <c r="AC36" s="223">
        <v>30</v>
      </c>
      <c r="AZ36" s="223">
        <v>1</v>
      </c>
      <c r="BA36" s="223">
        <f t="shared" si="3"/>
        <v>0</v>
      </c>
      <c r="BB36" s="223">
        <f t="shared" si="4"/>
        <v>0</v>
      </c>
      <c r="BC36" s="223">
        <f t="shared" si="5"/>
        <v>0</v>
      </c>
      <c r="BD36" s="223">
        <f t="shared" si="6"/>
        <v>0</v>
      </c>
      <c r="BE36" s="223">
        <f t="shared" si="7"/>
        <v>0</v>
      </c>
      <c r="CA36" s="248">
        <v>12</v>
      </c>
      <c r="CB36" s="248">
        <v>0</v>
      </c>
    </row>
    <row r="37" spans="1:80" x14ac:dyDescent="0.2">
      <c r="A37" s="249">
        <v>30</v>
      </c>
      <c r="B37" s="250" t="s">
        <v>208</v>
      </c>
      <c r="C37" s="251" t="s">
        <v>209</v>
      </c>
      <c r="D37" s="252" t="s">
        <v>204</v>
      </c>
      <c r="E37" s="253">
        <v>64</v>
      </c>
      <c r="F37" s="334">
        <v>0</v>
      </c>
      <c r="G37" s="254">
        <f t="shared" si="0"/>
        <v>0</v>
      </c>
      <c r="H37" s="255">
        <v>0</v>
      </c>
      <c r="I37" s="256">
        <f t="shared" si="1"/>
        <v>0</v>
      </c>
      <c r="J37" s="255"/>
      <c r="K37" s="256">
        <f t="shared" si="2"/>
        <v>0</v>
      </c>
      <c r="O37" s="248">
        <v>2</v>
      </c>
      <c r="AA37" s="223">
        <v>12</v>
      </c>
      <c r="AB37" s="223">
        <v>0</v>
      </c>
      <c r="AC37" s="223">
        <v>31</v>
      </c>
      <c r="AZ37" s="223">
        <v>1</v>
      </c>
      <c r="BA37" s="223">
        <f t="shared" si="3"/>
        <v>0</v>
      </c>
      <c r="BB37" s="223">
        <f t="shared" si="4"/>
        <v>0</v>
      </c>
      <c r="BC37" s="223">
        <f t="shared" si="5"/>
        <v>0</v>
      </c>
      <c r="BD37" s="223">
        <f t="shared" si="6"/>
        <v>0</v>
      </c>
      <c r="BE37" s="223">
        <f t="shared" si="7"/>
        <v>0</v>
      </c>
      <c r="CA37" s="248">
        <v>12</v>
      </c>
      <c r="CB37" s="248">
        <v>0</v>
      </c>
    </row>
    <row r="38" spans="1:80" ht="13.1" x14ac:dyDescent="0.25">
      <c r="A38" s="265"/>
      <c r="B38" s="266" t="s">
        <v>99</v>
      </c>
      <c r="C38" s="267" t="s">
        <v>145</v>
      </c>
      <c r="D38" s="268"/>
      <c r="E38" s="269"/>
      <c r="F38" s="270"/>
      <c r="G38" s="271">
        <f>SUM(G7:G37)</f>
        <v>0</v>
      </c>
      <c r="H38" s="272"/>
      <c r="I38" s="273">
        <f>SUM(I7:I37)</f>
        <v>0</v>
      </c>
      <c r="J38" s="272"/>
      <c r="K38" s="273">
        <f>SUM(K7:K37)</f>
        <v>0</v>
      </c>
      <c r="O38" s="248">
        <v>4</v>
      </c>
      <c r="BA38" s="274">
        <f>SUM(BA7:BA37)</f>
        <v>0</v>
      </c>
      <c r="BB38" s="274">
        <f>SUM(BB7:BB37)</f>
        <v>0</v>
      </c>
      <c r="BC38" s="274">
        <f>SUM(BC7:BC37)</f>
        <v>0</v>
      </c>
      <c r="BD38" s="274">
        <f>SUM(BD7:BD37)</f>
        <v>0</v>
      </c>
      <c r="BE38" s="274">
        <f>SUM(BE7:BE37)</f>
        <v>0</v>
      </c>
    </row>
    <row r="39" spans="1:80" x14ac:dyDescent="0.2">
      <c r="E39" s="223"/>
    </row>
    <row r="40" spans="1:80" x14ac:dyDescent="0.2">
      <c r="E40" s="223"/>
    </row>
    <row r="41" spans="1:80" x14ac:dyDescent="0.2">
      <c r="E41" s="223"/>
    </row>
    <row r="42" spans="1:80" x14ac:dyDescent="0.2">
      <c r="E42" s="223"/>
    </row>
    <row r="43" spans="1:80" x14ac:dyDescent="0.2">
      <c r="E43" s="223"/>
    </row>
    <row r="44" spans="1:80" x14ac:dyDescent="0.2">
      <c r="E44" s="223"/>
    </row>
    <row r="45" spans="1:80" x14ac:dyDescent="0.2">
      <c r="E45" s="223"/>
    </row>
    <row r="46" spans="1:80" x14ac:dyDescent="0.2">
      <c r="E46" s="223"/>
    </row>
    <row r="47" spans="1:80" x14ac:dyDescent="0.2">
      <c r="E47" s="223"/>
    </row>
    <row r="48" spans="1:80" x14ac:dyDescent="0.2">
      <c r="E48" s="223"/>
    </row>
    <row r="49" spans="1:7" x14ac:dyDescent="0.2">
      <c r="E49" s="223"/>
    </row>
    <row r="50" spans="1:7" x14ac:dyDescent="0.2">
      <c r="E50" s="223"/>
    </row>
    <row r="51" spans="1:7" x14ac:dyDescent="0.2">
      <c r="E51" s="223"/>
    </row>
    <row r="52" spans="1:7" x14ac:dyDescent="0.2">
      <c r="E52" s="223"/>
    </row>
    <row r="53" spans="1:7" x14ac:dyDescent="0.2">
      <c r="E53" s="223"/>
    </row>
    <row r="54" spans="1:7" x14ac:dyDescent="0.2">
      <c r="E54" s="223"/>
    </row>
    <row r="55" spans="1:7" x14ac:dyDescent="0.2">
      <c r="E55" s="223"/>
    </row>
    <row r="56" spans="1:7" x14ac:dyDescent="0.2">
      <c r="E56" s="223"/>
    </row>
    <row r="57" spans="1:7" x14ac:dyDescent="0.2">
      <c r="E57" s="223"/>
    </row>
    <row r="58" spans="1:7" x14ac:dyDescent="0.2">
      <c r="E58" s="223"/>
    </row>
    <row r="59" spans="1:7" x14ac:dyDescent="0.2">
      <c r="E59" s="223"/>
    </row>
    <row r="60" spans="1:7" x14ac:dyDescent="0.2">
      <c r="E60" s="223"/>
    </row>
    <row r="61" spans="1:7" x14ac:dyDescent="0.2">
      <c r="E61" s="223"/>
    </row>
    <row r="62" spans="1:7" x14ac:dyDescent="0.2">
      <c r="A62" s="264"/>
      <c r="B62" s="264"/>
      <c r="C62" s="264"/>
      <c r="D62" s="264"/>
      <c r="E62" s="264"/>
      <c r="F62" s="264"/>
      <c r="G62" s="264"/>
    </row>
    <row r="63" spans="1:7" x14ac:dyDescent="0.2">
      <c r="A63" s="264"/>
      <c r="B63" s="264"/>
      <c r="C63" s="264"/>
      <c r="D63" s="264"/>
      <c r="E63" s="264"/>
      <c r="F63" s="264"/>
      <c r="G63" s="264"/>
    </row>
    <row r="64" spans="1:7" x14ac:dyDescent="0.2">
      <c r="A64" s="264"/>
      <c r="B64" s="264"/>
      <c r="C64" s="264"/>
      <c r="D64" s="264"/>
      <c r="E64" s="264"/>
      <c r="F64" s="264"/>
      <c r="G64" s="264"/>
    </row>
    <row r="65" spans="1:7" x14ac:dyDescent="0.2">
      <c r="A65" s="264"/>
      <c r="B65" s="264"/>
      <c r="C65" s="264"/>
      <c r="D65" s="264"/>
      <c r="E65" s="264"/>
      <c r="F65" s="264"/>
      <c r="G65" s="264"/>
    </row>
    <row r="66" spans="1:7" x14ac:dyDescent="0.2">
      <c r="E66" s="223"/>
    </row>
    <row r="67" spans="1:7" x14ac:dyDescent="0.2">
      <c r="E67" s="223"/>
    </row>
    <row r="68" spans="1:7" x14ac:dyDescent="0.2">
      <c r="E68" s="223"/>
    </row>
    <row r="69" spans="1:7" x14ac:dyDescent="0.2">
      <c r="E69" s="223"/>
    </row>
    <row r="70" spans="1:7" x14ac:dyDescent="0.2">
      <c r="E70" s="223"/>
    </row>
    <row r="71" spans="1:7" x14ac:dyDescent="0.2">
      <c r="E71" s="223"/>
    </row>
    <row r="72" spans="1:7" x14ac:dyDescent="0.2">
      <c r="E72" s="223"/>
    </row>
    <row r="73" spans="1:7" x14ac:dyDescent="0.2">
      <c r="E73" s="223"/>
    </row>
    <row r="74" spans="1:7" x14ac:dyDescent="0.2">
      <c r="E74" s="223"/>
    </row>
    <row r="75" spans="1:7" x14ac:dyDescent="0.2">
      <c r="E75" s="223"/>
    </row>
    <row r="76" spans="1:7" x14ac:dyDescent="0.2">
      <c r="E76" s="223"/>
    </row>
    <row r="77" spans="1:7" x14ac:dyDescent="0.2">
      <c r="E77" s="223"/>
    </row>
    <row r="78" spans="1:7" x14ac:dyDescent="0.2">
      <c r="E78" s="223"/>
    </row>
    <row r="79" spans="1:7" x14ac:dyDescent="0.2">
      <c r="E79" s="223"/>
    </row>
    <row r="80" spans="1:7" x14ac:dyDescent="0.2">
      <c r="E80" s="223"/>
    </row>
    <row r="81" spans="5:5" x14ac:dyDescent="0.2">
      <c r="E81" s="223"/>
    </row>
    <row r="82" spans="5:5" x14ac:dyDescent="0.2">
      <c r="E82" s="223"/>
    </row>
    <row r="83" spans="5:5" x14ac:dyDescent="0.2">
      <c r="E83" s="223"/>
    </row>
    <row r="84" spans="5:5" x14ac:dyDescent="0.2">
      <c r="E84" s="223"/>
    </row>
    <row r="85" spans="5:5" x14ac:dyDescent="0.2">
      <c r="E85" s="223"/>
    </row>
    <row r="86" spans="5:5" x14ac:dyDescent="0.2">
      <c r="E86" s="223"/>
    </row>
    <row r="87" spans="5:5" x14ac:dyDescent="0.2">
      <c r="E87" s="223"/>
    </row>
    <row r="88" spans="5:5" x14ac:dyDescent="0.2">
      <c r="E88" s="223"/>
    </row>
    <row r="89" spans="5:5" x14ac:dyDescent="0.2">
      <c r="E89" s="223"/>
    </row>
    <row r="90" spans="5:5" x14ac:dyDescent="0.2">
      <c r="E90" s="223"/>
    </row>
    <row r="91" spans="5:5" x14ac:dyDescent="0.2">
      <c r="E91" s="223"/>
    </row>
    <row r="92" spans="5:5" x14ac:dyDescent="0.2">
      <c r="E92" s="223"/>
    </row>
    <row r="93" spans="5:5" x14ac:dyDescent="0.2">
      <c r="E93" s="223"/>
    </row>
    <row r="94" spans="5:5" x14ac:dyDescent="0.2">
      <c r="E94" s="223"/>
    </row>
    <row r="95" spans="5:5" x14ac:dyDescent="0.2">
      <c r="E95" s="223"/>
    </row>
    <row r="96" spans="5:5" x14ac:dyDescent="0.2">
      <c r="E96" s="223"/>
    </row>
    <row r="97" spans="1:7" x14ac:dyDescent="0.2">
      <c r="A97" s="275"/>
      <c r="B97" s="275"/>
    </row>
    <row r="98" spans="1:7" x14ac:dyDescent="0.2">
      <c r="A98" s="264"/>
      <c r="B98" s="264"/>
      <c r="C98" s="276"/>
      <c r="D98" s="276"/>
      <c r="E98" s="277"/>
      <c r="F98" s="276"/>
      <c r="G98" s="278"/>
    </row>
    <row r="99" spans="1:7" x14ac:dyDescent="0.2">
      <c r="A99" s="279"/>
      <c r="B99" s="279"/>
      <c r="C99" s="264"/>
      <c r="D99" s="264"/>
      <c r="E99" s="280"/>
      <c r="F99" s="264"/>
      <c r="G99" s="264"/>
    </row>
    <row r="100" spans="1:7" x14ac:dyDescent="0.2">
      <c r="A100" s="264"/>
      <c r="B100" s="264"/>
      <c r="C100" s="264"/>
      <c r="D100" s="264"/>
      <c r="E100" s="280"/>
      <c r="F100" s="264"/>
      <c r="G100" s="264"/>
    </row>
    <row r="101" spans="1:7" x14ac:dyDescent="0.2">
      <c r="A101" s="264"/>
      <c r="B101" s="264"/>
      <c r="C101" s="264"/>
      <c r="D101" s="264"/>
      <c r="E101" s="280"/>
      <c r="F101" s="264"/>
      <c r="G101" s="264"/>
    </row>
    <row r="102" spans="1:7" x14ac:dyDescent="0.2">
      <c r="A102" s="264"/>
      <c r="B102" s="264"/>
      <c r="C102" s="264"/>
      <c r="D102" s="264"/>
      <c r="E102" s="280"/>
      <c r="F102" s="264"/>
      <c r="G102" s="264"/>
    </row>
    <row r="103" spans="1:7" x14ac:dyDescent="0.2">
      <c r="A103" s="264"/>
      <c r="B103" s="264"/>
      <c r="C103" s="264"/>
      <c r="D103" s="264"/>
      <c r="E103" s="280"/>
      <c r="F103" s="264"/>
      <c r="G103" s="264"/>
    </row>
    <row r="104" spans="1:7" x14ac:dyDescent="0.2">
      <c r="A104" s="264"/>
      <c r="B104" s="264"/>
      <c r="C104" s="264"/>
      <c r="D104" s="264"/>
      <c r="E104" s="280"/>
      <c r="F104" s="264"/>
      <c r="G104" s="264"/>
    </row>
    <row r="105" spans="1:7" x14ac:dyDescent="0.2">
      <c r="A105" s="264"/>
      <c r="B105" s="264"/>
      <c r="C105" s="264"/>
      <c r="D105" s="264"/>
      <c r="E105" s="280"/>
      <c r="F105" s="264"/>
      <c r="G105" s="264"/>
    </row>
    <row r="106" spans="1:7" x14ac:dyDescent="0.2">
      <c r="A106" s="264"/>
      <c r="B106" s="264"/>
      <c r="C106" s="264"/>
      <c r="D106" s="264"/>
      <c r="E106" s="280"/>
      <c r="F106" s="264"/>
      <c r="G106" s="264"/>
    </row>
    <row r="107" spans="1:7" x14ac:dyDescent="0.2">
      <c r="A107" s="264"/>
      <c r="B107" s="264"/>
      <c r="C107" s="264"/>
      <c r="D107" s="264"/>
      <c r="E107" s="280"/>
      <c r="F107" s="264"/>
      <c r="G107" s="264"/>
    </row>
    <row r="108" spans="1:7" x14ac:dyDescent="0.2">
      <c r="A108" s="264"/>
      <c r="B108" s="264"/>
      <c r="C108" s="264"/>
      <c r="D108" s="264"/>
      <c r="E108" s="280"/>
      <c r="F108" s="264"/>
      <c r="G108" s="264"/>
    </row>
    <row r="109" spans="1:7" x14ac:dyDescent="0.2">
      <c r="A109" s="264"/>
      <c r="B109" s="264"/>
      <c r="C109" s="264"/>
      <c r="D109" s="264"/>
      <c r="E109" s="280"/>
      <c r="F109" s="264"/>
      <c r="G109" s="264"/>
    </row>
    <row r="110" spans="1:7" x14ac:dyDescent="0.2">
      <c r="A110" s="264"/>
      <c r="B110" s="264"/>
      <c r="C110" s="264"/>
      <c r="D110" s="264"/>
      <c r="E110" s="280"/>
      <c r="F110" s="264"/>
      <c r="G110" s="264"/>
    </row>
    <row r="111" spans="1:7" x14ac:dyDescent="0.2">
      <c r="A111" s="264"/>
      <c r="B111" s="264"/>
      <c r="C111" s="264"/>
      <c r="D111" s="264"/>
      <c r="E111" s="280"/>
      <c r="F111" s="264"/>
      <c r="G111" s="264"/>
    </row>
  </sheetData>
  <sheetProtection algorithmName="SHA-512" hashValue="ONE/m38W776iDJ611RtWZ72cAEqYtxirSo1jrp5RPgbZx7FgbSpQjtqmXIwOW3Lh9WYJTXpSFUNOh/4eF5abzQ==" saltValue="ywGm1z88jdgIaykHAnLHLQ==" spinCount="100000" sheet="1" objects="1" scenarios="1"/>
  <mergeCells count="4">
    <mergeCell ref="A1:G1"/>
    <mergeCell ref="A3:B3"/>
    <mergeCell ref="A4:B4"/>
    <mergeCell ref="E4:G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BE51"/>
  <sheetViews>
    <sheetView zoomScaleNormal="100" workbookViewId="0">
      <selection activeCell="E17" sqref="E17"/>
    </sheetView>
  </sheetViews>
  <sheetFormatPr defaultColWidth="9.125" defaultRowHeight="12.45" x14ac:dyDescent="0.2"/>
  <cols>
    <col min="1" max="1" width="2" style="1" customWidth="1"/>
    <col min="2" max="2" width="15" style="1" customWidth="1"/>
    <col min="3" max="3" width="15.875" style="1" customWidth="1"/>
    <col min="4" max="4" width="14.625" style="1" customWidth="1"/>
    <col min="5" max="5" width="13.625" style="1" customWidth="1"/>
    <col min="6" max="6" width="16.625" style="1" customWidth="1"/>
    <col min="7" max="7" width="15.25" style="1" customWidth="1"/>
    <col min="8" max="16384" width="9.125" style="1"/>
  </cols>
  <sheetData>
    <row r="1" spans="1:57" ht="24.75" customHeight="1" thickBot="1" x14ac:dyDescent="0.25">
      <c r="A1" s="85" t="s">
        <v>1587</v>
      </c>
      <c r="B1" s="86"/>
      <c r="C1" s="86"/>
      <c r="D1" s="86"/>
      <c r="E1" s="86"/>
      <c r="F1" s="86"/>
      <c r="G1" s="86"/>
    </row>
    <row r="2" spans="1:57" ht="12.8" customHeight="1" x14ac:dyDescent="0.25">
      <c r="A2" s="87" t="s">
        <v>30</v>
      </c>
      <c r="B2" s="88"/>
      <c r="C2" s="89" t="s">
        <v>211</v>
      </c>
      <c r="D2" s="89" t="s">
        <v>212</v>
      </c>
      <c r="E2" s="88"/>
      <c r="F2" s="90" t="s">
        <v>31</v>
      </c>
      <c r="G2" s="91"/>
    </row>
    <row r="3" spans="1:57" ht="2.95" hidden="1" customHeight="1" x14ac:dyDescent="0.2">
      <c r="A3" s="92"/>
      <c r="B3" s="93"/>
      <c r="C3" s="94"/>
      <c r="D3" s="94"/>
      <c r="E3" s="93"/>
      <c r="F3" s="95"/>
      <c r="G3" s="96"/>
    </row>
    <row r="4" spans="1:57" ht="11.95" customHeight="1" x14ac:dyDescent="0.25">
      <c r="A4" s="97" t="s">
        <v>32</v>
      </c>
      <c r="B4" s="93"/>
      <c r="C4" s="94"/>
      <c r="D4" s="94"/>
      <c r="E4" s="93"/>
      <c r="F4" s="95" t="s">
        <v>33</v>
      </c>
      <c r="G4" s="98"/>
    </row>
    <row r="5" spans="1:57" ht="12.95" customHeight="1" x14ac:dyDescent="0.25">
      <c r="A5" s="99" t="s">
        <v>139</v>
      </c>
      <c r="B5" s="100"/>
      <c r="C5" s="101" t="s">
        <v>140</v>
      </c>
      <c r="D5" s="102"/>
      <c r="E5" s="103"/>
      <c r="F5" s="95" t="s">
        <v>34</v>
      </c>
      <c r="G5" s="96"/>
    </row>
    <row r="6" spans="1:57" ht="12.95" customHeight="1" x14ac:dyDescent="0.25">
      <c r="A6" s="97" t="s">
        <v>35</v>
      </c>
      <c r="B6" s="93"/>
      <c r="C6" s="94"/>
      <c r="D6" s="94"/>
      <c r="E6" s="93"/>
      <c r="F6" s="104" t="s">
        <v>36</v>
      </c>
      <c r="G6" s="105"/>
      <c r="O6" s="106"/>
    </row>
    <row r="7" spans="1:57" ht="12.95" customHeight="1" x14ac:dyDescent="0.25">
      <c r="A7" s="107" t="s">
        <v>100</v>
      </c>
      <c r="B7" s="108"/>
      <c r="C7" s="109" t="s">
        <v>101</v>
      </c>
      <c r="D7" s="110"/>
      <c r="E7" s="110"/>
      <c r="F7" s="111" t="s">
        <v>37</v>
      </c>
      <c r="G7" s="105">
        <f>IF(G6=0,,ROUND((F30+F32)/G6,1))</f>
        <v>0</v>
      </c>
    </row>
    <row r="8" spans="1:57" x14ac:dyDescent="0.2">
      <c r="A8" s="112" t="s">
        <v>38</v>
      </c>
      <c r="B8" s="95"/>
      <c r="C8" s="308" t="s">
        <v>137</v>
      </c>
      <c r="D8" s="308"/>
      <c r="E8" s="309"/>
      <c r="F8" s="113" t="s">
        <v>39</v>
      </c>
      <c r="G8" s="114"/>
      <c r="H8" s="115"/>
      <c r="I8" s="116"/>
    </row>
    <row r="9" spans="1:57" x14ac:dyDescent="0.2">
      <c r="A9" s="112" t="s">
        <v>40</v>
      </c>
      <c r="B9" s="95"/>
      <c r="C9" s="308"/>
      <c r="D9" s="308"/>
      <c r="E9" s="309"/>
      <c r="F9" s="95"/>
      <c r="G9" s="117"/>
      <c r="H9" s="118"/>
    </row>
    <row r="10" spans="1:57" x14ac:dyDescent="0.2">
      <c r="A10" s="112" t="s">
        <v>41</v>
      </c>
      <c r="B10" s="95"/>
      <c r="C10" s="308" t="s">
        <v>136</v>
      </c>
      <c r="D10" s="308"/>
      <c r="E10" s="308"/>
      <c r="F10" s="119"/>
      <c r="G10" s="120"/>
      <c r="H10" s="121"/>
    </row>
    <row r="11" spans="1:57" ht="13.6" customHeight="1" x14ac:dyDescent="0.2">
      <c r="A11" s="112" t="s">
        <v>42</v>
      </c>
      <c r="B11" s="95"/>
      <c r="C11" s="308" t="s">
        <v>135</v>
      </c>
      <c r="D11" s="308"/>
      <c r="E11" s="308"/>
      <c r="F11" s="122" t="s">
        <v>43</v>
      </c>
      <c r="G11" s="123"/>
      <c r="H11" s="118"/>
      <c r="BA11" s="124"/>
      <c r="BB11" s="124"/>
      <c r="BC11" s="124"/>
      <c r="BD11" s="124"/>
      <c r="BE11" s="124"/>
    </row>
    <row r="12" spans="1:57" ht="12.8" customHeight="1" x14ac:dyDescent="0.2">
      <c r="A12" s="125" t="s">
        <v>44</v>
      </c>
      <c r="B12" s="93"/>
      <c r="C12" s="310"/>
      <c r="D12" s="310"/>
      <c r="E12" s="310"/>
      <c r="F12" s="126" t="s">
        <v>45</v>
      </c>
      <c r="G12" s="127"/>
      <c r="H12" s="118"/>
    </row>
    <row r="13" spans="1:57" ht="28.5" customHeight="1" thickBot="1" x14ac:dyDescent="0.25">
      <c r="A13" s="128" t="s">
        <v>46</v>
      </c>
      <c r="B13" s="129"/>
      <c r="C13" s="129"/>
      <c r="D13" s="129"/>
      <c r="E13" s="130"/>
      <c r="F13" s="130"/>
      <c r="G13" s="131"/>
      <c r="H13" s="118"/>
    </row>
    <row r="14" spans="1:57" ht="17.2" customHeight="1" thickBot="1" x14ac:dyDescent="0.3">
      <c r="A14" s="132" t="s">
        <v>47</v>
      </c>
      <c r="B14" s="133"/>
      <c r="C14" s="134"/>
      <c r="D14" s="135" t="s">
        <v>48</v>
      </c>
      <c r="E14" s="136"/>
      <c r="F14" s="136"/>
      <c r="G14" s="134"/>
    </row>
    <row r="15" spans="1:57" ht="15.9" customHeight="1" x14ac:dyDescent="0.2">
      <c r="A15" s="137"/>
      <c r="B15" s="138" t="s">
        <v>49</v>
      </c>
      <c r="C15" s="139">
        <f>'SO01 SO 01.A2 Rek'!E21</f>
        <v>0</v>
      </c>
      <c r="D15" s="140">
        <f>'SO01 SO 01.A2 Rek'!A29</f>
        <v>0</v>
      </c>
      <c r="E15" s="141"/>
      <c r="F15" s="142"/>
      <c r="G15" s="139">
        <f>'SO01 SO 01.A2 Rek'!I29</f>
        <v>0</v>
      </c>
    </row>
    <row r="16" spans="1:57" ht="15.9" customHeight="1" x14ac:dyDescent="0.2">
      <c r="A16" s="137" t="s">
        <v>50</v>
      </c>
      <c r="B16" s="138" t="s">
        <v>51</v>
      </c>
      <c r="C16" s="139">
        <f>'SO01 SO 01.A2 Rek'!F21</f>
        <v>0</v>
      </c>
      <c r="D16" s="92"/>
      <c r="E16" s="143"/>
      <c r="F16" s="144"/>
      <c r="G16" s="139"/>
    </row>
    <row r="17" spans="1:7" ht="15.9" customHeight="1" x14ac:dyDescent="0.2">
      <c r="A17" s="137" t="s">
        <v>52</v>
      </c>
      <c r="B17" s="138" t="s">
        <v>53</v>
      </c>
      <c r="C17" s="139">
        <f>'SO01 SO 01.A2 Rek'!H21</f>
        <v>0</v>
      </c>
      <c r="D17" s="92"/>
      <c r="E17" s="143"/>
      <c r="F17" s="144"/>
      <c r="G17" s="139"/>
    </row>
    <row r="18" spans="1:7" ht="15.9" customHeight="1" x14ac:dyDescent="0.2">
      <c r="A18" s="145" t="s">
        <v>54</v>
      </c>
      <c r="B18" s="146" t="s">
        <v>55</v>
      </c>
      <c r="C18" s="139">
        <f>'SO01 SO 01.A2 Rek'!G21</f>
        <v>0</v>
      </c>
      <c r="D18" s="92"/>
      <c r="E18" s="143"/>
      <c r="F18" s="144"/>
      <c r="G18" s="139"/>
    </row>
    <row r="19" spans="1:7" ht="15.9" customHeight="1" x14ac:dyDescent="0.2">
      <c r="A19" s="147" t="s">
        <v>56</v>
      </c>
      <c r="B19" s="138"/>
      <c r="C19" s="139">
        <f>SUM(C15:C18)</f>
        <v>0</v>
      </c>
      <c r="D19" s="92"/>
      <c r="E19" s="143"/>
      <c r="F19" s="144"/>
      <c r="G19" s="139"/>
    </row>
    <row r="20" spans="1:7" ht="15.9" customHeight="1" x14ac:dyDescent="0.2">
      <c r="A20" s="147"/>
      <c r="B20" s="138"/>
      <c r="C20" s="139"/>
      <c r="D20" s="92"/>
      <c r="E20" s="143"/>
      <c r="F20" s="144"/>
      <c r="G20" s="139"/>
    </row>
    <row r="21" spans="1:7" ht="15.9" customHeight="1" x14ac:dyDescent="0.2">
      <c r="A21" s="147" t="s">
        <v>27</v>
      </c>
      <c r="B21" s="138"/>
      <c r="C21" s="139">
        <f>'SO01 SO 01.A2 Rek'!I21</f>
        <v>0</v>
      </c>
      <c r="D21" s="92"/>
      <c r="E21" s="143"/>
      <c r="F21" s="144"/>
      <c r="G21" s="139"/>
    </row>
    <row r="22" spans="1:7" ht="15.9" customHeight="1" x14ac:dyDescent="0.2">
      <c r="A22" s="148" t="s">
        <v>57</v>
      </c>
      <c r="B22" s="118"/>
      <c r="C22" s="139">
        <f>C19+C21</f>
        <v>0</v>
      </c>
      <c r="D22" s="92" t="s">
        <v>58</v>
      </c>
      <c r="E22" s="143"/>
      <c r="F22" s="144"/>
      <c r="G22" s="139">
        <f>G23-SUM(G15:G21)</f>
        <v>0</v>
      </c>
    </row>
    <row r="23" spans="1:7" ht="15.9" customHeight="1" thickBot="1" x14ac:dyDescent="0.25">
      <c r="A23" s="306" t="s">
        <v>59</v>
      </c>
      <c r="B23" s="307"/>
      <c r="C23" s="149">
        <f>C22+G23</f>
        <v>0</v>
      </c>
      <c r="D23" s="150" t="s">
        <v>60</v>
      </c>
      <c r="E23" s="151"/>
      <c r="F23" s="152"/>
      <c r="G23" s="139">
        <f>'SO01 SO 01.A2 Rek'!H27</f>
        <v>0</v>
      </c>
    </row>
    <row r="24" spans="1:7" ht="13.1" x14ac:dyDescent="0.25">
      <c r="A24" s="153" t="s">
        <v>61</v>
      </c>
      <c r="B24" s="154"/>
      <c r="C24" s="155"/>
      <c r="D24" s="154" t="s">
        <v>62</v>
      </c>
      <c r="E24" s="154"/>
      <c r="F24" s="156" t="s">
        <v>63</v>
      </c>
      <c r="G24" s="157"/>
    </row>
    <row r="25" spans="1:7" x14ac:dyDescent="0.2">
      <c r="A25" s="148" t="s">
        <v>64</v>
      </c>
      <c r="B25" s="118"/>
      <c r="C25" s="158"/>
      <c r="D25" s="118" t="s">
        <v>64</v>
      </c>
      <c r="F25" s="159" t="s">
        <v>64</v>
      </c>
      <c r="G25" s="160"/>
    </row>
    <row r="26" spans="1:7" ht="37.5" customHeight="1" x14ac:dyDescent="0.2">
      <c r="A26" s="148" t="s">
        <v>65</v>
      </c>
      <c r="B26" s="161"/>
      <c r="C26" s="158"/>
      <c r="D26" s="118" t="s">
        <v>65</v>
      </c>
      <c r="F26" s="159" t="s">
        <v>65</v>
      </c>
      <c r="G26" s="160"/>
    </row>
    <row r="27" spans="1:7" x14ac:dyDescent="0.2">
      <c r="A27" s="148"/>
      <c r="B27" s="162"/>
      <c r="C27" s="158"/>
      <c r="D27" s="118"/>
      <c r="F27" s="159"/>
      <c r="G27" s="160"/>
    </row>
    <row r="28" spans="1:7" x14ac:dyDescent="0.2">
      <c r="A28" s="148" t="s">
        <v>66</v>
      </c>
      <c r="B28" s="118"/>
      <c r="C28" s="158"/>
      <c r="D28" s="159" t="s">
        <v>67</v>
      </c>
      <c r="E28" s="158"/>
      <c r="F28" s="163" t="s">
        <v>67</v>
      </c>
      <c r="G28" s="160"/>
    </row>
    <row r="29" spans="1:7" ht="69.05" customHeight="1" x14ac:dyDescent="0.2">
      <c r="A29" s="148"/>
      <c r="B29" s="118"/>
      <c r="C29" s="164"/>
      <c r="D29" s="165"/>
      <c r="E29" s="164"/>
      <c r="F29" s="118"/>
      <c r="G29" s="160"/>
    </row>
    <row r="30" spans="1:7" x14ac:dyDescent="0.2">
      <c r="A30" s="166" t="s">
        <v>11</v>
      </c>
      <c r="B30" s="167"/>
      <c r="C30" s="168">
        <v>21</v>
      </c>
      <c r="D30" s="167" t="s">
        <v>68</v>
      </c>
      <c r="E30" s="169"/>
      <c r="F30" s="312">
        <f>C23-F32</f>
        <v>0</v>
      </c>
      <c r="G30" s="313"/>
    </row>
    <row r="31" spans="1:7" x14ac:dyDescent="0.2">
      <c r="A31" s="166" t="s">
        <v>69</v>
      </c>
      <c r="B31" s="167"/>
      <c r="C31" s="168">
        <f>C30</f>
        <v>21</v>
      </c>
      <c r="D31" s="167" t="s">
        <v>70</v>
      </c>
      <c r="E31" s="169"/>
      <c r="F31" s="312">
        <f>ROUND(PRODUCT(F30,C31/100),0)</f>
        <v>0</v>
      </c>
      <c r="G31" s="313"/>
    </row>
    <row r="32" spans="1:7" x14ac:dyDescent="0.2">
      <c r="A32" s="166" t="s">
        <v>11</v>
      </c>
      <c r="B32" s="167"/>
      <c r="C32" s="168">
        <v>0</v>
      </c>
      <c r="D32" s="167" t="s">
        <v>70</v>
      </c>
      <c r="E32" s="169"/>
      <c r="F32" s="312">
        <v>0</v>
      </c>
      <c r="G32" s="313"/>
    </row>
    <row r="33" spans="1:8" x14ac:dyDescent="0.2">
      <c r="A33" s="166" t="s">
        <v>69</v>
      </c>
      <c r="B33" s="170"/>
      <c r="C33" s="171">
        <f>C32</f>
        <v>0</v>
      </c>
      <c r="D33" s="167" t="s">
        <v>70</v>
      </c>
      <c r="E33" s="144"/>
      <c r="F33" s="312">
        <f>ROUND(PRODUCT(F32,C33/100),0)</f>
        <v>0</v>
      </c>
      <c r="G33" s="313"/>
    </row>
    <row r="34" spans="1:8" s="175" customFormat="1" ht="19.5" customHeight="1" thickBot="1" x14ac:dyDescent="0.3">
      <c r="A34" s="172" t="s">
        <v>71</v>
      </c>
      <c r="B34" s="173"/>
      <c r="C34" s="173"/>
      <c r="D34" s="173"/>
      <c r="E34" s="174"/>
      <c r="F34" s="314">
        <f>ROUND(SUM(F30:F33),0)</f>
        <v>0</v>
      </c>
      <c r="G34" s="315"/>
    </row>
    <row r="36" spans="1:8" x14ac:dyDescent="0.2">
      <c r="A36" s="2" t="s">
        <v>72</v>
      </c>
      <c r="B36" s="2"/>
      <c r="C36" s="2"/>
      <c r="D36" s="2"/>
      <c r="E36" s="2"/>
      <c r="F36" s="2"/>
      <c r="G36" s="2"/>
      <c r="H36" s="1" t="s">
        <v>1</v>
      </c>
    </row>
    <row r="37" spans="1:8" ht="14.25" customHeight="1" x14ac:dyDescent="0.2">
      <c r="A37" s="2"/>
      <c r="B37" s="316"/>
      <c r="C37" s="316"/>
      <c r="D37" s="316"/>
      <c r="E37" s="316"/>
      <c r="F37" s="316"/>
      <c r="G37" s="316"/>
      <c r="H37" s="1" t="s">
        <v>1</v>
      </c>
    </row>
    <row r="38" spans="1:8" ht="12.8" customHeight="1" x14ac:dyDescent="0.2">
      <c r="A38" s="176"/>
      <c r="B38" s="316"/>
      <c r="C38" s="316"/>
      <c r="D38" s="316"/>
      <c r="E38" s="316"/>
      <c r="F38" s="316"/>
      <c r="G38" s="316"/>
      <c r="H38" s="1" t="s">
        <v>1</v>
      </c>
    </row>
    <row r="39" spans="1:8" x14ac:dyDescent="0.2">
      <c r="A39" s="176"/>
      <c r="B39" s="316"/>
      <c r="C39" s="316"/>
      <c r="D39" s="316"/>
      <c r="E39" s="316"/>
      <c r="F39" s="316"/>
      <c r="G39" s="316"/>
      <c r="H39" s="1" t="s">
        <v>1</v>
      </c>
    </row>
    <row r="40" spans="1:8" x14ac:dyDescent="0.2">
      <c r="A40" s="176"/>
      <c r="B40" s="316"/>
      <c r="C40" s="316"/>
      <c r="D40" s="316"/>
      <c r="E40" s="316"/>
      <c r="F40" s="316"/>
      <c r="G40" s="316"/>
      <c r="H40" s="1" t="s">
        <v>1</v>
      </c>
    </row>
    <row r="41" spans="1:8" x14ac:dyDescent="0.2">
      <c r="A41" s="176"/>
      <c r="B41" s="316"/>
      <c r="C41" s="316"/>
      <c r="D41" s="316"/>
      <c r="E41" s="316"/>
      <c r="F41" s="316"/>
      <c r="G41" s="316"/>
      <c r="H41" s="1" t="s">
        <v>1</v>
      </c>
    </row>
    <row r="42" spans="1:8" x14ac:dyDescent="0.2">
      <c r="A42" s="176"/>
      <c r="B42" s="316"/>
      <c r="C42" s="316"/>
      <c r="D42" s="316"/>
      <c r="E42" s="316"/>
      <c r="F42" s="316"/>
      <c r="G42" s="316"/>
      <c r="H42" s="1" t="s">
        <v>1</v>
      </c>
    </row>
    <row r="43" spans="1:8" x14ac:dyDescent="0.2">
      <c r="A43" s="176"/>
      <c r="B43" s="316"/>
      <c r="C43" s="316"/>
      <c r="D43" s="316"/>
      <c r="E43" s="316"/>
      <c r="F43" s="316"/>
      <c r="G43" s="316"/>
      <c r="H43" s="1" t="s">
        <v>1</v>
      </c>
    </row>
    <row r="44" spans="1:8" ht="12.8" customHeight="1" x14ac:dyDescent="0.2">
      <c r="A44" s="176"/>
      <c r="B44" s="316"/>
      <c r="C44" s="316"/>
      <c r="D44" s="316"/>
      <c r="E44" s="316"/>
      <c r="F44" s="316"/>
      <c r="G44" s="316"/>
      <c r="H44" s="1" t="s">
        <v>1</v>
      </c>
    </row>
    <row r="45" spans="1:8" ht="12.8" customHeight="1" x14ac:dyDescent="0.2">
      <c r="A45" s="176"/>
      <c r="B45" s="316"/>
      <c r="C45" s="316"/>
      <c r="D45" s="316"/>
      <c r="E45" s="316"/>
      <c r="F45" s="316"/>
      <c r="G45" s="316"/>
      <c r="H45" s="1" t="s">
        <v>1</v>
      </c>
    </row>
    <row r="46" spans="1:8" x14ac:dyDescent="0.2">
      <c r="B46" s="311"/>
      <c r="C46" s="311"/>
      <c r="D46" s="311"/>
      <c r="E46" s="311"/>
      <c r="F46" s="311"/>
      <c r="G46" s="311"/>
    </row>
    <row r="47" spans="1:8" x14ac:dyDescent="0.2">
      <c r="B47" s="311"/>
      <c r="C47" s="311"/>
      <c r="D47" s="311"/>
      <c r="E47" s="311"/>
      <c r="F47" s="311"/>
      <c r="G47" s="311"/>
    </row>
    <row r="48" spans="1:8" x14ac:dyDescent="0.2">
      <c r="B48" s="311"/>
      <c r="C48" s="311"/>
      <c r="D48" s="311"/>
      <c r="E48" s="311"/>
      <c r="F48" s="311"/>
      <c r="G48" s="311"/>
    </row>
    <row r="49" spans="2:7" x14ac:dyDescent="0.2">
      <c r="B49" s="311"/>
      <c r="C49" s="311"/>
      <c r="D49" s="311"/>
      <c r="E49" s="311"/>
      <c r="F49" s="311"/>
      <c r="G49" s="311"/>
    </row>
    <row r="50" spans="2:7" x14ac:dyDescent="0.2">
      <c r="B50" s="311"/>
      <c r="C50" s="311"/>
      <c r="D50" s="311"/>
      <c r="E50" s="311"/>
      <c r="F50" s="311"/>
      <c r="G50" s="311"/>
    </row>
    <row r="51" spans="2:7" x14ac:dyDescent="0.2">
      <c r="B51" s="311"/>
      <c r="C51" s="311"/>
      <c r="D51" s="311"/>
      <c r="E51" s="311"/>
      <c r="F51" s="311"/>
      <c r="G51" s="311"/>
    </row>
  </sheetData>
  <sheetProtection algorithmName="SHA-512" hashValue="VKq9CLn9ldDsYgGTlB93E+A53xOJi6cLlE69PSs6WTROnewu2ri4UUtBIW5/drdO9TJVT7/uOjNYQB+mAtAg+Q==" saltValue="uJxwEA77KVdvT1WOIfHvKg==" spinCount="100000" sheet="1" objects="1" scenarios="1"/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3"/>
  <dimension ref="A1:BE78"/>
  <sheetViews>
    <sheetView workbookViewId="0">
      <selection activeCell="G12" sqref="G12"/>
    </sheetView>
  </sheetViews>
  <sheetFormatPr defaultColWidth="9.125" defaultRowHeight="12.45" x14ac:dyDescent="0.2"/>
  <cols>
    <col min="1" max="1" width="5.875" style="1" customWidth="1"/>
    <col min="2" max="2" width="6.125" style="1" customWidth="1"/>
    <col min="3" max="3" width="11.375" style="1" customWidth="1"/>
    <col min="4" max="4" width="15.875" style="1" customWidth="1"/>
    <col min="5" max="5" width="11.25" style="1" customWidth="1"/>
    <col min="6" max="6" width="10.875" style="1" customWidth="1"/>
    <col min="7" max="7" width="11" style="1" customWidth="1"/>
    <col min="8" max="8" width="11.125" style="1" customWidth="1"/>
    <col min="9" max="9" width="10.75" style="1" customWidth="1"/>
    <col min="10" max="16384" width="9.125" style="1"/>
  </cols>
  <sheetData>
    <row r="1" spans="1:9" ht="13.75" thickTop="1" x14ac:dyDescent="0.25">
      <c r="A1" s="317" t="s">
        <v>2</v>
      </c>
      <c r="B1" s="318"/>
      <c r="C1" s="177" t="s">
        <v>102</v>
      </c>
      <c r="D1" s="178"/>
      <c r="E1" s="179"/>
      <c r="F1" s="178"/>
      <c r="G1" s="180" t="s">
        <v>73</v>
      </c>
      <c r="H1" s="181" t="s">
        <v>211</v>
      </c>
      <c r="I1" s="182"/>
    </row>
    <row r="2" spans="1:9" ht="13.75" thickBot="1" x14ac:dyDescent="0.3">
      <c r="A2" s="319" t="s">
        <v>74</v>
      </c>
      <c r="B2" s="320"/>
      <c r="C2" s="183" t="s">
        <v>141</v>
      </c>
      <c r="D2" s="184"/>
      <c r="E2" s="185"/>
      <c r="F2" s="184"/>
      <c r="G2" s="321" t="s">
        <v>212</v>
      </c>
      <c r="H2" s="322"/>
      <c r="I2" s="323"/>
    </row>
    <row r="3" spans="1:9" ht="13.1" thickTop="1" x14ac:dyDescent="0.2">
      <c r="F3" s="118"/>
    </row>
    <row r="4" spans="1:9" ht="19.5" customHeight="1" x14ac:dyDescent="0.3">
      <c r="A4" s="186" t="s">
        <v>75</v>
      </c>
      <c r="B4" s="187"/>
      <c r="C4" s="187"/>
      <c r="D4" s="187"/>
      <c r="E4" s="188"/>
      <c r="F4" s="187"/>
      <c r="G4" s="187"/>
      <c r="H4" s="187"/>
      <c r="I4" s="187"/>
    </row>
    <row r="5" spans="1:9" ht="13.1" thickBot="1" x14ac:dyDescent="0.25"/>
    <row r="6" spans="1:9" s="118" customFormat="1" ht="13.75" thickBot="1" x14ac:dyDescent="0.3">
      <c r="A6" s="189"/>
      <c r="B6" s="190" t="s">
        <v>76</v>
      </c>
      <c r="C6" s="190"/>
      <c r="D6" s="191"/>
      <c r="E6" s="192" t="s">
        <v>23</v>
      </c>
      <c r="F6" s="193" t="s">
        <v>24</v>
      </c>
      <c r="G6" s="193" t="s">
        <v>25</v>
      </c>
      <c r="H6" s="193" t="s">
        <v>26</v>
      </c>
      <c r="I6" s="194" t="s">
        <v>27</v>
      </c>
    </row>
    <row r="7" spans="1:9" s="118" customFormat="1" x14ac:dyDescent="0.2">
      <c r="A7" s="281" t="str">
        <f>'SO01 SO 01.A2 Pol'!B7</f>
        <v>62</v>
      </c>
      <c r="B7" s="62" t="str">
        <f>'SO01 SO 01.A2 Pol'!C7</f>
        <v>Úpravy povrchů vnější</v>
      </c>
      <c r="D7" s="195"/>
      <c r="E7" s="282">
        <f>'SO01 SO 01.A2 Pol'!BA23</f>
        <v>0</v>
      </c>
      <c r="F7" s="283">
        <f>'SO01 SO 01.A2 Pol'!BB23</f>
        <v>0</v>
      </c>
      <c r="G7" s="283">
        <f>'SO01 SO 01.A2 Pol'!BC23</f>
        <v>0</v>
      </c>
      <c r="H7" s="283">
        <f>'SO01 SO 01.A2 Pol'!BD23</f>
        <v>0</v>
      </c>
      <c r="I7" s="284">
        <f>'SO01 SO 01.A2 Pol'!BE23</f>
        <v>0</v>
      </c>
    </row>
    <row r="8" spans="1:9" s="118" customFormat="1" x14ac:dyDescent="0.2">
      <c r="A8" s="281" t="str">
        <f>'SO01 SO 01.A2 Pol'!B24</f>
        <v>622</v>
      </c>
      <c r="B8" s="62" t="str">
        <f>'SO01 SO 01.A2 Pol'!C24</f>
        <v>Předsazená fasáda</v>
      </c>
      <c r="D8" s="195"/>
      <c r="E8" s="282">
        <f>'SO01 SO 01.A2 Pol'!BA65</f>
        <v>0</v>
      </c>
      <c r="F8" s="283">
        <f>'SO01 SO 01.A2 Pol'!BB65</f>
        <v>0</v>
      </c>
      <c r="G8" s="283">
        <f>'SO01 SO 01.A2 Pol'!BC65</f>
        <v>0</v>
      </c>
      <c r="H8" s="283">
        <f>'SO01 SO 01.A2 Pol'!BD65</f>
        <v>0</v>
      </c>
      <c r="I8" s="284">
        <f>'SO01 SO 01.A2 Pol'!BE65</f>
        <v>0</v>
      </c>
    </row>
    <row r="9" spans="1:9" s="118" customFormat="1" x14ac:dyDescent="0.2">
      <c r="A9" s="281" t="str">
        <f>'SO01 SO 01.A2 Pol'!B66</f>
        <v>9</v>
      </c>
      <c r="B9" s="62" t="str">
        <f>'SO01 SO 01.A2 Pol'!C66</f>
        <v>Ostatní konstrukce, bourání</v>
      </c>
      <c r="D9" s="195"/>
      <c r="E9" s="282">
        <f>'SO01 SO 01.A2 Pol'!BA73</f>
        <v>0</v>
      </c>
      <c r="F9" s="283">
        <f>'SO01 SO 01.A2 Pol'!BB73</f>
        <v>0</v>
      </c>
      <c r="G9" s="283">
        <f>'SO01 SO 01.A2 Pol'!BC73</f>
        <v>0</v>
      </c>
      <c r="H9" s="283">
        <f>'SO01 SO 01.A2 Pol'!BD73</f>
        <v>0</v>
      </c>
      <c r="I9" s="284">
        <f>'SO01 SO 01.A2 Pol'!BE73</f>
        <v>0</v>
      </c>
    </row>
    <row r="10" spans="1:9" s="118" customFormat="1" x14ac:dyDescent="0.2">
      <c r="A10" s="281" t="str">
        <f>'SO01 SO 01.A2 Pol'!B74</f>
        <v>99</v>
      </c>
      <c r="B10" s="62" t="str">
        <f>'SO01 SO 01.A2 Pol'!C74</f>
        <v>Staveništní přesun hmot</v>
      </c>
      <c r="D10" s="195"/>
      <c r="E10" s="282">
        <f>'SO01 SO 01.A2 Pol'!BA76</f>
        <v>0</v>
      </c>
      <c r="F10" s="283">
        <f>'SO01 SO 01.A2 Pol'!BB76</f>
        <v>0</v>
      </c>
      <c r="G10" s="283">
        <f>'SO01 SO 01.A2 Pol'!BC76</f>
        <v>0</v>
      </c>
      <c r="H10" s="283">
        <f>'SO01 SO 01.A2 Pol'!BD76</f>
        <v>0</v>
      </c>
      <c r="I10" s="284">
        <f>'SO01 SO 01.A2 Pol'!BE76</f>
        <v>0</v>
      </c>
    </row>
    <row r="11" spans="1:9" s="118" customFormat="1" x14ac:dyDescent="0.2">
      <c r="A11" s="281" t="str">
        <f>'SO01 SO 01.A2 Pol'!B77</f>
        <v>711</v>
      </c>
      <c r="B11" s="62" t="str">
        <f>'SO01 SO 01.A2 Pol'!C77</f>
        <v>Izolace proti vodě</v>
      </c>
      <c r="D11" s="195"/>
      <c r="E11" s="282">
        <f>'SO01 SO 01.A2 Pol'!BA80</f>
        <v>0</v>
      </c>
      <c r="F11" s="283">
        <f>'SO01 SO 01.A2 Pol'!BB80</f>
        <v>0</v>
      </c>
      <c r="G11" s="283">
        <f>'SO01 SO 01.A2 Pol'!BC80</f>
        <v>0</v>
      </c>
      <c r="H11" s="283">
        <f>'SO01 SO 01.A2 Pol'!BD80</f>
        <v>0</v>
      </c>
      <c r="I11" s="284">
        <f>'SO01 SO 01.A2 Pol'!BE80</f>
        <v>0</v>
      </c>
    </row>
    <row r="12" spans="1:9" s="118" customFormat="1" x14ac:dyDescent="0.2">
      <c r="A12" s="281" t="str">
        <f>'SO01 SO 01.A2 Pol'!B81</f>
        <v>712</v>
      </c>
      <c r="B12" s="62" t="str">
        <f>'SO01 SO 01.A2 Pol'!C81</f>
        <v>Živičné krytiny</v>
      </c>
      <c r="D12" s="195"/>
      <c r="E12" s="282">
        <f>'SO01 SO 01.A2 Pol'!BA99</f>
        <v>0</v>
      </c>
      <c r="F12" s="283">
        <f>'SO01 SO 01.A2 Pol'!BB99</f>
        <v>0</v>
      </c>
      <c r="G12" s="283">
        <f>'SO01 SO 01.A2 Pol'!BC99</f>
        <v>0</v>
      </c>
      <c r="H12" s="283">
        <f>'SO01 SO 01.A2 Pol'!BD99</f>
        <v>0</v>
      </c>
      <c r="I12" s="284">
        <f>'SO01 SO 01.A2 Pol'!BE99</f>
        <v>0</v>
      </c>
    </row>
    <row r="13" spans="1:9" s="118" customFormat="1" x14ac:dyDescent="0.2">
      <c r="A13" s="281" t="str">
        <f>'SO01 SO 01.A2 Pol'!B100</f>
        <v>713</v>
      </c>
      <c r="B13" s="62" t="str">
        <f>'SO01 SO 01.A2 Pol'!C100</f>
        <v>Izolace tepelné</v>
      </c>
      <c r="D13" s="195"/>
      <c r="E13" s="282">
        <f>'SO01 SO 01.A2 Pol'!BA110</f>
        <v>0</v>
      </c>
      <c r="F13" s="283">
        <f>'SO01 SO 01.A2 Pol'!BB110</f>
        <v>0</v>
      </c>
      <c r="G13" s="283">
        <f>'SO01 SO 01.A2 Pol'!BC110</f>
        <v>0</v>
      </c>
      <c r="H13" s="283">
        <f>'SO01 SO 01.A2 Pol'!BD110</f>
        <v>0</v>
      </c>
      <c r="I13" s="284">
        <f>'SO01 SO 01.A2 Pol'!BE110</f>
        <v>0</v>
      </c>
    </row>
    <row r="14" spans="1:9" s="118" customFormat="1" x14ac:dyDescent="0.2">
      <c r="A14" s="281" t="str">
        <f>'SO01 SO 01.A2 Pol'!B111</f>
        <v>762</v>
      </c>
      <c r="B14" s="62" t="str">
        <f>'SO01 SO 01.A2 Pol'!C111</f>
        <v>Konstrukce tesařské</v>
      </c>
      <c r="D14" s="195"/>
      <c r="E14" s="282">
        <f>'SO01 SO 01.A2 Pol'!BA128</f>
        <v>0</v>
      </c>
      <c r="F14" s="283">
        <f>'SO01 SO 01.A2 Pol'!BB128</f>
        <v>0</v>
      </c>
      <c r="G14" s="283">
        <f>'SO01 SO 01.A2 Pol'!BC128</f>
        <v>0</v>
      </c>
      <c r="H14" s="283">
        <f>'SO01 SO 01.A2 Pol'!BD128</f>
        <v>0</v>
      </c>
      <c r="I14" s="284">
        <f>'SO01 SO 01.A2 Pol'!BE128</f>
        <v>0</v>
      </c>
    </row>
    <row r="15" spans="1:9" s="118" customFormat="1" x14ac:dyDescent="0.2">
      <c r="A15" s="281" t="str">
        <f>'SO01 SO 01.A2 Pol'!B129</f>
        <v>764</v>
      </c>
      <c r="B15" s="62" t="str">
        <f>'SO01 SO 01.A2 Pol'!C129</f>
        <v>Konstrukce klempířské</v>
      </c>
      <c r="D15" s="195"/>
      <c r="E15" s="282">
        <f>'SO01 SO 01.A2 Pol'!BA141</f>
        <v>0</v>
      </c>
      <c r="F15" s="283">
        <f>'SO01 SO 01.A2 Pol'!BB141</f>
        <v>0</v>
      </c>
      <c r="G15" s="283">
        <f>'SO01 SO 01.A2 Pol'!BC141</f>
        <v>0</v>
      </c>
      <c r="H15" s="283">
        <f>'SO01 SO 01.A2 Pol'!BD141</f>
        <v>0</v>
      </c>
      <c r="I15" s="284">
        <f>'SO01 SO 01.A2 Pol'!BE141</f>
        <v>0</v>
      </c>
    </row>
    <row r="16" spans="1:9" s="118" customFormat="1" x14ac:dyDescent="0.2">
      <c r="A16" s="281" t="str">
        <f>'SO01 SO 01.A2 Pol'!B142</f>
        <v>766</v>
      </c>
      <c r="B16" s="62" t="str">
        <f>'SO01 SO 01.A2 Pol'!C142</f>
        <v>Konstrukce truhlářské</v>
      </c>
      <c r="D16" s="195"/>
      <c r="E16" s="282">
        <f>'SO01 SO 01.A2 Pol'!BA175</f>
        <v>0</v>
      </c>
      <c r="F16" s="283">
        <f>'SO01 SO 01.A2 Pol'!BB175</f>
        <v>0</v>
      </c>
      <c r="G16" s="283">
        <f>'SO01 SO 01.A2 Pol'!BC175</f>
        <v>0</v>
      </c>
      <c r="H16" s="283">
        <f>'SO01 SO 01.A2 Pol'!BD175</f>
        <v>0</v>
      </c>
      <c r="I16" s="284">
        <f>'SO01 SO 01.A2 Pol'!BE175</f>
        <v>0</v>
      </c>
    </row>
    <row r="17" spans="1:57" s="118" customFormat="1" x14ac:dyDescent="0.2">
      <c r="A17" s="281" t="str">
        <f>'SO01 SO 01.A2 Pol'!B176</f>
        <v>767</v>
      </c>
      <c r="B17" s="62" t="str">
        <f>'SO01 SO 01.A2 Pol'!C176</f>
        <v>Konstrukce zámečnické</v>
      </c>
      <c r="D17" s="195"/>
      <c r="E17" s="282">
        <f>'SO01 SO 01.A2 Pol'!BA186</f>
        <v>0</v>
      </c>
      <c r="F17" s="283">
        <f>'SO01 SO 01.A2 Pol'!BB186</f>
        <v>0</v>
      </c>
      <c r="G17" s="283">
        <f>'SO01 SO 01.A2 Pol'!BC186</f>
        <v>0</v>
      </c>
      <c r="H17" s="283">
        <f>'SO01 SO 01.A2 Pol'!BD186</f>
        <v>0</v>
      </c>
      <c r="I17" s="284">
        <f>'SO01 SO 01.A2 Pol'!BE186</f>
        <v>0</v>
      </c>
    </row>
    <row r="18" spans="1:57" s="118" customFormat="1" x14ac:dyDescent="0.2">
      <c r="A18" s="281" t="str">
        <f>'SO01 SO 01.A2 Pol'!B187</f>
        <v>771</v>
      </c>
      <c r="B18" s="62" t="str">
        <f>'SO01 SO 01.A2 Pol'!C187</f>
        <v>Podlahy z dlaždic a obklady</v>
      </c>
      <c r="D18" s="195"/>
      <c r="E18" s="282">
        <f>'SO01 SO 01.A2 Pol'!BA215</f>
        <v>0</v>
      </c>
      <c r="F18" s="283">
        <f>'SO01 SO 01.A2 Pol'!BB215</f>
        <v>0</v>
      </c>
      <c r="G18" s="283">
        <f>'SO01 SO 01.A2 Pol'!BC215</f>
        <v>0</v>
      </c>
      <c r="H18" s="283">
        <f>'SO01 SO 01.A2 Pol'!BD215</f>
        <v>0</v>
      </c>
      <c r="I18" s="284">
        <f>'SO01 SO 01.A2 Pol'!BE215</f>
        <v>0</v>
      </c>
    </row>
    <row r="19" spans="1:57" s="118" customFormat="1" x14ac:dyDescent="0.2">
      <c r="A19" s="281" t="str">
        <f>'SO01 SO 01.A2 Pol'!B216</f>
        <v>776</v>
      </c>
      <c r="B19" s="62" t="str">
        <f>'SO01 SO 01.A2 Pol'!C216</f>
        <v>Podlahy povlakové</v>
      </c>
      <c r="D19" s="195"/>
      <c r="E19" s="282">
        <f>'SO01 SO 01.A2 Pol'!BA229</f>
        <v>0</v>
      </c>
      <c r="F19" s="283">
        <f>'SO01 SO 01.A2 Pol'!BB229</f>
        <v>0</v>
      </c>
      <c r="G19" s="283">
        <f>'SO01 SO 01.A2 Pol'!BC229</f>
        <v>0</v>
      </c>
      <c r="H19" s="283">
        <f>'SO01 SO 01.A2 Pol'!BD229</f>
        <v>0</v>
      </c>
      <c r="I19" s="284">
        <f>'SO01 SO 01.A2 Pol'!BE229</f>
        <v>0</v>
      </c>
    </row>
    <row r="20" spans="1:57" s="118" customFormat="1" ht="13.1" thickBot="1" x14ac:dyDescent="0.25">
      <c r="A20" s="281" t="str">
        <f>'SO01 SO 01.A2 Pol'!B230</f>
        <v>781</v>
      </c>
      <c r="B20" s="62" t="str">
        <f>'SO01 SO 01.A2 Pol'!C230</f>
        <v>Obklady keramické</v>
      </c>
      <c r="D20" s="195"/>
      <c r="E20" s="282">
        <f>'SO01 SO 01.A2 Pol'!BA244</f>
        <v>0</v>
      </c>
      <c r="F20" s="283">
        <f>'SO01 SO 01.A2 Pol'!BB244</f>
        <v>0</v>
      </c>
      <c r="G20" s="283">
        <f>'SO01 SO 01.A2 Pol'!BC244</f>
        <v>0</v>
      </c>
      <c r="H20" s="283">
        <f>'SO01 SO 01.A2 Pol'!BD244</f>
        <v>0</v>
      </c>
      <c r="I20" s="284">
        <f>'SO01 SO 01.A2 Pol'!BE244</f>
        <v>0</v>
      </c>
    </row>
    <row r="21" spans="1:57" s="14" customFormat="1" ht="13.75" thickBot="1" x14ac:dyDescent="0.3">
      <c r="A21" s="196"/>
      <c r="B21" s="197" t="s">
        <v>77</v>
      </c>
      <c r="C21" s="197"/>
      <c r="D21" s="198"/>
      <c r="E21" s="199">
        <f>SUM(E7:E20)</f>
        <v>0</v>
      </c>
      <c r="F21" s="200">
        <f>SUM(F7:F20)</f>
        <v>0</v>
      </c>
      <c r="G21" s="200">
        <f>SUM(G7:G20)</f>
        <v>0</v>
      </c>
      <c r="H21" s="200">
        <f>SUM(H7:H20)</f>
        <v>0</v>
      </c>
      <c r="I21" s="201">
        <f>SUM(I7:I20)</f>
        <v>0</v>
      </c>
    </row>
    <row r="22" spans="1:57" x14ac:dyDescent="0.2">
      <c r="A22" s="118"/>
      <c r="B22" s="118"/>
      <c r="C22" s="118"/>
      <c r="D22" s="118"/>
      <c r="E22" s="118"/>
      <c r="F22" s="118"/>
      <c r="G22" s="118"/>
      <c r="H22" s="118"/>
      <c r="I22" s="118"/>
    </row>
    <row r="23" spans="1:57" ht="19.5" customHeight="1" x14ac:dyDescent="0.3">
      <c r="A23" s="187" t="s">
        <v>78</v>
      </c>
      <c r="B23" s="187"/>
      <c r="C23" s="187"/>
      <c r="D23" s="187"/>
      <c r="E23" s="187"/>
      <c r="F23" s="187"/>
      <c r="G23" s="202"/>
      <c r="H23" s="187"/>
      <c r="I23" s="187"/>
      <c r="BA23" s="124"/>
      <c r="BB23" s="124"/>
      <c r="BC23" s="124"/>
      <c r="BD23" s="124"/>
      <c r="BE23" s="124"/>
    </row>
    <row r="24" spans="1:57" ht="13.1" thickBot="1" x14ac:dyDescent="0.25"/>
    <row r="25" spans="1:57" ht="13.1" x14ac:dyDescent="0.25">
      <c r="A25" s="153" t="s">
        <v>79</v>
      </c>
      <c r="B25" s="154"/>
      <c r="C25" s="154"/>
      <c r="D25" s="203"/>
      <c r="E25" s="204" t="s">
        <v>80</v>
      </c>
      <c r="F25" s="205" t="s">
        <v>12</v>
      </c>
      <c r="G25" s="206" t="s">
        <v>81</v>
      </c>
      <c r="H25" s="207"/>
      <c r="I25" s="208" t="s">
        <v>80</v>
      </c>
    </row>
    <row r="26" spans="1:57" x14ac:dyDescent="0.2">
      <c r="A26" s="147"/>
      <c r="B26" s="138"/>
      <c r="C26" s="138"/>
      <c r="D26" s="209"/>
      <c r="E26" s="210"/>
      <c r="F26" s="211"/>
      <c r="G26" s="212">
        <f>CHOOSE(BA26+1,E21+F21,E21+F21+H21,E21+F21+G21+H21,E21,F21,H21,G21,H21+G21,0)</f>
        <v>0</v>
      </c>
      <c r="H26" s="213"/>
      <c r="I26" s="214">
        <f>E26+F26*G26/100</f>
        <v>0</v>
      </c>
      <c r="BA26" s="1">
        <v>8</v>
      </c>
    </row>
    <row r="27" spans="1:57" ht="13.75" thickBot="1" x14ac:dyDescent="0.3">
      <c r="A27" s="215"/>
      <c r="B27" s="216" t="s">
        <v>82</v>
      </c>
      <c r="C27" s="217"/>
      <c r="D27" s="218"/>
      <c r="E27" s="219"/>
      <c r="F27" s="220"/>
      <c r="G27" s="220"/>
      <c r="H27" s="324">
        <f>SUM(I26:I26)</f>
        <v>0</v>
      </c>
      <c r="I27" s="325"/>
    </row>
    <row r="29" spans="1:57" ht="13.1" x14ac:dyDescent="0.25">
      <c r="B29" s="14"/>
      <c r="F29" s="221"/>
      <c r="G29" s="222"/>
      <c r="H29" s="222"/>
      <c r="I29" s="46"/>
    </row>
    <row r="30" spans="1:57" x14ac:dyDescent="0.2">
      <c r="F30" s="221"/>
      <c r="G30" s="222"/>
      <c r="H30" s="222"/>
      <c r="I30" s="46"/>
    </row>
    <row r="31" spans="1:57" x14ac:dyDescent="0.2">
      <c r="F31" s="221"/>
      <c r="G31" s="222"/>
      <c r="H31" s="222"/>
      <c r="I31" s="46"/>
    </row>
    <row r="32" spans="1:57" x14ac:dyDescent="0.2">
      <c r="F32" s="221"/>
      <c r="G32" s="222"/>
      <c r="H32" s="222"/>
      <c r="I32" s="46"/>
    </row>
    <row r="33" spans="6:9" x14ac:dyDescent="0.2">
      <c r="F33" s="221"/>
      <c r="G33" s="222"/>
      <c r="H33" s="222"/>
      <c r="I33" s="46"/>
    </row>
    <row r="34" spans="6:9" x14ac:dyDescent="0.2">
      <c r="F34" s="221"/>
      <c r="G34" s="222"/>
      <c r="H34" s="222"/>
      <c r="I34" s="46"/>
    </row>
    <row r="35" spans="6:9" x14ac:dyDescent="0.2">
      <c r="F35" s="221"/>
      <c r="G35" s="222"/>
      <c r="H35" s="222"/>
      <c r="I35" s="46"/>
    </row>
    <row r="36" spans="6:9" x14ac:dyDescent="0.2">
      <c r="F36" s="221"/>
      <c r="G36" s="222"/>
      <c r="H36" s="222"/>
      <c r="I36" s="46"/>
    </row>
    <row r="37" spans="6:9" x14ac:dyDescent="0.2">
      <c r="F37" s="221"/>
      <c r="G37" s="222"/>
      <c r="H37" s="222"/>
      <c r="I37" s="46"/>
    </row>
    <row r="38" spans="6:9" x14ac:dyDescent="0.2">
      <c r="F38" s="221"/>
      <c r="G38" s="222"/>
      <c r="H38" s="222"/>
      <c r="I38" s="46"/>
    </row>
    <row r="39" spans="6:9" x14ac:dyDescent="0.2">
      <c r="F39" s="221"/>
      <c r="G39" s="222"/>
      <c r="H39" s="222"/>
      <c r="I39" s="46"/>
    </row>
    <row r="40" spans="6:9" x14ac:dyDescent="0.2">
      <c r="F40" s="221"/>
      <c r="G40" s="222"/>
      <c r="H40" s="222"/>
      <c r="I40" s="46"/>
    </row>
    <row r="41" spans="6:9" x14ac:dyDescent="0.2">
      <c r="F41" s="221"/>
      <c r="G41" s="222"/>
      <c r="H41" s="222"/>
      <c r="I41" s="46"/>
    </row>
    <row r="42" spans="6:9" x14ac:dyDescent="0.2">
      <c r="F42" s="221"/>
      <c r="G42" s="222"/>
      <c r="H42" s="222"/>
      <c r="I42" s="46"/>
    </row>
    <row r="43" spans="6:9" x14ac:dyDescent="0.2">
      <c r="F43" s="221"/>
      <c r="G43" s="222"/>
      <c r="H43" s="222"/>
      <c r="I43" s="46"/>
    </row>
    <row r="44" spans="6:9" x14ac:dyDescent="0.2">
      <c r="F44" s="221"/>
      <c r="G44" s="222"/>
      <c r="H44" s="222"/>
      <c r="I44" s="46"/>
    </row>
    <row r="45" spans="6:9" x14ac:dyDescent="0.2">
      <c r="F45" s="221"/>
      <c r="G45" s="222"/>
      <c r="H45" s="222"/>
      <c r="I45" s="46"/>
    </row>
    <row r="46" spans="6:9" x14ac:dyDescent="0.2">
      <c r="F46" s="221"/>
      <c r="G46" s="222"/>
      <c r="H46" s="222"/>
      <c r="I46" s="46"/>
    </row>
    <row r="47" spans="6:9" x14ac:dyDescent="0.2">
      <c r="F47" s="221"/>
      <c r="G47" s="222"/>
      <c r="H47" s="222"/>
      <c r="I47" s="46"/>
    </row>
    <row r="48" spans="6:9" x14ac:dyDescent="0.2">
      <c r="F48" s="221"/>
      <c r="G48" s="222"/>
      <c r="H48" s="222"/>
      <c r="I48" s="46"/>
    </row>
    <row r="49" spans="6:9" x14ac:dyDescent="0.2">
      <c r="F49" s="221"/>
      <c r="G49" s="222"/>
      <c r="H49" s="222"/>
      <c r="I49" s="46"/>
    </row>
    <row r="50" spans="6:9" x14ac:dyDescent="0.2">
      <c r="F50" s="221"/>
      <c r="G50" s="222"/>
      <c r="H50" s="222"/>
      <c r="I50" s="46"/>
    </row>
    <row r="51" spans="6:9" x14ac:dyDescent="0.2">
      <c r="F51" s="221"/>
      <c r="G51" s="222"/>
      <c r="H51" s="222"/>
      <c r="I51" s="46"/>
    </row>
    <row r="52" spans="6:9" x14ac:dyDescent="0.2">
      <c r="F52" s="221"/>
      <c r="G52" s="222"/>
      <c r="H52" s="222"/>
      <c r="I52" s="46"/>
    </row>
    <row r="53" spans="6:9" x14ac:dyDescent="0.2">
      <c r="F53" s="221"/>
      <c r="G53" s="222"/>
      <c r="H53" s="222"/>
      <c r="I53" s="46"/>
    </row>
    <row r="54" spans="6:9" x14ac:dyDescent="0.2">
      <c r="F54" s="221"/>
      <c r="G54" s="222"/>
      <c r="H54" s="222"/>
      <c r="I54" s="46"/>
    </row>
    <row r="55" spans="6:9" x14ac:dyDescent="0.2">
      <c r="F55" s="221"/>
      <c r="G55" s="222"/>
      <c r="H55" s="222"/>
      <c r="I55" s="46"/>
    </row>
    <row r="56" spans="6:9" x14ac:dyDescent="0.2">
      <c r="F56" s="221"/>
      <c r="G56" s="222"/>
      <c r="H56" s="222"/>
      <c r="I56" s="46"/>
    </row>
    <row r="57" spans="6:9" x14ac:dyDescent="0.2">
      <c r="F57" s="221"/>
      <c r="G57" s="222"/>
      <c r="H57" s="222"/>
      <c r="I57" s="46"/>
    </row>
    <row r="58" spans="6:9" x14ac:dyDescent="0.2">
      <c r="F58" s="221"/>
      <c r="G58" s="222"/>
      <c r="H58" s="222"/>
      <c r="I58" s="46"/>
    </row>
    <row r="59" spans="6:9" x14ac:dyDescent="0.2">
      <c r="F59" s="221"/>
      <c r="G59" s="222"/>
      <c r="H59" s="222"/>
      <c r="I59" s="46"/>
    </row>
    <row r="60" spans="6:9" x14ac:dyDescent="0.2">
      <c r="F60" s="221"/>
      <c r="G60" s="222"/>
      <c r="H60" s="222"/>
      <c r="I60" s="46"/>
    </row>
    <row r="61" spans="6:9" x14ac:dyDescent="0.2">
      <c r="F61" s="221"/>
      <c r="G61" s="222"/>
      <c r="H61" s="222"/>
      <c r="I61" s="46"/>
    </row>
    <row r="62" spans="6:9" x14ac:dyDescent="0.2">
      <c r="F62" s="221"/>
      <c r="G62" s="222"/>
      <c r="H62" s="222"/>
      <c r="I62" s="46"/>
    </row>
    <row r="63" spans="6:9" x14ac:dyDescent="0.2">
      <c r="F63" s="221"/>
      <c r="G63" s="222"/>
      <c r="H63" s="222"/>
      <c r="I63" s="46"/>
    </row>
    <row r="64" spans="6:9" x14ac:dyDescent="0.2">
      <c r="F64" s="221"/>
      <c r="G64" s="222"/>
      <c r="H64" s="222"/>
      <c r="I64" s="46"/>
    </row>
    <row r="65" spans="6:9" x14ac:dyDescent="0.2">
      <c r="F65" s="221"/>
      <c r="G65" s="222"/>
      <c r="H65" s="222"/>
      <c r="I65" s="46"/>
    </row>
    <row r="66" spans="6:9" x14ac:dyDescent="0.2">
      <c r="F66" s="221"/>
      <c r="G66" s="222"/>
      <c r="H66" s="222"/>
      <c r="I66" s="46"/>
    </row>
    <row r="67" spans="6:9" x14ac:dyDescent="0.2">
      <c r="F67" s="221"/>
      <c r="G67" s="222"/>
      <c r="H67" s="222"/>
      <c r="I67" s="46"/>
    </row>
    <row r="68" spans="6:9" x14ac:dyDescent="0.2">
      <c r="F68" s="221"/>
      <c r="G68" s="222"/>
      <c r="H68" s="222"/>
      <c r="I68" s="46"/>
    </row>
    <row r="69" spans="6:9" x14ac:dyDescent="0.2">
      <c r="F69" s="221"/>
      <c r="G69" s="222"/>
      <c r="H69" s="222"/>
      <c r="I69" s="46"/>
    </row>
    <row r="70" spans="6:9" x14ac:dyDescent="0.2">
      <c r="F70" s="221"/>
      <c r="G70" s="222"/>
      <c r="H70" s="222"/>
      <c r="I70" s="46"/>
    </row>
    <row r="71" spans="6:9" x14ac:dyDescent="0.2">
      <c r="F71" s="221"/>
      <c r="G71" s="222"/>
      <c r="H71" s="222"/>
      <c r="I71" s="46"/>
    </row>
    <row r="72" spans="6:9" x14ac:dyDescent="0.2">
      <c r="F72" s="221"/>
      <c r="G72" s="222"/>
      <c r="H72" s="222"/>
      <c r="I72" s="46"/>
    </row>
    <row r="73" spans="6:9" x14ac:dyDescent="0.2">
      <c r="F73" s="221"/>
      <c r="G73" s="222"/>
      <c r="H73" s="222"/>
      <c r="I73" s="46"/>
    </row>
    <row r="74" spans="6:9" x14ac:dyDescent="0.2">
      <c r="F74" s="221"/>
      <c r="G74" s="222"/>
      <c r="H74" s="222"/>
      <c r="I74" s="46"/>
    </row>
    <row r="75" spans="6:9" x14ac:dyDescent="0.2">
      <c r="F75" s="221"/>
      <c r="G75" s="222"/>
      <c r="H75" s="222"/>
      <c r="I75" s="46"/>
    </row>
    <row r="76" spans="6:9" x14ac:dyDescent="0.2">
      <c r="F76" s="221"/>
      <c r="G76" s="222"/>
      <c r="H76" s="222"/>
      <c r="I76" s="46"/>
    </row>
    <row r="77" spans="6:9" x14ac:dyDescent="0.2">
      <c r="F77" s="221"/>
      <c r="G77" s="222"/>
      <c r="H77" s="222"/>
      <c r="I77" s="46"/>
    </row>
    <row r="78" spans="6:9" x14ac:dyDescent="0.2">
      <c r="F78" s="221"/>
      <c r="G78" s="222"/>
      <c r="H78" s="222"/>
      <c r="I78" s="46"/>
    </row>
  </sheetData>
  <sheetProtection algorithmName="SHA-512" hashValue="osMCsgyIp5dEtUjngiT8fhw9p0otRmFeW07ThRwEBjf9e/V76FIq4M/AQaHBTlDIkwL4f0Npfys/U6sZ93yVoQ==" saltValue="GrECrLAv7GDmw8M4zYElSg==" spinCount="100000" sheet="1" objects="1" scenarios="1"/>
  <mergeCells count="4">
    <mergeCell ref="A1:B1"/>
    <mergeCell ref="A2:B2"/>
    <mergeCell ref="G2:I2"/>
    <mergeCell ref="H27:I27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31</vt:i4>
      </vt:variant>
      <vt:variant>
        <vt:lpstr>Pojmenované oblasti</vt:lpstr>
      </vt:variant>
      <vt:variant>
        <vt:i4>72</vt:i4>
      </vt:variant>
    </vt:vector>
  </HeadingPairs>
  <TitlesOfParts>
    <vt:vector size="103" baseType="lpstr">
      <vt:lpstr>Stavba</vt:lpstr>
      <vt:lpstr>SO00 SO 00 KL</vt:lpstr>
      <vt:lpstr>SO00 SO 00 Rek</vt:lpstr>
      <vt:lpstr>SO00 SO 00 Pol</vt:lpstr>
      <vt:lpstr>SO01 SO 01.A1 KL</vt:lpstr>
      <vt:lpstr>SO01 SO 01.A1 Rek</vt:lpstr>
      <vt:lpstr>SO01 SO 01.A1 Pol</vt:lpstr>
      <vt:lpstr>SO01 SO 01.A2 KL</vt:lpstr>
      <vt:lpstr>SO01 SO 01.A2 Rek</vt:lpstr>
      <vt:lpstr>SO01 SO 01.A2 Pol</vt:lpstr>
      <vt:lpstr>SO01 SO 01.B KL</vt:lpstr>
      <vt:lpstr>SO01 SO 01.B Rek</vt:lpstr>
      <vt:lpstr>SO01 SO 01.B Pol</vt:lpstr>
      <vt:lpstr>SO01 SO 01.C KL</vt:lpstr>
      <vt:lpstr>SO01 SO 01.C Rek</vt:lpstr>
      <vt:lpstr>SO01 SO 01.C Pol</vt:lpstr>
      <vt:lpstr>SO01 SO 01.D KL</vt:lpstr>
      <vt:lpstr>SO01 SO 01.D Rek</vt:lpstr>
      <vt:lpstr>SO01 SO 01.D Pol</vt:lpstr>
      <vt:lpstr>SO01 SO 01.E KL</vt:lpstr>
      <vt:lpstr>SO01 SO 01.E Rek</vt:lpstr>
      <vt:lpstr>SO01 SO 01.E Pol</vt:lpstr>
      <vt:lpstr>SO01 SO 01.F KL</vt:lpstr>
      <vt:lpstr>SO01 SO 01.F Rek</vt:lpstr>
      <vt:lpstr>SO01 SO 01.F Pol</vt:lpstr>
      <vt:lpstr>SO02 SO 02.A KL</vt:lpstr>
      <vt:lpstr>SO02 SO 02.A Rek</vt:lpstr>
      <vt:lpstr>SO02 SO 02.A Pol</vt:lpstr>
      <vt:lpstr>SO02 SO 02.B KL</vt:lpstr>
      <vt:lpstr>SO02 SO 02.B Rek</vt:lpstr>
      <vt:lpstr>SO02 SO 02.B Pol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'SO00 SO 00 Pol'!Názvy_tisku</vt:lpstr>
      <vt:lpstr>'SO00 SO 00 Rek'!Názvy_tisku</vt:lpstr>
      <vt:lpstr>'SO01 SO 01.A1 Pol'!Názvy_tisku</vt:lpstr>
      <vt:lpstr>'SO01 SO 01.A1 Rek'!Názvy_tisku</vt:lpstr>
      <vt:lpstr>'SO01 SO 01.A2 Pol'!Názvy_tisku</vt:lpstr>
      <vt:lpstr>'SO01 SO 01.A2 Rek'!Názvy_tisku</vt:lpstr>
      <vt:lpstr>'SO01 SO 01.B Pol'!Názvy_tisku</vt:lpstr>
      <vt:lpstr>'SO01 SO 01.B Rek'!Názvy_tisku</vt:lpstr>
      <vt:lpstr>'SO01 SO 01.C Pol'!Názvy_tisku</vt:lpstr>
      <vt:lpstr>'SO01 SO 01.C Rek'!Názvy_tisku</vt:lpstr>
      <vt:lpstr>'SO01 SO 01.D Pol'!Názvy_tisku</vt:lpstr>
      <vt:lpstr>'SO01 SO 01.D Rek'!Názvy_tisku</vt:lpstr>
      <vt:lpstr>'SO01 SO 01.E Pol'!Názvy_tisku</vt:lpstr>
      <vt:lpstr>'SO01 SO 01.E Rek'!Názvy_tisku</vt:lpstr>
      <vt:lpstr>'SO01 SO 01.F Pol'!Názvy_tisku</vt:lpstr>
      <vt:lpstr>'SO01 SO 01.F Rek'!Názvy_tisku</vt:lpstr>
      <vt:lpstr>'SO02 SO 02.A Pol'!Názvy_tisku</vt:lpstr>
      <vt:lpstr>'SO02 SO 02.A Rek'!Názvy_tisku</vt:lpstr>
      <vt:lpstr>'SO02 SO 02.B Pol'!Názvy_tisku</vt:lpstr>
      <vt:lpstr>'SO02 SO 02.B Rek'!Názvy_tisku</vt:lpstr>
      <vt:lpstr>Stavba!Objednatel</vt:lpstr>
      <vt:lpstr>Stavba!Objekt</vt:lpstr>
      <vt:lpstr>'SO00 SO 00 KL'!Oblast_tisku</vt:lpstr>
      <vt:lpstr>'SO00 SO 00 Pol'!Oblast_tisku</vt:lpstr>
      <vt:lpstr>'SO00 SO 00 Rek'!Oblast_tisku</vt:lpstr>
      <vt:lpstr>'SO01 SO 01.A1 KL'!Oblast_tisku</vt:lpstr>
      <vt:lpstr>'SO01 SO 01.A1 Pol'!Oblast_tisku</vt:lpstr>
      <vt:lpstr>'SO01 SO 01.A1 Rek'!Oblast_tisku</vt:lpstr>
      <vt:lpstr>'SO01 SO 01.A2 KL'!Oblast_tisku</vt:lpstr>
      <vt:lpstr>'SO01 SO 01.A2 Pol'!Oblast_tisku</vt:lpstr>
      <vt:lpstr>'SO01 SO 01.A2 Rek'!Oblast_tisku</vt:lpstr>
      <vt:lpstr>'SO01 SO 01.B KL'!Oblast_tisku</vt:lpstr>
      <vt:lpstr>'SO01 SO 01.B Pol'!Oblast_tisku</vt:lpstr>
      <vt:lpstr>'SO01 SO 01.B Rek'!Oblast_tisku</vt:lpstr>
      <vt:lpstr>'SO01 SO 01.C KL'!Oblast_tisku</vt:lpstr>
      <vt:lpstr>'SO01 SO 01.C Pol'!Oblast_tisku</vt:lpstr>
      <vt:lpstr>'SO01 SO 01.C Rek'!Oblast_tisku</vt:lpstr>
      <vt:lpstr>'SO01 SO 01.D KL'!Oblast_tisku</vt:lpstr>
      <vt:lpstr>'SO01 SO 01.D Pol'!Oblast_tisku</vt:lpstr>
      <vt:lpstr>'SO01 SO 01.D Rek'!Oblast_tisku</vt:lpstr>
      <vt:lpstr>'SO01 SO 01.E KL'!Oblast_tisku</vt:lpstr>
      <vt:lpstr>'SO01 SO 01.E Pol'!Oblast_tisku</vt:lpstr>
      <vt:lpstr>'SO01 SO 01.E Rek'!Oblast_tisku</vt:lpstr>
      <vt:lpstr>'SO01 SO 01.F KL'!Oblast_tisku</vt:lpstr>
      <vt:lpstr>'SO01 SO 01.F Pol'!Oblast_tisku</vt:lpstr>
      <vt:lpstr>'SO01 SO 01.F Rek'!Oblast_tisku</vt:lpstr>
      <vt:lpstr>'SO02 SO 02.A KL'!Oblast_tisku</vt:lpstr>
      <vt:lpstr>'SO02 SO 02.A Pol'!Oblast_tisku</vt:lpstr>
      <vt:lpstr>'SO02 SO 02.A Rek'!Oblast_tisku</vt:lpstr>
      <vt:lpstr>'SO02 SO 02.B KL'!Oblast_tisku</vt:lpstr>
      <vt:lpstr>'SO02 SO 02.B Pol'!Oblast_tisku</vt:lpstr>
      <vt:lpstr>'SO02 SO 02.B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Stavba!SoucetDilu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Radek Černohorský</cp:lastModifiedBy>
  <dcterms:created xsi:type="dcterms:W3CDTF">2016-09-21T19:27:12Z</dcterms:created>
  <dcterms:modified xsi:type="dcterms:W3CDTF">2016-10-19T11:05:52Z</dcterms:modified>
</cp:coreProperties>
</file>