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C:\Users\rokos.alfons.LIS\Documents\Koncepty\VZMR DFXŠ ekonomický SW\"/>
    </mc:Choice>
  </mc:AlternateContent>
  <bookViews>
    <workbookView xWindow="0" yWindow="0" windowWidth="20490" windowHeight="7755" activeTab="1"/>
  </bookViews>
  <sheets>
    <sheet name="Rekapitulace stavby" sheetId="1" r:id="rId1"/>
    <sheet name="170521 - Divadlo F.X.Šald..." sheetId="2" r:id="rId2"/>
    <sheet name="Pokyny pro vyplnění" sheetId="3" r:id="rId3"/>
  </sheets>
  <definedNames>
    <definedName name="_xlnm._FilterDatabase" localSheetId="1" hidden="1">'170521 - Divadlo F.X.Šald...'!$C$82:$K$164</definedName>
    <definedName name="_xlnm.Print_Titles" localSheetId="1">'170521 - Divadlo F.X.Šald...'!$82:$82</definedName>
    <definedName name="_xlnm.Print_Titles" localSheetId="0">'Rekapitulace stavby'!$49:$49</definedName>
    <definedName name="_xlnm.Print_Area" localSheetId="1">'170521 - Divadlo F.X.Šald...'!$C$4:$J$34,'170521 - Divadlo F.X.Šald...'!$C$40:$J$66,'170521 - Divadlo F.X.Šald...'!$C$72:$K$164</definedName>
    <definedName name="_xlnm.Print_Area" localSheetId="2">'Pokyny pro vyplnění'!$B$2:$K$69,'Pokyny pro vyplnění'!$B$72:$K$116,'Pokyny pro vyplnění'!$B$119:$K$188,'Pokyny pro vyplnění'!$B$196:$K$216</definedName>
    <definedName name="_xlnm.Print_Area" localSheetId="0">'Rekapitulace stavby'!$D$4:$AO$33,'Rekapitulace stavby'!$C$39:$AQ$53</definedName>
  </definedNames>
  <calcPr calcId="152511"/>
</workbook>
</file>

<file path=xl/calcChain.xml><?xml version="1.0" encoding="utf-8"?>
<calcChain xmlns="http://schemas.openxmlformats.org/spreadsheetml/2006/main">
  <c r="AY52" i="1" l="1"/>
  <c r="AX52" i="1"/>
  <c r="BI163" i="2"/>
  <c r="BH163" i="2"/>
  <c r="BG163" i="2"/>
  <c r="BF163" i="2"/>
  <c r="T163" i="2"/>
  <c r="T162" i="2" s="1"/>
  <c r="R163" i="2"/>
  <c r="R162" i="2" s="1"/>
  <c r="P163" i="2"/>
  <c r="P162" i="2" s="1"/>
  <c r="BK163" i="2"/>
  <c r="BK162" i="2" s="1"/>
  <c r="J162" i="2" s="1"/>
  <c r="J65" i="2" s="1"/>
  <c r="J163" i="2"/>
  <c r="BE163" i="2" s="1"/>
  <c r="BI160" i="2"/>
  <c r="BH160" i="2"/>
  <c r="BG160" i="2"/>
  <c r="BF160" i="2"/>
  <c r="T160" i="2"/>
  <c r="T159" i="2" s="1"/>
  <c r="T158" i="2" s="1"/>
  <c r="R160" i="2"/>
  <c r="R159" i="2" s="1"/>
  <c r="P160" i="2"/>
  <c r="P159" i="2" s="1"/>
  <c r="P158" i="2" s="1"/>
  <c r="BK160" i="2"/>
  <c r="BK159" i="2" s="1"/>
  <c r="J160" i="2"/>
  <c r="BE160" i="2" s="1"/>
  <c r="BI156" i="2"/>
  <c r="BH156" i="2"/>
  <c r="BG156" i="2"/>
  <c r="BF156" i="2"/>
  <c r="BE156" i="2"/>
  <c r="T156" i="2"/>
  <c r="R156" i="2"/>
  <c r="P156" i="2"/>
  <c r="BK156" i="2"/>
  <c r="J156" i="2"/>
  <c r="BI154" i="2"/>
  <c r="BH154" i="2"/>
  <c r="BG154" i="2"/>
  <c r="BF154" i="2"/>
  <c r="BE154" i="2"/>
  <c r="T154" i="2"/>
  <c r="R154" i="2"/>
  <c r="P154" i="2"/>
  <c r="BK154" i="2"/>
  <c r="J154" i="2"/>
  <c r="BI152" i="2"/>
  <c r="BH152" i="2"/>
  <c r="BG152" i="2"/>
  <c r="BF152" i="2"/>
  <c r="BE152" i="2"/>
  <c r="T152" i="2"/>
  <c r="T151" i="2" s="1"/>
  <c r="R152" i="2"/>
  <c r="P152" i="2"/>
  <c r="P151" i="2" s="1"/>
  <c r="BK152" i="2"/>
  <c r="BK151" i="2" s="1"/>
  <c r="J151" i="2" s="1"/>
  <c r="J62" i="2" s="1"/>
  <c r="J152" i="2"/>
  <c r="BI149" i="2"/>
  <c r="BH149" i="2"/>
  <c r="BG149" i="2"/>
  <c r="BF149" i="2"/>
  <c r="T149" i="2"/>
  <c r="R149" i="2"/>
  <c r="P149" i="2"/>
  <c r="BK149" i="2"/>
  <c r="J149" i="2"/>
  <c r="BE149" i="2" s="1"/>
  <c r="BI147" i="2"/>
  <c r="BH147" i="2"/>
  <c r="BG147" i="2"/>
  <c r="BF147" i="2"/>
  <c r="T147" i="2"/>
  <c r="R147" i="2"/>
  <c r="P147" i="2"/>
  <c r="BK147" i="2"/>
  <c r="J147" i="2"/>
  <c r="BE147" i="2" s="1"/>
  <c r="BI145" i="2"/>
  <c r="BH145" i="2"/>
  <c r="BG145" i="2"/>
  <c r="BF145" i="2"/>
  <c r="T145" i="2"/>
  <c r="R145" i="2"/>
  <c r="P145" i="2"/>
  <c r="BK145" i="2"/>
  <c r="J145" i="2"/>
  <c r="BE145" i="2" s="1"/>
  <c r="BI143" i="2"/>
  <c r="BH143" i="2"/>
  <c r="BG143" i="2"/>
  <c r="BF143" i="2"/>
  <c r="T143" i="2"/>
  <c r="R143" i="2"/>
  <c r="R142" i="2" s="1"/>
  <c r="P143" i="2"/>
  <c r="BK143" i="2"/>
  <c r="BK142" i="2" s="1"/>
  <c r="J142" i="2" s="1"/>
  <c r="J61" i="2" s="1"/>
  <c r="J143" i="2"/>
  <c r="BE143" i="2" s="1"/>
  <c r="BI139" i="2"/>
  <c r="BH139" i="2"/>
  <c r="BG139" i="2"/>
  <c r="BF139" i="2"/>
  <c r="BE139" i="2"/>
  <c r="T139" i="2"/>
  <c r="T138" i="2" s="1"/>
  <c r="R139" i="2"/>
  <c r="R138" i="2" s="1"/>
  <c r="P139" i="2"/>
  <c r="P138" i="2" s="1"/>
  <c r="BK139" i="2"/>
  <c r="BK138" i="2" s="1"/>
  <c r="J138" i="2" s="1"/>
  <c r="J60" i="2" s="1"/>
  <c r="J139" i="2"/>
  <c r="BI136" i="2"/>
  <c r="BH136" i="2"/>
  <c r="BG136" i="2"/>
  <c r="BF136" i="2"/>
  <c r="T136" i="2"/>
  <c r="R136" i="2"/>
  <c r="P136" i="2"/>
  <c r="BK136" i="2"/>
  <c r="J136" i="2"/>
  <c r="BE136" i="2" s="1"/>
  <c r="BI134" i="2"/>
  <c r="BH134" i="2"/>
  <c r="BG134" i="2"/>
  <c r="BF134" i="2"/>
  <c r="T134" i="2"/>
  <c r="R134" i="2"/>
  <c r="R133" i="2" s="1"/>
  <c r="P134" i="2"/>
  <c r="BK134" i="2"/>
  <c r="BK133" i="2" s="1"/>
  <c r="J133" i="2" s="1"/>
  <c r="J59" i="2" s="1"/>
  <c r="J134" i="2"/>
  <c r="BE134" i="2" s="1"/>
  <c r="BI131" i="2"/>
  <c r="BH131" i="2"/>
  <c r="BG131" i="2"/>
  <c r="BF131" i="2"/>
  <c r="BE131" i="2"/>
  <c r="T131" i="2"/>
  <c r="R131" i="2"/>
  <c r="P131" i="2"/>
  <c r="BK131" i="2"/>
  <c r="J131" i="2"/>
  <c r="BI129" i="2"/>
  <c r="BH129" i="2"/>
  <c r="BG129" i="2"/>
  <c r="BF129" i="2"/>
  <c r="BE129" i="2"/>
  <c r="T129" i="2"/>
  <c r="R129" i="2"/>
  <c r="P129" i="2"/>
  <c r="BK129" i="2"/>
  <c r="J129" i="2"/>
  <c r="BI127" i="2"/>
  <c r="BH127" i="2"/>
  <c r="BG127" i="2"/>
  <c r="BF127" i="2"/>
  <c r="BE127" i="2"/>
  <c r="T127" i="2"/>
  <c r="R127" i="2"/>
  <c r="P127" i="2"/>
  <c r="BK127" i="2"/>
  <c r="J127" i="2"/>
  <c r="BI125" i="2"/>
  <c r="BH125" i="2"/>
  <c r="BG125" i="2"/>
  <c r="BF125" i="2"/>
  <c r="BE125" i="2"/>
  <c r="T125" i="2"/>
  <c r="R125" i="2"/>
  <c r="P125" i="2"/>
  <c r="BK125" i="2"/>
  <c r="J125" i="2"/>
  <c r="BI123" i="2"/>
  <c r="BH123" i="2"/>
  <c r="BG123" i="2"/>
  <c r="BF123" i="2"/>
  <c r="BE123" i="2"/>
  <c r="T123" i="2"/>
  <c r="R123" i="2"/>
  <c r="P123" i="2"/>
  <c r="BK123" i="2"/>
  <c r="J123" i="2"/>
  <c r="BI121" i="2"/>
  <c r="BH121" i="2"/>
  <c r="BG121" i="2"/>
  <c r="BF121" i="2"/>
  <c r="BE121" i="2"/>
  <c r="T121" i="2"/>
  <c r="R121" i="2"/>
  <c r="P121" i="2"/>
  <c r="BK121" i="2"/>
  <c r="J121" i="2"/>
  <c r="BI119" i="2"/>
  <c r="BH119" i="2"/>
  <c r="BG119" i="2"/>
  <c r="BF119" i="2"/>
  <c r="BE119" i="2"/>
  <c r="T119" i="2"/>
  <c r="R119" i="2"/>
  <c r="P119" i="2"/>
  <c r="BK119" i="2"/>
  <c r="J119" i="2"/>
  <c r="BI116" i="2"/>
  <c r="BH116" i="2"/>
  <c r="BG116" i="2"/>
  <c r="BF116" i="2"/>
  <c r="BE116" i="2"/>
  <c r="T116" i="2"/>
  <c r="R116" i="2"/>
  <c r="P116" i="2"/>
  <c r="BK116" i="2"/>
  <c r="J116" i="2"/>
  <c r="BI114" i="2"/>
  <c r="BH114" i="2"/>
  <c r="BG114" i="2"/>
  <c r="BF114" i="2"/>
  <c r="BE114" i="2"/>
  <c r="T114" i="2"/>
  <c r="T113" i="2" s="1"/>
  <c r="R114" i="2"/>
  <c r="R113" i="2" s="1"/>
  <c r="P114" i="2"/>
  <c r="P113" i="2" s="1"/>
  <c r="BK114" i="2"/>
  <c r="J114" i="2"/>
  <c r="BI109" i="2"/>
  <c r="BH109" i="2"/>
  <c r="BG109" i="2"/>
  <c r="BF109" i="2"/>
  <c r="BE109" i="2"/>
  <c r="T109" i="2"/>
  <c r="T108" i="2" s="1"/>
  <c r="R109" i="2"/>
  <c r="R108" i="2" s="1"/>
  <c r="P109" i="2"/>
  <c r="P108" i="2" s="1"/>
  <c r="BK109" i="2"/>
  <c r="BK108" i="2" s="1"/>
  <c r="J108" i="2" s="1"/>
  <c r="J56" i="2" s="1"/>
  <c r="J109" i="2"/>
  <c r="BI106" i="2"/>
  <c r="BH106" i="2"/>
  <c r="BG106" i="2"/>
  <c r="BF106" i="2"/>
  <c r="T106" i="2"/>
  <c r="T105" i="2" s="1"/>
  <c r="R106" i="2"/>
  <c r="R105" i="2" s="1"/>
  <c r="P106" i="2"/>
  <c r="P105" i="2" s="1"/>
  <c r="BK106" i="2"/>
  <c r="BK105" i="2" s="1"/>
  <c r="J105" i="2" s="1"/>
  <c r="J55" i="2" s="1"/>
  <c r="J106" i="2"/>
  <c r="BE106" i="2" s="1"/>
  <c r="BI103" i="2"/>
  <c r="BH103" i="2"/>
  <c r="BG103" i="2"/>
  <c r="BF103" i="2"/>
  <c r="T103" i="2"/>
  <c r="R103" i="2"/>
  <c r="P103" i="2"/>
  <c r="BK103" i="2"/>
  <c r="J103" i="2"/>
  <c r="BE103" i="2" s="1"/>
  <c r="BI101" i="2"/>
  <c r="BH101" i="2"/>
  <c r="BG101" i="2"/>
  <c r="BF101" i="2"/>
  <c r="T101" i="2"/>
  <c r="R101" i="2"/>
  <c r="P101" i="2"/>
  <c r="BK101" i="2"/>
  <c r="J101" i="2"/>
  <c r="BE101" i="2" s="1"/>
  <c r="BI99" i="2"/>
  <c r="BH99" i="2"/>
  <c r="BG99" i="2"/>
  <c r="BF99" i="2"/>
  <c r="T99" i="2"/>
  <c r="R99" i="2"/>
  <c r="P99" i="2"/>
  <c r="BK99" i="2"/>
  <c r="J99" i="2"/>
  <c r="BE99" i="2" s="1"/>
  <c r="BI97" i="2"/>
  <c r="BH97" i="2"/>
  <c r="BG97" i="2"/>
  <c r="BF97" i="2"/>
  <c r="T97" i="2"/>
  <c r="R97" i="2"/>
  <c r="P97" i="2"/>
  <c r="BK97" i="2"/>
  <c r="J97" i="2"/>
  <c r="BE97" i="2" s="1"/>
  <c r="BI95" i="2"/>
  <c r="BH95" i="2"/>
  <c r="BG95" i="2"/>
  <c r="BF95" i="2"/>
  <c r="T95" i="2"/>
  <c r="R95" i="2"/>
  <c r="P95" i="2"/>
  <c r="BK95" i="2"/>
  <c r="J95" i="2"/>
  <c r="BE95" i="2" s="1"/>
  <c r="BI93" i="2"/>
  <c r="BH93" i="2"/>
  <c r="BG93" i="2"/>
  <c r="BF93" i="2"/>
  <c r="BE93" i="2"/>
  <c r="T93" i="2"/>
  <c r="R93" i="2"/>
  <c r="P93" i="2"/>
  <c r="BK93" i="2"/>
  <c r="J93" i="2"/>
  <c r="BI91" i="2"/>
  <c r="BH91" i="2"/>
  <c r="BG91" i="2"/>
  <c r="BF91" i="2"/>
  <c r="T91" i="2"/>
  <c r="R91" i="2"/>
  <c r="P91" i="2"/>
  <c r="BK91" i="2"/>
  <c r="J91" i="2"/>
  <c r="BE91" i="2" s="1"/>
  <c r="BI88" i="2"/>
  <c r="BH88" i="2"/>
  <c r="BG88" i="2"/>
  <c r="BF88" i="2"/>
  <c r="T88" i="2"/>
  <c r="R88" i="2"/>
  <c r="P88" i="2"/>
  <c r="BK88" i="2"/>
  <c r="J88" i="2"/>
  <c r="BE88" i="2" s="1"/>
  <c r="BI86" i="2"/>
  <c r="F32" i="2" s="1"/>
  <c r="BD52" i="1" s="1"/>
  <c r="BD51" i="1" s="1"/>
  <c r="W30" i="1" s="1"/>
  <c r="BH86" i="2"/>
  <c r="F31" i="2" s="1"/>
  <c r="BC52" i="1" s="1"/>
  <c r="BC51" i="1" s="1"/>
  <c r="BG86" i="2"/>
  <c r="F30" i="2" s="1"/>
  <c r="BB52" i="1" s="1"/>
  <c r="BB51" i="1" s="1"/>
  <c r="BF86" i="2"/>
  <c r="T86" i="2"/>
  <c r="T85" i="2" s="1"/>
  <c r="R86" i="2"/>
  <c r="R85" i="2" s="1"/>
  <c r="P86" i="2"/>
  <c r="P85" i="2" s="1"/>
  <c r="BK86" i="2"/>
  <c r="BK85" i="2" s="1"/>
  <c r="J86" i="2"/>
  <c r="BE86" i="2" s="1"/>
  <c r="J79" i="2"/>
  <c r="F79" i="2"/>
  <c r="F77" i="2"/>
  <c r="E75" i="2"/>
  <c r="J47" i="2"/>
  <c r="F47" i="2"/>
  <c r="F45" i="2"/>
  <c r="E43" i="2"/>
  <c r="J16" i="2"/>
  <c r="E16" i="2"/>
  <c r="F48" i="2" s="1"/>
  <c r="J15" i="2"/>
  <c r="J10" i="2"/>
  <c r="J45" i="2" s="1"/>
  <c r="AS51" i="1"/>
  <c r="L47" i="1"/>
  <c r="AM46" i="1"/>
  <c r="L46" i="1"/>
  <c r="AM44" i="1"/>
  <c r="L44" i="1"/>
  <c r="L42" i="1"/>
  <c r="L41" i="1"/>
  <c r="J29" i="2" l="1"/>
  <c r="AW52" i="1" s="1"/>
  <c r="BK113" i="2"/>
  <c r="R151" i="2"/>
  <c r="F29" i="2"/>
  <c r="BA52" i="1" s="1"/>
  <c r="BA51" i="1" s="1"/>
  <c r="T133" i="2"/>
  <c r="T112" i="2" s="1"/>
  <c r="T142" i="2"/>
  <c r="R112" i="2"/>
  <c r="R158" i="2"/>
  <c r="P133" i="2"/>
  <c r="P112" i="2" s="1"/>
  <c r="P142" i="2"/>
  <c r="BK112" i="2"/>
  <c r="J112" i="2" s="1"/>
  <c r="J57" i="2" s="1"/>
  <c r="J113" i="2"/>
  <c r="J58" i="2" s="1"/>
  <c r="J159" i="2"/>
  <c r="J64" i="2" s="1"/>
  <c r="BK158" i="2"/>
  <c r="J158" i="2" s="1"/>
  <c r="J63" i="2" s="1"/>
  <c r="P84" i="2"/>
  <c r="R84" i="2"/>
  <c r="R83" i="2" s="1"/>
  <c r="W28" i="1"/>
  <c r="AX51" i="1"/>
  <c r="W27" i="1"/>
  <c r="AW51" i="1"/>
  <c r="AK27" i="1" s="1"/>
  <c r="T84" i="2"/>
  <c r="W29" i="1"/>
  <c r="AY51" i="1"/>
  <c r="BK84" i="2"/>
  <c r="J85" i="2"/>
  <c r="J54" i="2" s="1"/>
  <c r="J28" i="2"/>
  <c r="AV52" i="1" s="1"/>
  <c r="AT52" i="1" s="1"/>
  <c r="F80" i="2"/>
  <c r="J77" i="2"/>
  <c r="F28" i="2"/>
  <c r="AZ52" i="1" s="1"/>
  <c r="AZ51" i="1" s="1"/>
  <c r="T83" i="2" l="1"/>
  <c r="AV51" i="1"/>
  <c r="W26" i="1"/>
  <c r="BK83" i="2"/>
  <c r="J83" i="2" s="1"/>
  <c r="J84" i="2"/>
  <c r="J53" i="2" s="1"/>
  <c r="P83" i="2"/>
  <c r="AU52" i="1" s="1"/>
  <c r="AU51" i="1" s="1"/>
  <c r="J52" i="2" l="1"/>
  <c r="J25" i="2"/>
  <c r="AK26" i="1"/>
  <c r="AT51" i="1"/>
  <c r="AG52" i="1" l="1"/>
  <c r="J34" i="2"/>
  <c r="AG51" i="1" l="1"/>
  <c r="AN52" i="1"/>
  <c r="AK23" i="1" l="1"/>
  <c r="AK32" i="1" s="1"/>
  <c r="AN51" i="1"/>
</calcChain>
</file>

<file path=xl/sharedStrings.xml><?xml version="1.0" encoding="utf-8"?>
<sst xmlns="http://schemas.openxmlformats.org/spreadsheetml/2006/main" count="1436" uniqueCount="448">
  <si>
    <t>Export VZ</t>
  </si>
  <si>
    <t>List obsahuje:</t>
  </si>
  <si>
    <t>1) Rekapitulace stavby</t>
  </si>
  <si>
    <t>2) Rekapitulace objektů stavby a soupisů prací</t>
  </si>
  <si>
    <t>3.0</t>
  </si>
  <si>
    <t>ZAMOK</t>
  </si>
  <si>
    <t>False</t>
  </si>
  <si>
    <t>{f90a47df-6365-4596-a3fc-4f3ba2b8d7d3}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</si>
  <si>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</si>
  <si>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</si>
  <si>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</si>
  <si>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</si>
  <si>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</si>
  <si>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</si>
  <si>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</si>
  <si>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</si>
  <si>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170521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</si>
  <si>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</si>
  <si>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</si>
  <si>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Divadlo F.X.Šaldy Liberec - Výměna podlahy jeviště, výměna podlahy hlediště a renovace podlahových pouzder</t>
  </si>
  <si>
    <t>KSO:</t>
  </si>
  <si>
    <t/>
  </si>
  <si>
    <t>CC-CZ:</t>
  </si>
  <si>
    <t>Místo:</t>
  </si>
  <si>
    <t>Liberec</t>
  </si>
  <si>
    <t>Datum:</t>
  </si>
  <si>
    <t>21. 5. 2017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</si>
  <si>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</si>
  <si>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</si>
  <si>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</si>
  <si>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</si>
  <si>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</si>
  <si>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</si>
  <si>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</si>
  <si>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</si>
  <si>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</si>
  <si>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</si>
  <si>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</si>
  <si>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</si>
  <si>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</si>
  <si>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</si>
  <si>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</si>
  <si>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</si>
  <si>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</si>
  <si>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</si>
  <si>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</si>
  <si>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</si>
  <si>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</si>
  <si>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</si>
  <si>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</si>
  <si>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</si>
  <si>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</si>
  <si>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</si>
  <si>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</si>
  <si>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</si>
  <si>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</si>
  <si>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</si>
  <si>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</si>
  <si>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</si>
  <si>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</si>
  <si>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</si>
  <si>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</si>
  <si>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</si>
  <si>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</si>
  <si>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</si>
  <si>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</si>
  <si>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</si>
  <si>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</si>
  <si>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</si>
  <si>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</si>
  <si>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</si>
  <si>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</si>
  <si>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</si>
  <si>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</si>
  <si>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</si>
  <si>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</si>
  <si>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</si>
  <si>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1) Krycí list soupisu</t>
  </si>
  <si>
    <t>2) Rekapitulace</t>
  </si>
  <si>
    <t>3) Soupis prací</t>
  </si>
  <si>
    <t>Zpět na list:</t>
  </si>
  <si>
    <t>Rekapitulace stavby</t>
  </si>
  <si>
    <t>2</t>
  </si>
  <si>
    <t>KRYCÍ LIST SOUPISU</t>
  </si>
  <si>
    <t>REKAPITULACE ČLENĚNÍ SOUPISU PRACÍ</t>
  </si>
  <si>
    <t>Kód dílu - Popis</t>
  </si>
  <si>
    <t>Cena celkem [CZK]</t>
  </si>
  <si>
    <t>Náklady soupisu celkem</t>
  </si>
  <si>
    <t>-1</t>
  </si>
  <si>
    <t>01 - Podlaha jeviště</t>
  </si>
  <si>
    <t xml:space="preserve">    762 - Konstrukce tesařské</t>
  </si>
  <si>
    <t xml:space="preserve">    741 - Elektroinstalace - silnoproud</t>
  </si>
  <si>
    <t xml:space="preserve">    775 - Podlahy skládané</t>
  </si>
  <si>
    <t>02 - Podlaha hlediště</t>
  </si>
  <si>
    <t>03 - Renovace podlahových pouzder</t>
  </si>
  <si>
    <t>997 -  Přesun sutě</t>
  </si>
  <si>
    <t>VRN - Vedlejší rozpočtové náklady</t>
  </si>
  <si>
    <t xml:space="preserve">    VRN3 - Zařízení staveniště</t>
  </si>
  <si>
    <t xml:space="preserve">    VRN7 -  Provozní vlivy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</si>
  <si>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</si>
  <si>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</si>
  <si>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</si>
  <si>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</si>
  <si>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</si>
  <si>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</si>
  <si>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</si>
  <si>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</si>
  <si>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</si>
  <si>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</si>
  <si>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</si>
  <si>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</si>
  <si>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</si>
  <si>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</si>
  <si>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01</t>
  </si>
  <si>
    <t>Podlaha jeviště</t>
  </si>
  <si>
    <t>ROZPOCET</t>
  </si>
  <si>
    <t>762</t>
  </si>
  <si>
    <t>Konstrukce tesařské</t>
  </si>
  <si>
    <t>K</t>
  </si>
  <si>
    <t>762100001</t>
  </si>
  <si>
    <t>Montáž podlahy jeviště, kompletní provedení vč. pomocných a podkladních konstukcí, lemování hran jeviště a provedení soklových lišt</t>
  </si>
  <si>
    <t>m2</t>
  </si>
  <si>
    <t>16</t>
  </si>
  <si>
    <t>1345751540</t>
  </si>
  <si>
    <t>PP</t>
  </si>
  <si>
    <t>Montáž podlahy jeviště, vč. provedení podkladních vrstev</t>
  </si>
  <si>
    <t>M</t>
  </si>
  <si>
    <t>595908000.1</t>
  </si>
  <si>
    <t>deska lepená dvouvrstvá (hranol P+D), borovice 45 mm</t>
  </si>
  <si>
    <t>32</t>
  </si>
  <si>
    <t>-1685126427</t>
  </si>
  <si>
    <t>VV</t>
  </si>
  <si>
    <t>111*1,1 "Přepočtené koeficientem množství</t>
  </si>
  <si>
    <t>3</t>
  </si>
  <si>
    <t>611553530.1</t>
  </si>
  <si>
    <t>tlumící filcová vrstva tl. 5 mm</t>
  </si>
  <si>
    <t>1641571416</t>
  </si>
  <si>
    <t>4</t>
  </si>
  <si>
    <t>612211010.1</t>
  </si>
  <si>
    <t>hranol masivní smrkový - podkladní hranol 50x100 mm, vč. imregnace</t>
  </si>
  <si>
    <t>m</t>
  </si>
  <si>
    <t>1078148298</t>
  </si>
  <si>
    <t>5</t>
  </si>
  <si>
    <t>697521820.1</t>
  </si>
  <si>
    <t>lemování hran jeviště, ocel rozm. 45 x 5 mm</t>
  </si>
  <si>
    <t>-986913516</t>
  </si>
  <si>
    <t>6</t>
  </si>
  <si>
    <t>614181540.1</t>
  </si>
  <si>
    <t>soklová lišta dřevěná smrk 40x20xmm</t>
  </si>
  <si>
    <t>275037231</t>
  </si>
  <si>
    <t>7</t>
  </si>
  <si>
    <t>762595000.1</t>
  </si>
  <si>
    <t>Spojovací prostředky pro položení dřevěných podlah a zakrytí kanálů</t>
  </si>
  <si>
    <t>kpl</t>
  </si>
  <si>
    <t>-442679769</t>
  </si>
  <si>
    <t>Spojovací prostředky podlah a podkladových konstrukcí hřebíky, vruty</t>
  </si>
  <si>
    <t>8</t>
  </si>
  <si>
    <t>762500001</t>
  </si>
  <si>
    <t>Demontáž stávající jevištní podlahy vč. podkladního roštu</t>
  </si>
  <si>
    <t>-1281719872</t>
  </si>
  <si>
    <t>9</t>
  </si>
  <si>
    <t>998762101</t>
  </si>
  <si>
    <t>Přesun hmot tonážní pro kce tesařské v objektech v do 6 m</t>
  </si>
  <si>
    <t>t</t>
  </si>
  <si>
    <t>CS ÚRS 2017 01</t>
  </si>
  <si>
    <t>2144522984</t>
  </si>
  <si>
    <t>Přesun hmot pro konstrukce tesařské stanovený z hmotnosti přesunovaného materiálu vodorovná dopravní vzdálenost do 50 m v objektech výšky do 6 m</t>
  </si>
  <si>
    <t>741</t>
  </si>
  <si>
    <t>Elektroinstalace - silnoproud</t>
  </si>
  <si>
    <t>10</t>
  </si>
  <si>
    <t>741300001</t>
  </si>
  <si>
    <t>Dodávka a montáž led osvětlení dveří - barva studená bílá, modrý kryt</t>
  </si>
  <si>
    <t>kus</t>
  </si>
  <si>
    <t>-489085186</t>
  </si>
  <si>
    <t>775</t>
  </si>
  <si>
    <t>Podlahy skládané</t>
  </si>
  <si>
    <t>11</t>
  </si>
  <si>
    <t>775100001.1</t>
  </si>
  <si>
    <t>Nátěr 3 vrstvý, W - oil</t>
  </si>
  <si>
    <t>-516368201</t>
  </si>
  <si>
    <t>Skládané podlahy - ostatní práce celkové s mezibroušením základní lak, mezibroušení laku, vrchní lak, mezibroušení laku, vrchní lak</t>
  </si>
  <si>
    <t>P</t>
  </si>
  <si>
    <t>Poznámka k položce:
referenční výrobek Tikkurila Pinja - W OIL, černá TVT 3164
Specifikace:
Vodouředitelný modifikovaný olej na dřevo
Vodouředitelný, průmyslový, rychleschnoucí prostředek, určený k ochraně a dekorativním nátěrům dřeva. Plní funkci základní i vrchní vrstvy, tedy není nutno používat jiný napouštěcí prostředek.</t>
  </si>
  <si>
    <t>02</t>
  </si>
  <si>
    <t>Podlaha hlediště</t>
  </si>
  <si>
    <t>12</t>
  </si>
  <si>
    <t>-111591167</t>
  </si>
  <si>
    <t>13</t>
  </si>
  <si>
    <t>-1662100208</t>
  </si>
  <si>
    <t>261*1,1 "Přepočtené koeficientem množství</t>
  </si>
  <si>
    <t>14</t>
  </si>
  <si>
    <t>-153960380</t>
  </si>
  <si>
    <t>612211010.2</t>
  </si>
  <si>
    <t>hranol masivní smrkový - podkladní hranol 100x100 mm, vč. imregnace</t>
  </si>
  <si>
    <t>-1875722288</t>
  </si>
  <si>
    <t>-1618850710</t>
  </si>
  <si>
    <t>17</t>
  </si>
  <si>
    <t>-1843108474</t>
  </si>
  <si>
    <t>18</t>
  </si>
  <si>
    <t>762595000.1.1</t>
  </si>
  <si>
    <t>-632073294</t>
  </si>
  <si>
    <t>19</t>
  </si>
  <si>
    <t>762500002</t>
  </si>
  <si>
    <t>Demontáž stávající podlahy hlediště vč. podkladního roštu</t>
  </si>
  <si>
    <t>257395926</t>
  </si>
  <si>
    <t>20</t>
  </si>
  <si>
    <t>-1435476510</t>
  </si>
  <si>
    <t>2133702478</t>
  </si>
  <si>
    <t>22</t>
  </si>
  <si>
    <t>741300002</t>
  </si>
  <si>
    <t>Dodávka a montáž UTP kabelu, cat5, husí krk</t>
  </si>
  <si>
    <t>991010501</t>
  </si>
  <si>
    <t>23</t>
  </si>
  <si>
    <t>2125389498</t>
  </si>
  <si>
    <t>03</t>
  </si>
  <si>
    <t>Renovace podlahových pouzder</t>
  </si>
  <si>
    <t>24</t>
  </si>
  <si>
    <t>762700001</t>
  </si>
  <si>
    <t>Demontáž podlahových pouzder</t>
  </si>
  <si>
    <t>-1126149126</t>
  </si>
  <si>
    <t>25</t>
  </si>
  <si>
    <t>762700002</t>
  </si>
  <si>
    <t>Převrtání otvorů pro vruty (4 ks/pouzdro)</t>
  </si>
  <si>
    <t>-286008282</t>
  </si>
  <si>
    <t>Převrtání otvorů pro vruty (4 ks/ pouzdro)</t>
  </si>
  <si>
    <t>26</t>
  </si>
  <si>
    <t>762700003</t>
  </si>
  <si>
    <t>Přebroušení mosazných podlahových pouzder</t>
  </si>
  <si>
    <t>-678915183</t>
  </si>
  <si>
    <t>27</t>
  </si>
  <si>
    <t>762700004</t>
  </si>
  <si>
    <t>Zpětná montáž podlahových pouzder</t>
  </si>
  <si>
    <t>1017545688</t>
  </si>
  <si>
    <t>997</t>
  </si>
  <si>
    <t xml:space="preserve"> Přesun sutě</t>
  </si>
  <si>
    <t>28</t>
  </si>
  <si>
    <t>997013151</t>
  </si>
  <si>
    <t>Vnitrostaveništní doprava suti a vybouraných hmot pro budovy v do 6 m s omezením mechanizace</t>
  </si>
  <si>
    <t>CS ÚRS 2016 02</t>
  </si>
  <si>
    <t>-1530367981</t>
  </si>
  <si>
    <t>Vnitrostaveništní doprava suti a vybouraných hmot vodorovně do 50 m svisle s omezením mechanizace pro budovy a haly výšky do 6 m</t>
  </si>
  <si>
    <t>29</t>
  </si>
  <si>
    <t>997013501.1</t>
  </si>
  <si>
    <t>Odvoz  suti na skládku a vybouraných hmot se složením - skládka dle dodavatele stavby</t>
  </si>
  <si>
    <t>680423968</t>
  </si>
  <si>
    <t>30</t>
  </si>
  <si>
    <t>997013811</t>
  </si>
  <si>
    <t>Poplatek za uložení stavebního dřevěného odpadu na skládce (skládkovné)</t>
  </si>
  <si>
    <t>-525754267</t>
  </si>
  <si>
    <t>Poplatek za uložení stavebního odpadu na skládce (skládkovné) dřevěného</t>
  </si>
  <si>
    <t>VRN</t>
  </si>
  <si>
    <t>Vedlejší rozpočtové náklady</t>
  </si>
  <si>
    <t>VRN3</t>
  </si>
  <si>
    <t>Zařízení staveniště</t>
  </si>
  <si>
    <t>31</t>
  </si>
  <si>
    <t>030001000</t>
  </si>
  <si>
    <t>Kč</t>
  </si>
  <si>
    <t>1024</t>
  </si>
  <si>
    <t>1899680937</t>
  </si>
  <si>
    <t>Základní rozdělení průvodních činností a nákladů zařízení staveniště</t>
  </si>
  <si>
    <t>VRN7</t>
  </si>
  <si>
    <t xml:space="preserve"> Provozní vlivy</t>
  </si>
  <si>
    <t>071002000</t>
  </si>
  <si>
    <t>Provoz investora, třetích osob</t>
  </si>
  <si>
    <t>2010357613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</si>
  <si>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</si>
  <si>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</si>
  <si>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</si>
  <si>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</si>
  <si>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charset val="238"/>
      </rPr>
      <t xml:space="preserve">Rekapitulace stavby </t>
    </r>
    <r>
      <rPr>
        <sz val="9"/>
        <rFont val="Trebuchet MS"/>
        <charset val="238"/>
      </rPr>
      <t>obsahuje sestavu Rekapitulace stavby a Rekapitulace objektů stavby a soupisů prací.</t>
    </r>
  </si>
  <si>
    <r>
      <rPr>
        <sz val="8"/>
        <rFont val="Trebuchet MS"/>
        <charset val="238"/>
      </rPr>
      <t xml:space="preserve">V sestavě </t>
    </r>
    <r>
      <rPr>
        <b/>
        <sz val="9"/>
        <rFont val="Trebuchet MS"/>
        <charset val="238"/>
      </rPr>
      <t>Rekapitulace stavby</t>
    </r>
    <r>
      <rPr>
        <sz val="9"/>
        <rFont val="Trebuchet MS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</si>
  <si>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</si>
  <si>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rPr>
        <sz val="8"/>
        <rFont val="Trebuchet MS"/>
        <charset val="238"/>
      </rPr>
      <t xml:space="preserve">V sestavě </t>
    </r>
    <r>
      <rPr>
        <b/>
        <sz val="9"/>
        <rFont val="Trebuchet MS"/>
        <charset val="238"/>
      </rPr>
      <t>Rekapitulace objektů stavby a soupisů prací</t>
    </r>
    <r>
      <rPr>
        <sz val="9"/>
        <rFont val="Trebuchet MS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</si>
  <si>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</si>
  <si>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</si>
  <si>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</si>
  <si>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</si>
  <si>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</si>
  <si>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</si>
  <si>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</si>
  <si>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</si>
  <si>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</si>
  <si>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</si>
  <si>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</si>
  <si>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</si>
  <si>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</si>
  <si>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</si>
  <si>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</si>
  <si>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charset val="238"/>
      </rPr>
      <t>Krycí list soupisu</t>
    </r>
    <r>
      <rPr>
        <sz val="9"/>
        <rFont val="Trebuchet MS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</si>
  <si>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</si>
  <si>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charset val="238"/>
      </rPr>
      <t>Rekapitulace členění soupisu prací</t>
    </r>
    <r>
      <rPr>
        <sz val="9"/>
        <rFont val="Trebuchet MS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</si>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</sst>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6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name val="Trebuchet MS"/>
      <charset val="238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b/>
      <sz val="16"/>
      <name val="Trebuchet MS"/>
    </font>
    <font>
      <sz val="8"/>
      <color rgb="FF3366FF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sz val="10"/>
      <color theme="10"/>
      <name val="Trebuchet MS"/>
    </font>
    <font>
      <b/>
      <sz val="12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sz val="7"/>
      <name val="Trebuchet MS"/>
    </font>
    <font>
      <i/>
      <sz val="8"/>
      <color rgb="FF0000FF"/>
      <name val="Trebuchet MS"/>
    </font>
    <font>
      <i/>
      <sz val="7"/>
      <color rgb="FF969696"/>
      <name val="Trebuchet MS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rgb="FFFAE682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4" fillId="0" borderId="0" applyNumberFormat="0" applyFill="0" applyBorder="0" applyAlignment="0" applyProtection="0"/>
  </cellStyleXfs>
  <cellXfs count="357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left" vertical="center"/>
    </xf>
    <xf numFmtId="0" fontId="11" fillId="3" borderId="0" xfId="0" applyFont="1" applyFill="1" applyAlignment="1" applyProtection="1">
      <alignment vertical="center"/>
    </xf>
    <xf numFmtId="0" fontId="12" fillId="3" borderId="0" xfId="0" applyFont="1" applyFill="1" applyAlignment="1" applyProtection="1">
      <alignment horizontal="left" vertical="center"/>
    </xf>
    <xf numFmtId="0" fontId="13" fillId="3" borderId="0" xfId="1" applyFont="1" applyFill="1" applyAlignment="1" applyProtection="1">
      <alignment vertical="center"/>
    </xf>
    <xf numFmtId="0" fontId="44" fillId="3" borderId="0" xfId="1" applyFill="1"/>
    <xf numFmtId="0" fontId="0" fillId="3" borderId="0" xfId="0" applyFill="1"/>
    <xf numFmtId="0" fontId="10" fillId="3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0" xfId="0" applyBorder="1" applyProtection="1"/>
    <xf numFmtId="0" fontId="14" fillId="0" borderId="0" xfId="0" applyFont="1" applyBorder="1" applyAlignment="1" applyProtection="1">
      <alignment horizontal="left" vertical="center"/>
    </xf>
    <xf numFmtId="0" fontId="0" fillId="0" borderId="6" xfId="0" applyBorder="1" applyProtection="1"/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17" fillId="0" borderId="0" xfId="0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7" xfId="0" applyBorder="1" applyProtection="1"/>
    <xf numFmtId="0" fontId="0" fillId="0" borderId="5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19" fillId="0" borderId="8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vertical="center"/>
    </xf>
    <xf numFmtId="0" fontId="0" fillId="5" borderId="0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left" vertical="center"/>
    </xf>
    <xf numFmtId="0" fontId="0" fillId="5" borderId="10" xfId="0" applyFont="1" applyFill="1" applyBorder="1" applyAlignment="1" applyProtection="1">
      <alignment vertical="center"/>
    </xf>
    <xf numFmtId="0" fontId="3" fillId="5" borderId="10" xfId="0" applyFont="1" applyFill="1" applyBorder="1" applyAlignment="1" applyProtection="1">
      <alignment horizontal="center" vertical="center"/>
    </xf>
    <xf numFmtId="0" fontId="0" fillId="5" borderId="6" xfId="0" applyFont="1" applyFill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5" xfId="0" applyFont="1" applyBorder="1" applyAlignment="1">
      <alignment vertical="center"/>
    </xf>
    <xf numFmtId="0" fontId="14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17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5" xfId="0" applyFont="1" applyBorder="1" applyAlignment="1">
      <alignment vertical="center"/>
    </xf>
    <xf numFmtId="0" fontId="20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19" xfId="0" applyFont="1" applyBorder="1" applyAlignment="1" applyProtection="1">
      <alignment vertical="center"/>
    </xf>
    <xf numFmtId="0" fontId="0" fillId="6" borderId="10" xfId="0" applyFont="1" applyFill="1" applyBorder="1" applyAlignment="1" applyProtection="1">
      <alignment vertical="center"/>
    </xf>
    <xf numFmtId="0" fontId="2" fillId="6" borderId="11" xfId="0" applyFont="1" applyFill="1" applyBorder="1" applyAlignment="1" applyProtection="1">
      <alignment horizontal="center" vertical="center"/>
    </xf>
    <xf numFmtId="0" fontId="17" fillId="0" borderId="20" xfId="0" applyFont="1" applyBorder="1" applyAlignment="1" applyProtection="1">
      <alignment horizontal="center" vertical="center" wrapText="1"/>
    </xf>
    <xf numFmtId="0" fontId="17" fillId="0" borderId="21" xfId="0" applyFont="1" applyBorder="1" applyAlignment="1" applyProtection="1">
      <alignment horizontal="center" vertical="center" wrapText="1"/>
    </xf>
    <xf numFmtId="0" fontId="17" fillId="0" borderId="22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0" borderId="17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" fontId="21" fillId="0" borderId="18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9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4" fillId="0" borderId="5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center" vertical="center"/>
    </xf>
    <xf numFmtId="0" fontId="4" fillId="0" borderId="5" xfId="0" applyFont="1" applyBorder="1" applyAlignment="1">
      <alignment vertical="center"/>
    </xf>
    <xf numFmtId="4" fontId="27" fillId="0" borderId="23" xfId="0" applyNumberFormat="1" applyFont="1" applyBorder="1" applyAlignment="1" applyProtection="1">
      <alignment vertical="center"/>
    </xf>
    <xf numFmtId="4" fontId="27" fillId="0" borderId="24" xfId="0" applyNumberFormat="1" applyFont="1" applyBorder="1" applyAlignment="1" applyProtection="1">
      <alignment vertical="center"/>
    </xf>
    <xf numFmtId="166" fontId="27" fillId="0" borderId="24" xfId="0" applyNumberFormat="1" applyFont="1" applyBorder="1" applyAlignment="1" applyProtection="1">
      <alignment vertical="center"/>
    </xf>
    <xf numFmtId="4" fontId="27" fillId="0" borderId="2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11" fillId="3" borderId="0" xfId="0" applyFont="1" applyFill="1" applyAlignment="1">
      <alignment vertical="center"/>
    </xf>
    <xf numFmtId="0" fontId="12" fillId="3" borderId="0" xfId="0" applyFont="1" applyFill="1" applyAlignment="1">
      <alignment horizontal="left" vertical="center"/>
    </xf>
    <xf numFmtId="0" fontId="28" fillId="3" borderId="0" xfId="1" applyFont="1" applyFill="1" applyAlignment="1">
      <alignment vertical="center"/>
    </xf>
    <xf numFmtId="0" fontId="11" fillId="3" borderId="0" xfId="0" applyFont="1" applyFill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7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 applyProtection="1">
      <alignment vertical="center" wrapText="1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26" xfId="0" applyFont="1" applyBorder="1" applyAlignment="1" applyProtection="1">
      <alignment vertical="center"/>
    </xf>
    <xf numFmtId="0" fontId="19" fillId="0" borderId="0" xfId="0" applyFont="1" applyBorder="1" applyAlignment="1" applyProtection="1">
      <alignment horizontal="left" vertical="center"/>
    </xf>
    <xf numFmtId="4" fontId="22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6" borderId="0" xfId="0" applyFont="1" applyFill="1" applyBorder="1" applyAlignment="1" applyProtection="1">
      <alignment vertical="center"/>
    </xf>
    <xf numFmtId="0" fontId="3" fillId="6" borderId="9" xfId="0" applyFont="1" applyFill="1" applyBorder="1" applyAlignment="1" applyProtection="1">
      <alignment horizontal="left" vertical="center"/>
    </xf>
    <xf numFmtId="0" fontId="3" fillId="6" borderId="10" xfId="0" applyFont="1" applyFill="1" applyBorder="1" applyAlignment="1" applyProtection="1">
      <alignment horizontal="right" vertical="center"/>
    </xf>
    <xf numFmtId="0" fontId="3" fillId="6" borderId="10" xfId="0" applyFont="1" applyFill="1" applyBorder="1" applyAlignment="1" applyProtection="1">
      <alignment horizontal="center" vertical="center"/>
    </xf>
    <xf numFmtId="0" fontId="0" fillId="6" borderId="10" xfId="0" applyFont="1" applyFill="1" applyBorder="1" applyAlignment="1" applyProtection="1">
      <alignment vertical="center"/>
      <protection locked="0"/>
    </xf>
    <xf numFmtId="4" fontId="3" fillId="6" borderId="10" xfId="0" applyNumberFormat="1" applyFont="1" applyFill="1" applyBorder="1" applyAlignment="1" applyProtection="1">
      <alignment vertical="center"/>
    </xf>
    <xf numFmtId="0" fontId="0" fillId="6" borderId="27" xfId="0" applyFont="1" applyFill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4" xfId="0" applyFont="1" applyBorder="1" applyAlignment="1">
      <alignment vertical="center"/>
    </xf>
    <xf numFmtId="0" fontId="2" fillId="6" borderId="0" xfId="0" applyFont="1" applyFill="1" applyBorder="1" applyAlignment="1" applyProtection="1">
      <alignment horizontal="left" vertical="center"/>
    </xf>
    <xf numFmtId="0" fontId="0" fillId="6" borderId="0" xfId="0" applyFont="1" applyFill="1" applyBorder="1" applyAlignment="1" applyProtection="1">
      <alignment vertical="center"/>
      <protection locked="0"/>
    </xf>
    <xf numFmtId="0" fontId="2" fillId="6" borderId="0" xfId="0" applyFont="1" applyFill="1" applyBorder="1" applyAlignment="1" applyProtection="1">
      <alignment horizontal="right" vertical="center"/>
    </xf>
    <xf numFmtId="0" fontId="0" fillId="6" borderId="6" xfId="0" applyFont="1" applyFill="1" applyBorder="1" applyAlignment="1" applyProtection="1">
      <alignment vertical="center"/>
    </xf>
    <xf numFmtId="0" fontId="29" fillId="0" borderId="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vertical="center"/>
      <protection locked="0"/>
    </xf>
    <xf numFmtId="4" fontId="5" fillId="0" borderId="24" xfId="0" applyNumberFormat="1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vertical="center"/>
      <protection locked="0"/>
    </xf>
    <xf numFmtId="4" fontId="6" fillId="0" borderId="24" xfId="0" applyNumberFormat="1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center" vertical="center" wrapText="1"/>
    </xf>
    <xf numFmtId="0" fontId="2" fillId="6" borderId="20" xfId="0" applyFont="1" applyFill="1" applyBorder="1" applyAlignment="1" applyProtection="1">
      <alignment horizontal="center" vertical="center" wrapText="1"/>
    </xf>
    <xf numFmtId="0" fontId="2" fillId="6" borderId="21" xfId="0" applyFont="1" applyFill="1" applyBorder="1" applyAlignment="1" applyProtection="1">
      <alignment horizontal="center" vertical="center" wrapText="1"/>
    </xf>
    <xf numFmtId="0" fontId="30" fillId="6" borderId="21" xfId="0" applyFont="1" applyFill="1" applyBorder="1" applyAlignment="1" applyProtection="1">
      <alignment horizontal="center" vertical="center" wrapText="1"/>
      <protection locked="0"/>
    </xf>
    <xf numFmtId="0" fontId="2" fillId="6" borderId="22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" fontId="22" fillId="0" borderId="0" xfId="0" applyNumberFormat="1" applyFont="1" applyAlignment="1" applyProtection="1"/>
    <xf numFmtId="166" fontId="31" fillId="0" borderId="16" xfId="0" applyNumberFormat="1" applyFont="1" applyBorder="1" applyAlignment="1" applyProtection="1"/>
    <xf numFmtId="166" fontId="31" fillId="0" borderId="17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7" fillId="0" borderId="5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5" fillId="0" borderId="0" xfId="0" applyNumberFormat="1" applyFont="1" applyAlignment="1" applyProtection="1"/>
    <xf numFmtId="0" fontId="7" fillId="0" borderId="5" xfId="0" applyFont="1" applyBorder="1" applyAlignment="1"/>
    <xf numFmtId="0" fontId="7" fillId="0" borderId="18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9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7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4" fontId="6" fillId="0" borderId="0" xfId="0" applyNumberFormat="1" applyFont="1" applyBorder="1" applyAlignment="1" applyProtection="1"/>
    <xf numFmtId="0" fontId="0" fillId="0" borderId="28" xfId="0" applyFont="1" applyBorder="1" applyAlignment="1" applyProtection="1">
      <alignment horizontal="center" vertical="center"/>
    </xf>
    <xf numFmtId="49" fontId="0" fillId="0" borderId="28" xfId="0" applyNumberFormat="1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center" vertical="center" wrapText="1"/>
    </xf>
    <xf numFmtId="167" fontId="0" fillId="0" borderId="28" xfId="0" applyNumberFormat="1" applyFont="1" applyBorder="1" applyAlignment="1" applyProtection="1">
      <alignment vertical="center"/>
    </xf>
    <xf numFmtId="4" fontId="0" fillId="4" borderId="28" xfId="0" applyNumberFormat="1" applyFont="1" applyFill="1" applyBorder="1" applyAlignment="1" applyProtection="1">
      <alignment vertical="center"/>
      <protection locked="0"/>
    </xf>
    <xf numFmtId="4" fontId="0" fillId="0" borderId="28" xfId="0" applyNumberFormat="1" applyFont="1" applyBorder="1" applyAlignment="1" applyProtection="1">
      <alignment vertical="center"/>
    </xf>
    <xf numFmtId="0" fontId="1" fillId="4" borderId="28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9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Border="1" applyAlignment="1" applyProtection="1">
      <alignment horizontal="left" vertical="center"/>
    </xf>
    <xf numFmtId="0" fontId="34" fillId="0" borderId="0" xfId="0" applyFont="1" applyBorder="1" applyAlignment="1" applyProtection="1">
      <alignment horizontal="left" vertical="center" wrapText="1"/>
    </xf>
    <xf numFmtId="0" fontId="0" fillId="0" borderId="18" xfId="0" applyFont="1" applyBorder="1" applyAlignment="1" applyProtection="1">
      <alignment vertical="center"/>
    </xf>
    <xf numFmtId="0" fontId="35" fillId="0" borderId="28" xfId="0" applyFont="1" applyBorder="1" applyAlignment="1" applyProtection="1">
      <alignment horizontal="center" vertical="center"/>
    </xf>
    <xf numFmtId="49" fontId="35" fillId="0" borderId="28" xfId="0" applyNumberFormat="1" applyFont="1" applyBorder="1" applyAlignment="1" applyProtection="1">
      <alignment horizontal="left" vertical="center" wrapText="1"/>
    </xf>
    <xf numFmtId="0" fontId="35" fillId="0" borderId="28" xfId="0" applyFont="1" applyBorder="1" applyAlignment="1" applyProtection="1">
      <alignment horizontal="left" vertical="center" wrapText="1"/>
    </xf>
    <xf numFmtId="0" fontId="35" fillId="0" borderId="28" xfId="0" applyFont="1" applyBorder="1" applyAlignment="1" applyProtection="1">
      <alignment horizontal="center" vertical="center" wrapText="1"/>
    </xf>
    <xf numFmtId="167" fontId="35" fillId="0" borderId="28" xfId="0" applyNumberFormat="1" applyFont="1" applyBorder="1" applyAlignment="1" applyProtection="1">
      <alignment vertical="center"/>
    </xf>
    <xf numFmtId="4" fontId="35" fillId="4" borderId="28" xfId="0" applyNumberFormat="1" applyFont="1" applyFill="1" applyBorder="1" applyAlignment="1" applyProtection="1">
      <alignment vertical="center"/>
      <protection locked="0"/>
    </xf>
    <xf numFmtId="4" fontId="35" fillId="0" borderId="28" xfId="0" applyNumberFormat="1" applyFont="1" applyBorder="1" applyAlignment="1" applyProtection="1">
      <alignment vertical="center"/>
    </xf>
    <xf numFmtId="0" fontId="35" fillId="0" borderId="5" xfId="0" applyFont="1" applyBorder="1" applyAlignment="1">
      <alignment vertical="center"/>
    </xf>
    <xf numFmtId="0" fontId="35" fillId="4" borderId="28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8" fillId="0" borderId="5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 wrapText="1"/>
    </xf>
    <xf numFmtId="167" fontId="8" fillId="0" borderId="0" xfId="0" applyNumberFormat="1" applyFont="1" applyBorder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5" xfId="0" applyFont="1" applyBorder="1" applyAlignment="1">
      <alignment vertical="center"/>
    </xf>
    <xf numFmtId="0" fontId="8" fillId="0" borderId="18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9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5" fillId="0" borderId="0" xfId="0" applyFont="1" applyBorder="1" applyAlignment="1" applyProtection="1">
      <alignment horizontal="left"/>
    </xf>
    <xf numFmtId="4" fontId="5" fillId="0" borderId="0" xfId="0" applyNumberFormat="1" applyFont="1" applyBorder="1" applyAlignment="1" applyProtection="1"/>
    <xf numFmtId="0" fontId="0" fillId="0" borderId="23" xfId="0" applyFont="1" applyBorder="1" applyAlignment="1" applyProtection="1">
      <alignment vertical="center"/>
    </xf>
    <xf numFmtId="0" fontId="0" fillId="0" borderId="24" xfId="0" applyFont="1" applyBorder="1" applyAlignment="1" applyProtection="1">
      <alignment vertical="center"/>
    </xf>
    <xf numFmtId="0" fontId="0" fillId="0" borderId="25" xfId="0" applyFont="1" applyBorder="1" applyAlignment="1" applyProtection="1">
      <alignment vertical="center"/>
    </xf>
    <xf numFmtId="0" fontId="0" fillId="0" borderId="0" xfId="0" applyAlignment="1" applyProtection="1">
      <alignment vertical="top"/>
      <protection locked="0"/>
    </xf>
    <xf numFmtId="0" fontId="37" fillId="0" borderId="29" xfId="0" applyFont="1" applyBorder="1" applyAlignment="1" applyProtection="1">
      <alignment vertical="center" wrapText="1"/>
      <protection locked="0"/>
    </xf>
    <xf numFmtId="0" fontId="37" fillId="0" borderId="30" xfId="0" applyFont="1" applyBorder="1" applyAlignment="1" applyProtection="1">
      <alignment vertical="center" wrapText="1"/>
      <protection locked="0"/>
    </xf>
    <xf numFmtId="0" fontId="37" fillId="0" borderId="31" xfId="0" applyFont="1" applyBorder="1" applyAlignment="1" applyProtection="1">
      <alignment vertical="center" wrapText="1"/>
      <protection locked="0"/>
    </xf>
    <xf numFmtId="0" fontId="37" fillId="0" borderId="32" xfId="0" applyFont="1" applyBorder="1" applyAlignment="1" applyProtection="1">
      <alignment horizontal="center" vertical="center" wrapText="1"/>
      <protection locked="0"/>
    </xf>
    <xf numFmtId="0" fontId="37" fillId="0" borderId="33" xfId="0" applyFont="1" applyBorder="1" applyAlignment="1" applyProtection="1">
      <alignment horizontal="center" vertical="center" wrapText="1"/>
      <protection locked="0"/>
    </xf>
    <xf numFmtId="0" fontId="37" fillId="0" borderId="32" xfId="0" applyFont="1" applyBorder="1" applyAlignment="1" applyProtection="1">
      <alignment vertical="center" wrapText="1"/>
      <protection locked="0"/>
    </xf>
    <xf numFmtId="0" fontId="37" fillId="0" borderId="33" xfId="0" applyFont="1" applyBorder="1" applyAlignment="1" applyProtection="1">
      <alignment vertical="center" wrapText="1"/>
      <protection locked="0"/>
    </xf>
    <xf numFmtId="0" fontId="39" fillId="0" borderId="1" xfId="0" applyFont="1" applyBorder="1" applyAlignment="1" applyProtection="1">
      <alignment horizontal="left" vertical="center" wrapText="1"/>
      <protection locked="0"/>
    </xf>
    <xf numFmtId="0" fontId="40" fillId="0" borderId="1" xfId="0" applyFont="1" applyBorder="1" applyAlignment="1" applyProtection="1">
      <alignment horizontal="left" vertical="center" wrapText="1"/>
      <protection locked="0"/>
    </xf>
    <xf numFmtId="0" fontId="40" fillId="0" borderId="32" xfId="0" applyFont="1" applyBorder="1" applyAlignment="1" applyProtection="1">
      <alignment vertical="center" wrapText="1"/>
      <protection locked="0"/>
    </xf>
    <xf numFmtId="0" fontId="40" fillId="0" borderId="1" xfId="0" applyFont="1" applyBorder="1" applyAlignment="1" applyProtection="1">
      <alignment vertical="center" wrapText="1"/>
      <protection locked="0"/>
    </xf>
    <xf numFmtId="0" fontId="40" fillId="0" borderId="1" xfId="0" applyFont="1" applyBorder="1" applyAlignment="1" applyProtection="1">
      <alignment vertical="center"/>
      <protection locked="0"/>
    </xf>
    <xf numFmtId="0" fontId="40" fillId="0" borderId="1" xfId="0" applyFont="1" applyBorder="1" applyAlignment="1" applyProtection="1">
      <alignment horizontal="left" vertical="center"/>
      <protection locked="0"/>
    </xf>
    <xf numFmtId="49" fontId="40" fillId="0" borderId="1" xfId="0" applyNumberFormat="1" applyFont="1" applyBorder="1" applyAlignment="1" applyProtection="1">
      <alignment vertical="center" wrapText="1"/>
      <protection locked="0"/>
    </xf>
    <xf numFmtId="0" fontId="37" fillId="0" borderId="35" xfId="0" applyFont="1" applyBorder="1" applyAlignment="1" applyProtection="1">
      <alignment vertical="center" wrapText="1"/>
      <protection locked="0"/>
    </xf>
    <xf numFmtId="0" fontId="41" fillId="0" borderId="34" xfId="0" applyFont="1" applyBorder="1" applyAlignment="1" applyProtection="1">
      <alignment vertical="center" wrapText="1"/>
      <protection locked="0"/>
    </xf>
    <xf numFmtId="0" fontId="37" fillId="0" borderId="36" xfId="0" applyFont="1" applyBorder="1" applyAlignment="1" applyProtection="1">
      <alignment vertical="center" wrapText="1"/>
      <protection locked="0"/>
    </xf>
    <xf numFmtId="0" fontId="37" fillId="0" borderId="1" xfId="0" applyFont="1" applyBorder="1" applyAlignment="1" applyProtection="1">
      <alignment vertical="top"/>
      <protection locked="0"/>
    </xf>
    <xf numFmtId="0" fontId="37" fillId="0" borderId="0" xfId="0" applyFont="1" applyAlignment="1" applyProtection="1">
      <alignment vertical="top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37" fillId="0" borderId="31" xfId="0" applyFont="1" applyBorder="1" applyAlignment="1" applyProtection="1">
      <alignment horizontal="left" vertical="center"/>
      <protection locked="0"/>
    </xf>
    <xf numFmtId="0" fontId="37" fillId="0" borderId="32" xfId="0" applyFont="1" applyBorder="1" applyAlignment="1" applyProtection="1">
      <alignment horizontal="left" vertical="center"/>
      <protection locked="0"/>
    </xf>
    <xf numFmtId="0" fontId="37" fillId="0" borderId="33" xfId="0" applyFont="1" applyBorder="1" applyAlignment="1" applyProtection="1">
      <alignment horizontal="left" vertical="center"/>
      <protection locked="0"/>
    </xf>
    <xf numFmtId="0" fontId="39" fillId="0" borderId="1" xfId="0" applyFont="1" applyBorder="1" applyAlignment="1" applyProtection="1">
      <alignment horizontal="left" vertical="center"/>
      <protection locked="0"/>
    </xf>
    <xf numFmtId="0" fontId="42" fillId="0" borderId="0" xfId="0" applyFont="1" applyAlignment="1" applyProtection="1">
      <alignment horizontal="left" vertical="center"/>
      <protection locked="0"/>
    </xf>
    <xf numFmtId="0" fontId="39" fillId="0" borderId="34" xfId="0" applyFont="1" applyBorder="1" applyAlignment="1" applyProtection="1">
      <alignment horizontal="left" vertical="center"/>
      <protection locked="0"/>
    </xf>
    <xf numFmtId="0" fontId="39" fillId="0" borderId="34" xfId="0" applyFont="1" applyBorder="1" applyAlignment="1" applyProtection="1">
      <alignment horizontal="center" vertical="center"/>
      <protection locked="0"/>
    </xf>
    <xf numFmtId="0" fontId="42" fillId="0" borderId="34" xfId="0" applyFont="1" applyBorder="1" applyAlignment="1" applyProtection="1">
      <alignment horizontal="left" vertical="center"/>
      <protection locked="0"/>
    </xf>
    <xf numFmtId="0" fontId="43" fillId="0" borderId="1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40" fillId="0" borderId="32" xfId="0" applyFont="1" applyBorder="1" applyAlignment="1" applyProtection="1">
      <alignment horizontal="left" vertical="center"/>
      <protection locked="0"/>
    </xf>
    <xf numFmtId="0" fontId="40" fillId="2" borderId="1" xfId="0" applyFont="1" applyFill="1" applyBorder="1" applyAlignment="1" applyProtection="1">
      <alignment horizontal="left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37" fillId="0" borderId="35" xfId="0" applyFont="1" applyBorder="1" applyAlignment="1" applyProtection="1">
      <alignment horizontal="left" vertical="center"/>
      <protection locked="0"/>
    </xf>
    <xf numFmtId="0" fontId="41" fillId="0" borderId="34" xfId="0" applyFont="1" applyBorder="1" applyAlignment="1" applyProtection="1">
      <alignment horizontal="left" vertical="center"/>
      <protection locked="0"/>
    </xf>
    <xf numFmtId="0" fontId="37" fillId="0" borderId="36" xfId="0" applyFont="1" applyBorder="1" applyAlignment="1" applyProtection="1">
      <alignment horizontal="left" vertical="center"/>
      <protection locked="0"/>
    </xf>
    <xf numFmtId="0" fontId="37" fillId="0" borderId="1" xfId="0" applyFont="1" applyBorder="1" applyAlignment="1" applyProtection="1">
      <alignment horizontal="left" vertical="center"/>
      <protection locked="0"/>
    </xf>
    <xf numFmtId="0" fontId="41" fillId="0" borderId="1" xfId="0" applyFont="1" applyBorder="1" applyAlignment="1" applyProtection="1">
      <alignment horizontal="left" vertical="center"/>
      <protection locked="0"/>
    </xf>
    <xf numFmtId="0" fontId="42" fillId="0" borderId="1" xfId="0" applyFont="1" applyBorder="1" applyAlignment="1" applyProtection="1">
      <alignment horizontal="left" vertical="center"/>
      <protection locked="0"/>
    </xf>
    <xf numFmtId="0" fontId="40" fillId="0" borderId="34" xfId="0" applyFont="1" applyBorder="1" applyAlignment="1" applyProtection="1">
      <alignment horizontal="left" vertical="center"/>
      <protection locked="0"/>
    </xf>
    <xf numFmtId="0" fontId="37" fillId="0" borderId="1" xfId="0" applyFont="1" applyBorder="1" applyAlignment="1" applyProtection="1">
      <alignment horizontal="left" vertical="center" wrapText="1"/>
      <protection locked="0"/>
    </xf>
    <xf numFmtId="0" fontId="40" fillId="0" borderId="1" xfId="0" applyFont="1" applyBorder="1" applyAlignment="1" applyProtection="1">
      <alignment horizontal="center" vertical="center" wrapText="1"/>
      <protection locked="0"/>
    </xf>
    <xf numFmtId="0" fontId="37" fillId="0" borderId="29" xfId="0" applyFont="1" applyBorder="1" applyAlignment="1" applyProtection="1">
      <alignment horizontal="left" vertical="center" wrapText="1"/>
      <protection locked="0"/>
    </xf>
    <xf numFmtId="0" fontId="37" fillId="0" borderId="30" xfId="0" applyFont="1" applyBorder="1" applyAlignment="1" applyProtection="1">
      <alignment horizontal="left" vertical="center" wrapText="1"/>
      <protection locked="0"/>
    </xf>
    <xf numFmtId="0" fontId="37" fillId="0" borderId="31" xfId="0" applyFont="1" applyBorder="1" applyAlignment="1" applyProtection="1">
      <alignment horizontal="left" vertical="center" wrapText="1"/>
      <protection locked="0"/>
    </xf>
    <xf numFmtId="0" fontId="37" fillId="0" borderId="32" xfId="0" applyFont="1" applyBorder="1" applyAlignment="1" applyProtection="1">
      <alignment horizontal="left" vertical="center" wrapText="1"/>
      <protection locked="0"/>
    </xf>
    <xf numFmtId="0" fontId="37" fillId="0" borderId="33" xfId="0" applyFont="1" applyBorder="1" applyAlignment="1" applyProtection="1">
      <alignment horizontal="left" vertical="center" wrapText="1"/>
      <protection locked="0"/>
    </xf>
    <xf numFmtId="0" fontId="42" fillId="0" borderId="32" xfId="0" applyFont="1" applyBorder="1" applyAlignment="1" applyProtection="1">
      <alignment horizontal="left" vertical="center" wrapText="1"/>
      <protection locked="0"/>
    </xf>
    <xf numFmtId="0" fontId="42" fillId="0" borderId="33" xfId="0" applyFont="1" applyBorder="1" applyAlignment="1" applyProtection="1">
      <alignment horizontal="left" vertical="center" wrapText="1"/>
      <protection locked="0"/>
    </xf>
    <xf numFmtId="0" fontId="40" fillId="0" borderId="32" xfId="0" applyFont="1" applyBorder="1" applyAlignment="1" applyProtection="1">
      <alignment horizontal="left" vertical="center" wrapText="1"/>
      <protection locked="0"/>
    </xf>
    <xf numFmtId="0" fontId="40" fillId="0" borderId="33" xfId="0" applyFont="1" applyBorder="1" applyAlignment="1" applyProtection="1">
      <alignment horizontal="left" vertical="center" wrapText="1"/>
      <protection locked="0"/>
    </xf>
    <xf numFmtId="0" fontId="40" fillId="0" borderId="33" xfId="0" applyFont="1" applyBorder="1" applyAlignment="1" applyProtection="1">
      <alignment horizontal="left" vertical="center"/>
      <protection locked="0"/>
    </xf>
    <xf numFmtId="0" fontId="40" fillId="0" borderId="35" xfId="0" applyFont="1" applyBorder="1" applyAlignment="1" applyProtection="1">
      <alignment horizontal="left" vertical="center" wrapText="1"/>
      <protection locked="0"/>
    </xf>
    <xf numFmtId="0" fontId="40" fillId="0" borderId="34" xfId="0" applyFont="1" applyBorder="1" applyAlignment="1" applyProtection="1">
      <alignment horizontal="left" vertical="center" wrapText="1"/>
      <protection locked="0"/>
    </xf>
    <xf numFmtId="0" fontId="40" fillId="0" borderId="36" xfId="0" applyFont="1" applyBorder="1" applyAlignment="1" applyProtection="1">
      <alignment horizontal="left" vertical="center" wrapText="1"/>
      <protection locked="0"/>
    </xf>
    <xf numFmtId="0" fontId="40" fillId="0" borderId="1" xfId="0" applyFont="1" applyBorder="1" applyAlignment="1" applyProtection="1">
      <alignment horizontal="left" vertical="top"/>
      <protection locked="0"/>
    </xf>
    <xf numFmtId="0" fontId="40" fillId="0" borderId="1" xfId="0" applyFont="1" applyBorder="1" applyAlignment="1" applyProtection="1">
      <alignment horizontal="center" vertical="top"/>
      <protection locked="0"/>
    </xf>
    <xf numFmtId="0" fontId="40" fillId="0" borderId="35" xfId="0" applyFont="1" applyBorder="1" applyAlignment="1" applyProtection="1">
      <alignment horizontal="left" vertical="center"/>
      <protection locked="0"/>
    </xf>
    <xf numFmtId="0" fontId="40" fillId="0" borderId="36" xfId="0" applyFont="1" applyBorder="1" applyAlignment="1" applyProtection="1">
      <alignment horizontal="left" vertical="center"/>
      <protection locked="0"/>
    </xf>
    <xf numFmtId="0" fontId="42" fillId="0" borderId="0" xfId="0" applyFont="1" applyAlignment="1" applyProtection="1">
      <alignment vertical="center"/>
      <protection locked="0"/>
    </xf>
    <xf numFmtId="0" fontId="39" fillId="0" borderId="1" xfId="0" applyFont="1" applyBorder="1" applyAlignment="1" applyProtection="1">
      <alignment vertical="center"/>
      <protection locked="0"/>
    </xf>
    <xf numFmtId="0" fontId="42" fillId="0" borderId="34" xfId="0" applyFont="1" applyBorder="1" applyAlignment="1" applyProtection="1">
      <alignment vertical="center"/>
      <protection locked="0"/>
    </xf>
    <xf numFmtId="0" fontId="39" fillId="0" borderId="34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top"/>
      <protection locked="0"/>
    </xf>
    <xf numFmtId="49" fontId="40" fillId="0" borderId="1" xfId="0" applyNumberFormat="1" applyFont="1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vertical="top"/>
      <protection locked="0"/>
    </xf>
    <xf numFmtId="0" fontId="39" fillId="0" borderId="34" xfId="0" applyFont="1" applyBorder="1" applyAlignment="1" applyProtection="1">
      <alignment horizontal="left"/>
      <protection locked="0"/>
    </xf>
    <xf numFmtId="0" fontId="42" fillId="0" borderId="34" xfId="0" applyFont="1" applyBorder="1" applyAlignment="1" applyProtection="1">
      <protection locked="0"/>
    </xf>
    <xf numFmtId="0" fontId="37" fillId="0" borderId="32" xfId="0" applyFont="1" applyBorder="1" applyAlignment="1" applyProtection="1">
      <alignment vertical="top"/>
      <protection locked="0"/>
    </xf>
    <xf numFmtId="0" fontId="37" fillId="0" borderId="33" xfId="0" applyFont="1" applyBorder="1" applyAlignment="1" applyProtection="1">
      <alignment vertical="top"/>
      <protection locked="0"/>
    </xf>
    <xf numFmtId="0" fontId="37" fillId="0" borderId="1" xfId="0" applyFont="1" applyBorder="1" applyAlignment="1" applyProtection="1">
      <alignment horizontal="center" vertical="center"/>
      <protection locked="0"/>
    </xf>
    <xf numFmtId="0" fontId="37" fillId="0" borderId="1" xfId="0" applyFont="1" applyBorder="1" applyAlignment="1" applyProtection="1">
      <alignment horizontal="left" vertical="top"/>
      <protection locked="0"/>
    </xf>
    <xf numFmtId="0" fontId="37" fillId="0" borderId="35" xfId="0" applyFont="1" applyBorder="1" applyAlignment="1" applyProtection="1">
      <alignment vertical="top"/>
      <protection locked="0"/>
    </xf>
    <xf numFmtId="0" fontId="37" fillId="0" borderId="34" xfId="0" applyFont="1" applyBorder="1" applyAlignment="1" applyProtection="1">
      <alignment vertical="top"/>
      <protection locked="0"/>
    </xf>
    <xf numFmtId="0" fontId="37" fillId="0" borderId="36" xfId="0" applyFont="1" applyBorder="1" applyAlignment="1" applyProtection="1">
      <alignment vertical="top"/>
      <protection locked="0"/>
    </xf>
    <xf numFmtId="0" fontId="0" fillId="0" borderId="0" xfId="0"/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8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2" fillId="6" borderId="9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left" vertical="center"/>
    </xf>
    <xf numFmtId="0" fontId="2" fillId="6" borderId="10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right" vertical="center"/>
    </xf>
    <xf numFmtId="164" fontId="1" fillId="0" borderId="0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0" fontId="3" fillId="5" borderId="10" xfId="0" applyFont="1" applyFill="1" applyBorder="1" applyAlignment="1" applyProtection="1">
      <alignment horizontal="left" vertical="center"/>
    </xf>
    <xf numFmtId="0" fontId="0" fillId="5" borderId="10" xfId="0" applyFont="1" applyFill="1" applyBorder="1" applyAlignment="1" applyProtection="1">
      <alignment vertical="center"/>
    </xf>
    <xf numFmtId="4" fontId="3" fillId="5" borderId="10" xfId="0" applyNumberFormat="1" applyFont="1" applyFill="1" applyBorder="1" applyAlignment="1" applyProtection="1">
      <alignment vertical="center"/>
    </xf>
    <xf numFmtId="0" fontId="0" fillId="5" borderId="11" xfId="0" applyFont="1" applyFill="1" applyBorder="1" applyAlignment="1" applyProtection="1">
      <alignment vertical="center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0" fontId="3" fillId="0" borderId="0" xfId="0" applyFont="1" applyBorder="1" applyAlignment="1" applyProtection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4" fontId="19" fillId="0" borderId="8" xfId="0" applyNumberFormat="1" applyFont="1" applyBorder="1" applyAlignment="1" applyProtection="1">
      <alignment vertical="center"/>
    </xf>
    <xf numFmtId="0" fontId="0" fillId="0" borderId="8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28" fillId="3" borderId="0" xfId="1" applyFont="1" applyFill="1" applyAlignment="1">
      <alignment vertical="center"/>
    </xf>
    <xf numFmtId="0" fontId="40" fillId="0" borderId="1" xfId="0" applyFont="1" applyBorder="1" applyAlignment="1" applyProtection="1">
      <alignment horizontal="left" vertical="center" wrapText="1"/>
      <protection locked="0"/>
    </xf>
    <xf numFmtId="0" fontId="38" fillId="0" borderId="1" xfId="0" applyFont="1" applyBorder="1" applyAlignment="1" applyProtection="1">
      <alignment horizontal="center" vertical="center" wrapText="1"/>
      <protection locked="0"/>
    </xf>
    <xf numFmtId="0" fontId="39" fillId="0" borderId="34" xfId="0" applyFont="1" applyBorder="1" applyAlignment="1" applyProtection="1">
      <alignment horizontal="left" wrapText="1"/>
      <protection locked="0"/>
    </xf>
    <xf numFmtId="0" fontId="40" fillId="0" borderId="1" xfId="0" applyFont="1" applyBorder="1" applyAlignment="1" applyProtection="1">
      <alignment horizontal="left" vertical="center"/>
      <protection locked="0"/>
    </xf>
    <xf numFmtId="49" fontId="40" fillId="0" borderId="1" xfId="0" applyNumberFormat="1" applyFont="1" applyBorder="1" applyAlignment="1" applyProtection="1">
      <alignment horizontal="left" vertical="center" wrapText="1"/>
      <protection locked="0"/>
    </xf>
    <xf numFmtId="0" fontId="38" fillId="0" borderId="1" xfId="0" applyFont="1" applyBorder="1" applyAlignment="1" applyProtection="1">
      <alignment horizontal="center" vertical="center"/>
      <protection locked="0"/>
    </xf>
    <xf numFmtId="0" fontId="39" fillId="0" borderId="34" xfId="0" applyFont="1" applyBorder="1" applyAlignment="1" applyProtection="1">
      <alignment horizontal="left"/>
      <protection locked="0"/>
    </xf>
    <xf numFmtId="0" fontId="40" fillId="0" borderId="1" xfId="0" applyFont="1" applyBorder="1" applyAlignment="1" applyProtection="1">
      <alignment horizontal="left" vertical="top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4"/>
  <sheetViews>
    <sheetView showGridLines="0" workbookViewId="0">
      <pane ySplit="1" topLeftCell="A2" activePane="bottomLeft" state="frozen"/>
      <selection pane="bottomLeft" activeCell="K6" sqref="K6:AO6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91" width="9.33203125" hidden="1"/>
  </cols>
  <sheetData>
    <row r="1" spans="1:74" ht="21.4" customHeight="1">
      <c r="A1" s="13" t="s">
        <v>0</v>
      </c>
      <c r="B1" s="14"/>
      <c r="C1" s="14"/>
      <c r="D1" s="15" t="s">
        <v>1</v>
      </c>
      <c r="E1" s="14"/>
      <c r="F1" s="14"/>
      <c r="G1" s="14"/>
      <c r="H1" s="14"/>
      <c r="I1" s="14"/>
      <c r="J1" s="14"/>
      <c r="K1" s="16" t="s">
        <v>2</v>
      </c>
      <c r="L1" s="16"/>
      <c r="M1" s="16"/>
      <c r="N1" s="16"/>
      <c r="O1" s="16"/>
      <c r="P1" s="16"/>
      <c r="Q1" s="16"/>
      <c r="R1" s="16"/>
      <c r="S1" s="16"/>
      <c r="T1" s="14"/>
      <c r="U1" s="14"/>
      <c r="V1" s="14"/>
      <c r="W1" s="16" t="s">
        <v>3</v>
      </c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7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9" t="s">
        <v>4</v>
      </c>
      <c r="BB1" s="19" t="s">
        <v>5</v>
      </c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T1" s="20" t="s">
        <v>6</v>
      </c>
      <c r="BU1" s="20" t="s">
        <v>6</v>
      </c>
      <c r="BV1" s="20" t="s">
        <v>7</v>
      </c>
    </row>
    <row r="2" spans="1:74" ht="36.950000000000003" customHeight="1">
      <c r="AR2" s="307"/>
      <c r="AS2" s="307"/>
      <c r="AT2" s="307"/>
      <c r="AU2" s="307"/>
      <c r="AV2" s="307"/>
      <c r="AW2" s="307"/>
      <c r="AX2" s="307"/>
      <c r="AY2" s="307"/>
      <c r="AZ2" s="307"/>
      <c r="BA2" s="307"/>
      <c r="BB2" s="307"/>
      <c r="BC2" s="307"/>
      <c r="BD2" s="307"/>
      <c r="BE2" s="307"/>
      <c r="BS2" s="21" t="s">
        <v>8</v>
      </c>
      <c r="BT2" s="21" t="s">
        <v>9</v>
      </c>
    </row>
    <row r="3" spans="1:74" ht="6.95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4"/>
      <c r="BS3" s="21" t="s">
        <v>8</v>
      </c>
      <c r="BT3" s="21" t="s">
        <v>10</v>
      </c>
    </row>
    <row r="4" spans="1:74" ht="36.950000000000003" customHeight="1">
      <c r="B4" s="25"/>
      <c r="C4" s="26"/>
      <c r="D4" s="27" t="s">
        <v>11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8"/>
      <c r="AS4" s="29" t="s">
        <v>12</v>
      </c>
      <c r="BE4" s="30" t="s">
        <v>13</v>
      </c>
      <c r="BS4" s="21" t="s">
        <v>14</v>
      </c>
    </row>
    <row r="5" spans="1:74" ht="14.45" customHeight="1">
      <c r="B5" s="25"/>
      <c r="C5" s="26"/>
      <c r="D5" s="31" t="s">
        <v>15</v>
      </c>
      <c r="E5" s="26"/>
      <c r="F5" s="26"/>
      <c r="G5" s="26"/>
      <c r="H5" s="26"/>
      <c r="I5" s="26"/>
      <c r="J5" s="26"/>
      <c r="K5" s="336" t="s">
        <v>16</v>
      </c>
      <c r="L5" s="337"/>
      <c r="M5" s="337"/>
      <c r="N5" s="337"/>
      <c r="O5" s="337"/>
      <c r="P5" s="337"/>
      <c r="Q5" s="337"/>
      <c r="R5" s="337"/>
      <c r="S5" s="337"/>
      <c r="T5" s="337"/>
      <c r="U5" s="337"/>
      <c r="V5" s="337"/>
      <c r="W5" s="337"/>
      <c r="X5" s="337"/>
      <c r="Y5" s="337"/>
      <c r="Z5" s="337"/>
      <c r="AA5" s="337"/>
      <c r="AB5" s="337"/>
      <c r="AC5" s="337"/>
      <c r="AD5" s="337"/>
      <c r="AE5" s="337"/>
      <c r="AF5" s="337"/>
      <c r="AG5" s="337"/>
      <c r="AH5" s="337"/>
      <c r="AI5" s="337"/>
      <c r="AJ5" s="337"/>
      <c r="AK5" s="337"/>
      <c r="AL5" s="337"/>
      <c r="AM5" s="337"/>
      <c r="AN5" s="337"/>
      <c r="AO5" s="337"/>
      <c r="AP5" s="26"/>
      <c r="AQ5" s="28"/>
      <c r="BE5" s="334" t="s">
        <v>17</v>
      </c>
      <c r="BS5" s="21" t="s">
        <v>8</v>
      </c>
    </row>
    <row r="6" spans="1:74" ht="36.950000000000003" customHeight="1">
      <c r="B6" s="25"/>
      <c r="C6" s="26"/>
      <c r="D6" s="33" t="s">
        <v>18</v>
      </c>
      <c r="E6" s="26"/>
      <c r="F6" s="26"/>
      <c r="G6" s="26"/>
      <c r="H6" s="26"/>
      <c r="I6" s="26"/>
      <c r="J6" s="26"/>
      <c r="K6" s="338" t="s">
        <v>19</v>
      </c>
      <c r="L6" s="337"/>
      <c r="M6" s="337"/>
      <c r="N6" s="337"/>
      <c r="O6" s="337"/>
      <c r="P6" s="337"/>
      <c r="Q6" s="337"/>
      <c r="R6" s="337"/>
      <c r="S6" s="337"/>
      <c r="T6" s="337"/>
      <c r="U6" s="337"/>
      <c r="V6" s="337"/>
      <c r="W6" s="337"/>
      <c r="X6" s="337"/>
      <c r="Y6" s="337"/>
      <c r="Z6" s="337"/>
      <c r="AA6" s="337"/>
      <c r="AB6" s="337"/>
      <c r="AC6" s="337"/>
      <c r="AD6" s="337"/>
      <c r="AE6" s="337"/>
      <c r="AF6" s="337"/>
      <c r="AG6" s="337"/>
      <c r="AH6" s="337"/>
      <c r="AI6" s="337"/>
      <c r="AJ6" s="337"/>
      <c r="AK6" s="337"/>
      <c r="AL6" s="337"/>
      <c r="AM6" s="337"/>
      <c r="AN6" s="337"/>
      <c r="AO6" s="337"/>
      <c r="AP6" s="26"/>
      <c r="AQ6" s="28"/>
      <c r="BE6" s="335"/>
      <c r="BS6" s="21" t="s">
        <v>8</v>
      </c>
    </row>
    <row r="7" spans="1:74" ht="14.45" customHeight="1">
      <c r="B7" s="25"/>
      <c r="C7" s="26"/>
      <c r="D7" s="34" t="s">
        <v>20</v>
      </c>
      <c r="E7" s="26"/>
      <c r="F7" s="26"/>
      <c r="G7" s="26"/>
      <c r="H7" s="26"/>
      <c r="I7" s="26"/>
      <c r="J7" s="26"/>
      <c r="K7" s="32" t="s">
        <v>21</v>
      </c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34" t="s">
        <v>22</v>
      </c>
      <c r="AL7" s="26"/>
      <c r="AM7" s="26"/>
      <c r="AN7" s="32" t="s">
        <v>21</v>
      </c>
      <c r="AO7" s="26"/>
      <c r="AP7" s="26"/>
      <c r="AQ7" s="28"/>
      <c r="BE7" s="335"/>
      <c r="BS7" s="21" t="s">
        <v>8</v>
      </c>
    </row>
    <row r="8" spans="1:74" ht="14.45" customHeight="1">
      <c r="B8" s="25"/>
      <c r="C8" s="26"/>
      <c r="D8" s="34" t="s">
        <v>23</v>
      </c>
      <c r="E8" s="26"/>
      <c r="F8" s="26"/>
      <c r="G8" s="26"/>
      <c r="H8" s="26"/>
      <c r="I8" s="26"/>
      <c r="J8" s="26"/>
      <c r="K8" s="32" t="s">
        <v>24</v>
      </c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34" t="s">
        <v>25</v>
      </c>
      <c r="AL8" s="26"/>
      <c r="AM8" s="26"/>
      <c r="AN8" s="35" t="s">
        <v>26</v>
      </c>
      <c r="AO8" s="26"/>
      <c r="AP8" s="26"/>
      <c r="AQ8" s="28"/>
      <c r="BE8" s="335"/>
      <c r="BS8" s="21" t="s">
        <v>8</v>
      </c>
    </row>
    <row r="9" spans="1:74" ht="14.45" customHeight="1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8"/>
      <c r="BE9" s="335"/>
      <c r="BS9" s="21" t="s">
        <v>8</v>
      </c>
    </row>
    <row r="10" spans="1:74" ht="14.45" customHeight="1">
      <c r="B10" s="25"/>
      <c r="C10" s="26"/>
      <c r="D10" s="34" t="s">
        <v>27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34" t="s">
        <v>28</v>
      </c>
      <c r="AL10" s="26"/>
      <c r="AM10" s="26"/>
      <c r="AN10" s="32" t="s">
        <v>21</v>
      </c>
      <c r="AO10" s="26"/>
      <c r="AP10" s="26"/>
      <c r="AQ10" s="28"/>
      <c r="BE10" s="335"/>
      <c r="BS10" s="21" t="s">
        <v>8</v>
      </c>
    </row>
    <row r="11" spans="1:74" ht="18.399999999999999" customHeight="1">
      <c r="B11" s="25"/>
      <c r="C11" s="26"/>
      <c r="D11" s="26"/>
      <c r="E11" s="32" t="s">
        <v>29</v>
      </c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34" t="s">
        <v>30</v>
      </c>
      <c r="AL11" s="26"/>
      <c r="AM11" s="26"/>
      <c r="AN11" s="32" t="s">
        <v>21</v>
      </c>
      <c r="AO11" s="26"/>
      <c r="AP11" s="26"/>
      <c r="AQ11" s="28"/>
      <c r="BE11" s="335"/>
      <c r="BS11" s="21" t="s">
        <v>8</v>
      </c>
    </row>
    <row r="12" spans="1:74" ht="6.95" customHeight="1"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8"/>
      <c r="BE12" s="335"/>
      <c r="BS12" s="21" t="s">
        <v>8</v>
      </c>
    </row>
    <row r="13" spans="1:74" ht="14.45" customHeight="1">
      <c r="B13" s="25"/>
      <c r="C13" s="26"/>
      <c r="D13" s="34" t="s">
        <v>31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34" t="s">
        <v>28</v>
      </c>
      <c r="AL13" s="26"/>
      <c r="AM13" s="26"/>
      <c r="AN13" s="36" t="s">
        <v>32</v>
      </c>
      <c r="AO13" s="26"/>
      <c r="AP13" s="26"/>
      <c r="AQ13" s="28"/>
      <c r="BE13" s="335"/>
      <c r="BS13" s="21" t="s">
        <v>8</v>
      </c>
    </row>
    <row r="14" spans="1:74" ht="15">
      <c r="B14" s="25"/>
      <c r="C14" s="26"/>
      <c r="D14" s="26"/>
      <c r="E14" s="339" t="s">
        <v>32</v>
      </c>
      <c r="F14" s="340"/>
      <c r="G14" s="340"/>
      <c r="H14" s="340"/>
      <c r="I14" s="340"/>
      <c r="J14" s="340"/>
      <c r="K14" s="340"/>
      <c r="L14" s="340"/>
      <c r="M14" s="340"/>
      <c r="N14" s="340"/>
      <c r="O14" s="340"/>
      <c r="P14" s="340"/>
      <c r="Q14" s="340"/>
      <c r="R14" s="340"/>
      <c r="S14" s="340"/>
      <c r="T14" s="340"/>
      <c r="U14" s="340"/>
      <c r="V14" s="340"/>
      <c r="W14" s="340"/>
      <c r="X14" s="340"/>
      <c r="Y14" s="340"/>
      <c r="Z14" s="340"/>
      <c r="AA14" s="340"/>
      <c r="AB14" s="340"/>
      <c r="AC14" s="340"/>
      <c r="AD14" s="340"/>
      <c r="AE14" s="340"/>
      <c r="AF14" s="340"/>
      <c r="AG14" s="340"/>
      <c r="AH14" s="340"/>
      <c r="AI14" s="340"/>
      <c r="AJ14" s="340"/>
      <c r="AK14" s="34" t="s">
        <v>30</v>
      </c>
      <c r="AL14" s="26"/>
      <c r="AM14" s="26"/>
      <c r="AN14" s="36" t="s">
        <v>32</v>
      </c>
      <c r="AO14" s="26"/>
      <c r="AP14" s="26"/>
      <c r="AQ14" s="28"/>
      <c r="BE14" s="335"/>
      <c r="BS14" s="21" t="s">
        <v>8</v>
      </c>
    </row>
    <row r="15" spans="1:74" ht="6.95" customHeight="1">
      <c r="B15" s="25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8"/>
      <c r="BE15" s="335"/>
      <c r="BS15" s="21" t="s">
        <v>6</v>
      </c>
    </row>
    <row r="16" spans="1:74" ht="14.45" customHeight="1">
      <c r="B16" s="25"/>
      <c r="C16" s="26"/>
      <c r="D16" s="34" t="s">
        <v>33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34" t="s">
        <v>28</v>
      </c>
      <c r="AL16" s="26"/>
      <c r="AM16" s="26"/>
      <c r="AN16" s="32" t="s">
        <v>21</v>
      </c>
      <c r="AO16" s="26"/>
      <c r="AP16" s="26"/>
      <c r="AQ16" s="28"/>
      <c r="BE16" s="335"/>
      <c r="BS16" s="21" t="s">
        <v>6</v>
      </c>
    </row>
    <row r="17" spans="2:71" ht="18.399999999999999" customHeight="1">
      <c r="B17" s="25"/>
      <c r="C17" s="26"/>
      <c r="D17" s="26"/>
      <c r="E17" s="32" t="s">
        <v>29</v>
      </c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34" t="s">
        <v>30</v>
      </c>
      <c r="AL17" s="26"/>
      <c r="AM17" s="26"/>
      <c r="AN17" s="32" t="s">
        <v>21</v>
      </c>
      <c r="AO17" s="26"/>
      <c r="AP17" s="26"/>
      <c r="AQ17" s="28"/>
      <c r="BE17" s="335"/>
      <c r="BS17" s="21" t="s">
        <v>34</v>
      </c>
    </row>
    <row r="18" spans="2:71" ht="6.95" customHeight="1"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8"/>
      <c r="BE18" s="335"/>
      <c r="BS18" s="21" t="s">
        <v>8</v>
      </c>
    </row>
    <row r="19" spans="2:71" ht="14.45" customHeight="1">
      <c r="B19" s="25"/>
      <c r="C19" s="26"/>
      <c r="D19" s="34" t="s">
        <v>35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8"/>
      <c r="BE19" s="335"/>
      <c r="BS19" s="21" t="s">
        <v>8</v>
      </c>
    </row>
    <row r="20" spans="2:71" ht="22.5" customHeight="1">
      <c r="B20" s="25"/>
      <c r="C20" s="26"/>
      <c r="D20" s="26"/>
      <c r="E20" s="341" t="s">
        <v>21</v>
      </c>
      <c r="F20" s="341"/>
      <c r="G20" s="341"/>
      <c r="H20" s="341"/>
      <c r="I20" s="341"/>
      <c r="J20" s="341"/>
      <c r="K20" s="341"/>
      <c r="L20" s="341"/>
      <c r="M20" s="341"/>
      <c r="N20" s="341"/>
      <c r="O20" s="341"/>
      <c r="P20" s="341"/>
      <c r="Q20" s="341"/>
      <c r="R20" s="341"/>
      <c r="S20" s="341"/>
      <c r="T20" s="341"/>
      <c r="U20" s="341"/>
      <c r="V20" s="341"/>
      <c r="W20" s="341"/>
      <c r="X20" s="341"/>
      <c r="Y20" s="341"/>
      <c r="Z20" s="341"/>
      <c r="AA20" s="341"/>
      <c r="AB20" s="341"/>
      <c r="AC20" s="341"/>
      <c r="AD20" s="341"/>
      <c r="AE20" s="341"/>
      <c r="AF20" s="341"/>
      <c r="AG20" s="341"/>
      <c r="AH20" s="341"/>
      <c r="AI20" s="341"/>
      <c r="AJ20" s="341"/>
      <c r="AK20" s="341"/>
      <c r="AL20" s="341"/>
      <c r="AM20" s="341"/>
      <c r="AN20" s="341"/>
      <c r="AO20" s="26"/>
      <c r="AP20" s="26"/>
      <c r="AQ20" s="28"/>
      <c r="BE20" s="335"/>
      <c r="BS20" s="21" t="s">
        <v>6</v>
      </c>
    </row>
    <row r="21" spans="2:71" ht="6.95" customHeight="1"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8"/>
      <c r="BE21" s="335"/>
    </row>
    <row r="22" spans="2:71" ht="6.95" customHeight="1">
      <c r="B22" s="25"/>
      <c r="C22" s="26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26"/>
      <c r="AQ22" s="28"/>
      <c r="BE22" s="335"/>
    </row>
    <row r="23" spans="2:71" s="1" customFormat="1" ht="25.9" customHeight="1">
      <c r="B23" s="38"/>
      <c r="C23" s="39"/>
      <c r="D23" s="40" t="s">
        <v>36</v>
      </c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342">
        <f>ROUND(AG51,2)</f>
        <v>0</v>
      </c>
      <c r="AL23" s="343"/>
      <c r="AM23" s="343"/>
      <c r="AN23" s="343"/>
      <c r="AO23" s="343"/>
      <c r="AP23" s="39"/>
      <c r="AQ23" s="42"/>
      <c r="BE23" s="335"/>
    </row>
    <row r="24" spans="2:71" s="1" customFormat="1" ht="6.95" customHeight="1">
      <c r="B24" s="38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42"/>
      <c r="BE24" s="335"/>
    </row>
    <row r="25" spans="2:71" s="1" customFormat="1">
      <c r="B25" s="38"/>
      <c r="C25" s="39"/>
      <c r="D25" s="39"/>
      <c r="E25" s="39"/>
      <c r="F25" s="39"/>
      <c r="G25" s="39"/>
      <c r="H25" s="39"/>
      <c r="I25" s="39"/>
      <c r="J25" s="39"/>
      <c r="K25" s="39"/>
      <c r="L25" s="344" t="s">
        <v>37</v>
      </c>
      <c r="M25" s="344"/>
      <c r="N25" s="344"/>
      <c r="O25" s="344"/>
      <c r="P25" s="39"/>
      <c r="Q25" s="39"/>
      <c r="R25" s="39"/>
      <c r="S25" s="39"/>
      <c r="T25" s="39"/>
      <c r="U25" s="39"/>
      <c r="V25" s="39"/>
      <c r="W25" s="344" t="s">
        <v>38</v>
      </c>
      <c r="X25" s="344"/>
      <c r="Y25" s="344"/>
      <c r="Z25" s="344"/>
      <c r="AA25" s="344"/>
      <c r="AB25" s="344"/>
      <c r="AC25" s="344"/>
      <c r="AD25" s="344"/>
      <c r="AE25" s="344"/>
      <c r="AF25" s="39"/>
      <c r="AG25" s="39"/>
      <c r="AH25" s="39"/>
      <c r="AI25" s="39"/>
      <c r="AJ25" s="39"/>
      <c r="AK25" s="344" t="s">
        <v>39</v>
      </c>
      <c r="AL25" s="344"/>
      <c r="AM25" s="344"/>
      <c r="AN25" s="344"/>
      <c r="AO25" s="344"/>
      <c r="AP25" s="39"/>
      <c r="AQ25" s="42"/>
      <c r="BE25" s="335"/>
    </row>
    <row r="26" spans="2:71" s="2" customFormat="1" ht="14.45" customHeight="1">
      <c r="B26" s="44"/>
      <c r="C26" s="45"/>
      <c r="D26" s="46" t="s">
        <v>40</v>
      </c>
      <c r="E26" s="45"/>
      <c r="F26" s="46" t="s">
        <v>41</v>
      </c>
      <c r="G26" s="45"/>
      <c r="H26" s="45"/>
      <c r="I26" s="45"/>
      <c r="J26" s="45"/>
      <c r="K26" s="45"/>
      <c r="L26" s="327">
        <v>0.21</v>
      </c>
      <c r="M26" s="328"/>
      <c r="N26" s="328"/>
      <c r="O26" s="328"/>
      <c r="P26" s="45"/>
      <c r="Q26" s="45"/>
      <c r="R26" s="45"/>
      <c r="S26" s="45"/>
      <c r="T26" s="45"/>
      <c r="U26" s="45"/>
      <c r="V26" s="45"/>
      <c r="W26" s="329">
        <f>ROUND(AZ51,2)</f>
        <v>0</v>
      </c>
      <c r="X26" s="328"/>
      <c r="Y26" s="328"/>
      <c r="Z26" s="328"/>
      <c r="AA26" s="328"/>
      <c r="AB26" s="328"/>
      <c r="AC26" s="328"/>
      <c r="AD26" s="328"/>
      <c r="AE26" s="328"/>
      <c r="AF26" s="45"/>
      <c r="AG26" s="45"/>
      <c r="AH26" s="45"/>
      <c r="AI26" s="45"/>
      <c r="AJ26" s="45"/>
      <c r="AK26" s="329">
        <f>ROUND(AV51,2)</f>
        <v>0</v>
      </c>
      <c r="AL26" s="328"/>
      <c r="AM26" s="328"/>
      <c r="AN26" s="328"/>
      <c r="AO26" s="328"/>
      <c r="AP26" s="45"/>
      <c r="AQ26" s="47"/>
      <c r="BE26" s="335"/>
    </row>
    <row r="27" spans="2:71" s="2" customFormat="1" ht="14.45" customHeight="1">
      <c r="B27" s="44"/>
      <c r="C27" s="45"/>
      <c r="D27" s="45"/>
      <c r="E27" s="45"/>
      <c r="F27" s="46" t="s">
        <v>42</v>
      </c>
      <c r="G27" s="45"/>
      <c r="H27" s="45"/>
      <c r="I27" s="45"/>
      <c r="J27" s="45"/>
      <c r="K27" s="45"/>
      <c r="L27" s="327">
        <v>0.15</v>
      </c>
      <c r="M27" s="328"/>
      <c r="N27" s="328"/>
      <c r="O27" s="328"/>
      <c r="P27" s="45"/>
      <c r="Q27" s="45"/>
      <c r="R27" s="45"/>
      <c r="S27" s="45"/>
      <c r="T27" s="45"/>
      <c r="U27" s="45"/>
      <c r="V27" s="45"/>
      <c r="W27" s="329">
        <f>ROUND(BA51,2)</f>
        <v>0</v>
      </c>
      <c r="X27" s="328"/>
      <c r="Y27" s="328"/>
      <c r="Z27" s="328"/>
      <c r="AA27" s="328"/>
      <c r="AB27" s="328"/>
      <c r="AC27" s="328"/>
      <c r="AD27" s="328"/>
      <c r="AE27" s="328"/>
      <c r="AF27" s="45"/>
      <c r="AG27" s="45"/>
      <c r="AH27" s="45"/>
      <c r="AI27" s="45"/>
      <c r="AJ27" s="45"/>
      <c r="AK27" s="329">
        <f>ROUND(AW51,2)</f>
        <v>0</v>
      </c>
      <c r="AL27" s="328"/>
      <c r="AM27" s="328"/>
      <c r="AN27" s="328"/>
      <c r="AO27" s="328"/>
      <c r="AP27" s="45"/>
      <c r="AQ27" s="47"/>
      <c r="BE27" s="335"/>
    </row>
    <row r="28" spans="2:71" s="2" customFormat="1" ht="14.45" hidden="1" customHeight="1">
      <c r="B28" s="44"/>
      <c r="C28" s="45"/>
      <c r="D28" s="45"/>
      <c r="E28" s="45"/>
      <c r="F28" s="46" t="s">
        <v>43</v>
      </c>
      <c r="G28" s="45"/>
      <c r="H28" s="45"/>
      <c r="I28" s="45"/>
      <c r="J28" s="45"/>
      <c r="K28" s="45"/>
      <c r="L28" s="327">
        <v>0.21</v>
      </c>
      <c r="M28" s="328"/>
      <c r="N28" s="328"/>
      <c r="O28" s="328"/>
      <c r="P28" s="45"/>
      <c r="Q28" s="45"/>
      <c r="R28" s="45"/>
      <c r="S28" s="45"/>
      <c r="T28" s="45"/>
      <c r="U28" s="45"/>
      <c r="V28" s="45"/>
      <c r="W28" s="329">
        <f>ROUND(BB51,2)</f>
        <v>0</v>
      </c>
      <c r="X28" s="328"/>
      <c r="Y28" s="328"/>
      <c r="Z28" s="328"/>
      <c r="AA28" s="328"/>
      <c r="AB28" s="328"/>
      <c r="AC28" s="328"/>
      <c r="AD28" s="328"/>
      <c r="AE28" s="328"/>
      <c r="AF28" s="45"/>
      <c r="AG28" s="45"/>
      <c r="AH28" s="45"/>
      <c r="AI28" s="45"/>
      <c r="AJ28" s="45"/>
      <c r="AK28" s="329">
        <v>0</v>
      </c>
      <c r="AL28" s="328"/>
      <c r="AM28" s="328"/>
      <c r="AN28" s="328"/>
      <c r="AO28" s="328"/>
      <c r="AP28" s="45"/>
      <c r="AQ28" s="47"/>
      <c r="BE28" s="335"/>
    </row>
    <row r="29" spans="2:71" s="2" customFormat="1" ht="14.45" hidden="1" customHeight="1">
      <c r="B29" s="44"/>
      <c r="C29" s="45"/>
      <c r="D29" s="45"/>
      <c r="E29" s="45"/>
      <c r="F29" s="46" t="s">
        <v>44</v>
      </c>
      <c r="G29" s="45"/>
      <c r="H29" s="45"/>
      <c r="I29" s="45"/>
      <c r="J29" s="45"/>
      <c r="K29" s="45"/>
      <c r="L29" s="327">
        <v>0.15</v>
      </c>
      <c r="M29" s="328"/>
      <c r="N29" s="328"/>
      <c r="O29" s="328"/>
      <c r="P29" s="45"/>
      <c r="Q29" s="45"/>
      <c r="R29" s="45"/>
      <c r="S29" s="45"/>
      <c r="T29" s="45"/>
      <c r="U29" s="45"/>
      <c r="V29" s="45"/>
      <c r="W29" s="329">
        <f>ROUND(BC51,2)</f>
        <v>0</v>
      </c>
      <c r="X29" s="328"/>
      <c r="Y29" s="328"/>
      <c r="Z29" s="328"/>
      <c r="AA29" s="328"/>
      <c r="AB29" s="328"/>
      <c r="AC29" s="328"/>
      <c r="AD29" s="328"/>
      <c r="AE29" s="328"/>
      <c r="AF29" s="45"/>
      <c r="AG29" s="45"/>
      <c r="AH29" s="45"/>
      <c r="AI29" s="45"/>
      <c r="AJ29" s="45"/>
      <c r="AK29" s="329">
        <v>0</v>
      </c>
      <c r="AL29" s="328"/>
      <c r="AM29" s="328"/>
      <c r="AN29" s="328"/>
      <c r="AO29" s="328"/>
      <c r="AP29" s="45"/>
      <c r="AQ29" s="47"/>
      <c r="BE29" s="335"/>
    </row>
    <row r="30" spans="2:71" s="2" customFormat="1" ht="14.45" hidden="1" customHeight="1">
      <c r="B30" s="44"/>
      <c r="C30" s="45"/>
      <c r="D30" s="45"/>
      <c r="E30" s="45"/>
      <c r="F30" s="46" t="s">
        <v>45</v>
      </c>
      <c r="G30" s="45"/>
      <c r="H30" s="45"/>
      <c r="I30" s="45"/>
      <c r="J30" s="45"/>
      <c r="K30" s="45"/>
      <c r="L30" s="327">
        <v>0</v>
      </c>
      <c r="M30" s="328"/>
      <c r="N30" s="328"/>
      <c r="O30" s="328"/>
      <c r="P30" s="45"/>
      <c r="Q30" s="45"/>
      <c r="R30" s="45"/>
      <c r="S30" s="45"/>
      <c r="T30" s="45"/>
      <c r="U30" s="45"/>
      <c r="V30" s="45"/>
      <c r="W30" s="329">
        <f>ROUND(BD51,2)</f>
        <v>0</v>
      </c>
      <c r="X30" s="328"/>
      <c r="Y30" s="328"/>
      <c r="Z30" s="328"/>
      <c r="AA30" s="328"/>
      <c r="AB30" s="328"/>
      <c r="AC30" s="328"/>
      <c r="AD30" s="328"/>
      <c r="AE30" s="328"/>
      <c r="AF30" s="45"/>
      <c r="AG30" s="45"/>
      <c r="AH30" s="45"/>
      <c r="AI30" s="45"/>
      <c r="AJ30" s="45"/>
      <c r="AK30" s="329">
        <v>0</v>
      </c>
      <c r="AL30" s="328"/>
      <c r="AM30" s="328"/>
      <c r="AN30" s="328"/>
      <c r="AO30" s="328"/>
      <c r="AP30" s="45"/>
      <c r="AQ30" s="47"/>
      <c r="BE30" s="335"/>
    </row>
    <row r="31" spans="2:71" s="1" customFormat="1" ht="6.95" customHeight="1">
      <c r="B31" s="38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42"/>
      <c r="BE31" s="335"/>
    </row>
    <row r="32" spans="2:71" s="1" customFormat="1" ht="25.9" customHeight="1">
      <c r="B32" s="38"/>
      <c r="C32" s="48"/>
      <c r="D32" s="49" t="s">
        <v>46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1" t="s">
        <v>47</v>
      </c>
      <c r="U32" s="50"/>
      <c r="V32" s="50"/>
      <c r="W32" s="50"/>
      <c r="X32" s="330" t="s">
        <v>48</v>
      </c>
      <c r="Y32" s="331"/>
      <c r="Z32" s="331"/>
      <c r="AA32" s="331"/>
      <c r="AB32" s="331"/>
      <c r="AC32" s="50"/>
      <c r="AD32" s="50"/>
      <c r="AE32" s="50"/>
      <c r="AF32" s="50"/>
      <c r="AG32" s="50"/>
      <c r="AH32" s="50"/>
      <c r="AI32" s="50"/>
      <c r="AJ32" s="50"/>
      <c r="AK32" s="332">
        <f>SUM(AK23:AK30)</f>
        <v>0</v>
      </c>
      <c r="AL32" s="331"/>
      <c r="AM32" s="331"/>
      <c r="AN32" s="331"/>
      <c r="AO32" s="333"/>
      <c r="AP32" s="48"/>
      <c r="AQ32" s="52"/>
      <c r="BE32" s="335"/>
    </row>
    <row r="33" spans="2:56" s="1" customFormat="1" ht="6.95" customHeight="1">
      <c r="B33" s="38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42"/>
    </row>
    <row r="34" spans="2:56" s="1" customFormat="1" ht="6.95" customHeight="1">
      <c r="B34" s="53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5"/>
    </row>
    <row r="38" spans="2:56" s="1" customFormat="1" ht="6.95" customHeight="1">
      <c r="B38" s="56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8"/>
    </row>
    <row r="39" spans="2:56" s="1" customFormat="1" ht="36.950000000000003" customHeight="1">
      <c r="B39" s="38"/>
      <c r="C39" s="59" t="s">
        <v>49</v>
      </c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58"/>
    </row>
    <row r="40" spans="2:56" s="1" customFormat="1" ht="6.95" customHeight="1">
      <c r="B40" s="38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58"/>
    </row>
    <row r="41" spans="2:56" s="3" customFormat="1" ht="14.45" customHeight="1">
      <c r="B41" s="61"/>
      <c r="C41" s="62" t="s">
        <v>15</v>
      </c>
      <c r="D41" s="63"/>
      <c r="E41" s="63"/>
      <c r="F41" s="63"/>
      <c r="G41" s="63"/>
      <c r="H41" s="63"/>
      <c r="I41" s="63"/>
      <c r="J41" s="63"/>
      <c r="K41" s="63"/>
      <c r="L41" s="63" t="str">
        <f>K5</f>
        <v>170521</v>
      </c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4"/>
    </row>
    <row r="42" spans="2:56" s="4" customFormat="1" ht="36.950000000000003" customHeight="1">
      <c r="B42" s="65"/>
      <c r="C42" s="66" t="s">
        <v>18</v>
      </c>
      <c r="D42" s="67"/>
      <c r="E42" s="67"/>
      <c r="F42" s="67"/>
      <c r="G42" s="67"/>
      <c r="H42" s="67"/>
      <c r="I42" s="67"/>
      <c r="J42" s="67"/>
      <c r="K42" s="67"/>
      <c r="L42" s="313" t="str">
        <f>K6</f>
        <v>Divadlo F.X.Šaldy Liberec - Výměna podlahy jeviště, výměna podlahy hlediště a renovace podlahových pouzder</v>
      </c>
      <c r="M42" s="314"/>
      <c r="N42" s="314"/>
      <c r="O42" s="314"/>
      <c r="P42" s="314"/>
      <c r="Q42" s="314"/>
      <c r="R42" s="314"/>
      <c r="S42" s="314"/>
      <c r="T42" s="314"/>
      <c r="U42" s="314"/>
      <c r="V42" s="314"/>
      <c r="W42" s="314"/>
      <c r="X42" s="314"/>
      <c r="Y42" s="314"/>
      <c r="Z42" s="314"/>
      <c r="AA42" s="314"/>
      <c r="AB42" s="314"/>
      <c r="AC42" s="314"/>
      <c r="AD42" s="314"/>
      <c r="AE42" s="314"/>
      <c r="AF42" s="314"/>
      <c r="AG42" s="314"/>
      <c r="AH42" s="314"/>
      <c r="AI42" s="314"/>
      <c r="AJ42" s="314"/>
      <c r="AK42" s="314"/>
      <c r="AL42" s="314"/>
      <c r="AM42" s="314"/>
      <c r="AN42" s="314"/>
      <c r="AO42" s="314"/>
      <c r="AP42" s="67"/>
      <c r="AQ42" s="67"/>
      <c r="AR42" s="68"/>
    </row>
    <row r="43" spans="2:56" s="1" customFormat="1" ht="6.95" customHeight="1">
      <c r="B43" s="38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58"/>
    </row>
    <row r="44" spans="2:56" s="1" customFormat="1" ht="15">
      <c r="B44" s="38"/>
      <c r="C44" s="62" t="s">
        <v>23</v>
      </c>
      <c r="D44" s="60"/>
      <c r="E44" s="60"/>
      <c r="F44" s="60"/>
      <c r="G44" s="60"/>
      <c r="H44" s="60"/>
      <c r="I44" s="60"/>
      <c r="J44" s="60"/>
      <c r="K44" s="60"/>
      <c r="L44" s="69" t="str">
        <f>IF(K8="","",K8)</f>
        <v>Liberec</v>
      </c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2" t="s">
        <v>25</v>
      </c>
      <c r="AJ44" s="60"/>
      <c r="AK44" s="60"/>
      <c r="AL44" s="60"/>
      <c r="AM44" s="315" t="str">
        <f>IF(AN8= "","",AN8)</f>
        <v>21. 5. 2017</v>
      </c>
      <c r="AN44" s="315"/>
      <c r="AO44" s="60"/>
      <c r="AP44" s="60"/>
      <c r="AQ44" s="60"/>
      <c r="AR44" s="58"/>
    </row>
    <row r="45" spans="2:56" s="1" customFormat="1" ht="6.95" customHeight="1">
      <c r="B45" s="38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58"/>
    </row>
    <row r="46" spans="2:56" s="1" customFormat="1" ht="15">
      <c r="B46" s="38"/>
      <c r="C46" s="62" t="s">
        <v>27</v>
      </c>
      <c r="D46" s="60"/>
      <c r="E46" s="60"/>
      <c r="F46" s="60"/>
      <c r="G46" s="60"/>
      <c r="H46" s="60"/>
      <c r="I46" s="60"/>
      <c r="J46" s="60"/>
      <c r="K46" s="60"/>
      <c r="L46" s="63" t="str">
        <f>IF(E11= "","",E11)</f>
        <v xml:space="preserve"> </v>
      </c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2" t="s">
        <v>33</v>
      </c>
      <c r="AJ46" s="60"/>
      <c r="AK46" s="60"/>
      <c r="AL46" s="60"/>
      <c r="AM46" s="316" t="str">
        <f>IF(E17="","",E17)</f>
        <v xml:space="preserve"> </v>
      </c>
      <c r="AN46" s="316"/>
      <c r="AO46" s="316"/>
      <c r="AP46" s="316"/>
      <c r="AQ46" s="60"/>
      <c r="AR46" s="58"/>
      <c r="AS46" s="317" t="s">
        <v>50</v>
      </c>
      <c r="AT46" s="318"/>
      <c r="AU46" s="71"/>
      <c r="AV46" s="71"/>
      <c r="AW46" s="71"/>
      <c r="AX46" s="71"/>
      <c r="AY46" s="71"/>
      <c r="AZ46" s="71"/>
      <c r="BA46" s="71"/>
      <c r="BB46" s="71"/>
      <c r="BC46" s="71"/>
      <c r="BD46" s="72"/>
    </row>
    <row r="47" spans="2:56" s="1" customFormat="1" ht="15">
      <c r="B47" s="38"/>
      <c r="C47" s="62" t="s">
        <v>31</v>
      </c>
      <c r="D47" s="60"/>
      <c r="E47" s="60"/>
      <c r="F47" s="60"/>
      <c r="G47" s="60"/>
      <c r="H47" s="60"/>
      <c r="I47" s="60"/>
      <c r="J47" s="60"/>
      <c r="K47" s="60"/>
      <c r="L47" s="63" t="str">
        <f>IF(E14= "Vyplň údaj","",E14)</f>
        <v/>
      </c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58"/>
      <c r="AS47" s="319"/>
      <c r="AT47" s="320"/>
      <c r="AU47" s="73"/>
      <c r="AV47" s="73"/>
      <c r="AW47" s="73"/>
      <c r="AX47" s="73"/>
      <c r="AY47" s="73"/>
      <c r="AZ47" s="73"/>
      <c r="BA47" s="73"/>
      <c r="BB47" s="73"/>
      <c r="BC47" s="73"/>
      <c r="BD47" s="74"/>
    </row>
    <row r="48" spans="2:56" s="1" customFormat="1" ht="10.9" customHeight="1">
      <c r="B48" s="38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58"/>
      <c r="AS48" s="321"/>
      <c r="AT48" s="322"/>
      <c r="AU48" s="39"/>
      <c r="AV48" s="39"/>
      <c r="AW48" s="39"/>
      <c r="AX48" s="39"/>
      <c r="AY48" s="39"/>
      <c r="AZ48" s="39"/>
      <c r="BA48" s="39"/>
      <c r="BB48" s="39"/>
      <c r="BC48" s="39"/>
      <c r="BD48" s="75"/>
    </row>
    <row r="49" spans="1:90" s="1" customFormat="1" ht="29.25" customHeight="1">
      <c r="B49" s="38"/>
      <c r="C49" s="323" t="s">
        <v>51</v>
      </c>
      <c r="D49" s="324"/>
      <c r="E49" s="324"/>
      <c r="F49" s="324"/>
      <c r="G49" s="324"/>
      <c r="H49" s="76"/>
      <c r="I49" s="325" t="s">
        <v>52</v>
      </c>
      <c r="J49" s="324"/>
      <c r="K49" s="324"/>
      <c r="L49" s="324"/>
      <c r="M49" s="324"/>
      <c r="N49" s="324"/>
      <c r="O49" s="324"/>
      <c r="P49" s="324"/>
      <c r="Q49" s="324"/>
      <c r="R49" s="324"/>
      <c r="S49" s="324"/>
      <c r="T49" s="324"/>
      <c r="U49" s="324"/>
      <c r="V49" s="324"/>
      <c r="W49" s="324"/>
      <c r="X49" s="324"/>
      <c r="Y49" s="324"/>
      <c r="Z49" s="324"/>
      <c r="AA49" s="324"/>
      <c r="AB49" s="324"/>
      <c r="AC49" s="324"/>
      <c r="AD49" s="324"/>
      <c r="AE49" s="324"/>
      <c r="AF49" s="324"/>
      <c r="AG49" s="326" t="s">
        <v>53</v>
      </c>
      <c r="AH49" s="324"/>
      <c r="AI49" s="324"/>
      <c r="AJ49" s="324"/>
      <c r="AK49" s="324"/>
      <c r="AL49" s="324"/>
      <c r="AM49" s="324"/>
      <c r="AN49" s="325" t="s">
        <v>54</v>
      </c>
      <c r="AO49" s="324"/>
      <c r="AP49" s="324"/>
      <c r="AQ49" s="77" t="s">
        <v>55</v>
      </c>
      <c r="AR49" s="58"/>
      <c r="AS49" s="78" t="s">
        <v>56</v>
      </c>
      <c r="AT49" s="79" t="s">
        <v>57</v>
      </c>
      <c r="AU49" s="79" t="s">
        <v>58</v>
      </c>
      <c r="AV49" s="79" t="s">
        <v>59</v>
      </c>
      <c r="AW49" s="79" t="s">
        <v>60</v>
      </c>
      <c r="AX49" s="79" t="s">
        <v>61</v>
      </c>
      <c r="AY49" s="79" t="s">
        <v>62</v>
      </c>
      <c r="AZ49" s="79" t="s">
        <v>63</v>
      </c>
      <c r="BA49" s="79" t="s">
        <v>64</v>
      </c>
      <c r="BB49" s="79" t="s">
        <v>65</v>
      </c>
      <c r="BC49" s="79" t="s">
        <v>66</v>
      </c>
      <c r="BD49" s="80" t="s">
        <v>67</v>
      </c>
    </row>
    <row r="50" spans="1:90" s="1" customFormat="1" ht="10.9" customHeight="1">
      <c r="B50" s="38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58"/>
      <c r="AS50" s="81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3"/>
    </row>
    <row r="51" spans="1:90" s="4" customFormat="1" ht="32.450000000000003" customHeight="1">
      <c r="B51" s="65"/>
      <c r="C51" s="84" t="s">
        <v>68</v>
      </c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311">
        <f>ROUND(AG52,2)</f>
        <v>0</v>
      </c>
      <c r="AH51" s="311"/>
      <c r="AI51" s="311"/>
      <c r="AJ51" s="311"/>
      <c r="AK51" s="311"/>
      <c r="AL51" s="311"/>
      <c r="AM51" s="311"/>
      <c r="AN51" s="312">
        <f>SUM(AG51,AT51)</f>
        <v>0</v>
      </c>
      <c r="AO51" s="312"/>
      <c r="AP51" s="312"/>
      <c r="AQ51" s="86" t="s">
        <v>21</v>
      </c>
      <c r="AR51" s="68"/>
      <c r="AS51" s="87">
        <f>ROUND(AS52,2)</f>
        <v>0</v>
      </c>
      <c r="AT51" s="88">
        <f>ROUND(SUM(AV51:AW51),2)</f>
        <v>0</v>
      </c>
      <c r="AU51" s="89">
        <f>ROUND(AU52,5)</f>
        <v>0</v>
      </c>
      <c r="AV51" s="88">
        <f>ROUND(AZ51*L26,2)</f>
        <v>0</v>
      </c>
      <c r="AW51" s="88">
        <f>ROUND(BA51*L27,2)</f>
        <v>0</v>
      </c>
      <c r="AX51" s="88">
        <f>ROUND(BB51*L26,2)</f>
        <v>0</v>
      </c>
      <c r="AY51" s="88">
        <f>ROUND(BC51*L27,2)</f>
        <v>0</v>
      </c>
      <c r="AZ51" s="88">
        <f>ROUND(AZ52,2)</f>
        <v>0</v>
      </c>
      <c r="BA51" s="88">
        <f>ROUND(BA52,2)</f>
        <v>0</v>
      </c>
      <c r="BB51" s="88">
        <f>ROUND(BB52,2)</f>
        <v>0</v>
      </c>
      <c r="BC51" s="88">
        <f>ROUND(BC52,2)</f>
        <v>0</v>
      </c>
      <c r="BD51" s="90">
        <f>ROUND(BD52,2)</f>
        <v>0</v>
      </c>
      <c r="BS51" s="91" t="s">
        <v>69</v>
      </c>
      <c r="BT51" s="91" t="s">
        <v>70</v>
      </c>
      <c r="BV51" s="91" t="s">
        <v>71</v>
      </c>
      <c r="BW51" s="91" t="s">
        <v>7</v>
      </c>
      <c r="BX51" s="91" t="s">
        <v>72</v>
      </c>
      <c r="CL51" s="91" t="s">
        <v>21</v>
      </c>
    </row>
    <row r="52" spans="1:90" s="5" customFormat="1" ht="53.25" customHeight="1">
      <c r="A52" s="92" t="s">
        <v>73</v>
      </c>
      <c r="B52" s="93"/>
      <c r="C52" s="94"/>
      <c r="D52" s="310" t="s">
        <v>16</v>
      </c>
      <c r="E52" s="310"/>
      <c r="F52" s="310"/>
      <c r="G52" s="310"/>
      <c r="H52" s="310"/>
      <c r="I52" s="95"/>
      <c r="J52" s="310" t="s">
        <v>19</v>
      </c>
      <c r="K52" s="310"/>
      <c r="L52" s="310"/>
      <c r="M52" s="310"/>
      <c r="N52" s="310"/>
      <c r="O52" s="310"/>
      <c r="P52" s="310"/>
      <c r="Q52" s="310"/>
      <c r="R52" s="310"/>
      <c r="S52" s="310"/>
      <c r="T52" s="310"/>
      <c r="U52" s="310"/>
      <c r="V52" s="310"/>
      <c r="W52" s="310"/>
      <c r="X52" s="310"/>
      <c r="Y52" s="310"/>
      <c r="Z52" s="310"/>
      <c r="AA52" s="310"/>
      <c r="AB52" s="310"/>
      <c r="AC52" s="310"/>
      <c r="AD52" s="310"/>
      <c r="AE52" s="310"/>
      <c r="AF52" s="310"/>
      <c r="AG52" s="308">
        <f>'170521 - Divadlo F.X.Šald...'!J25</f>
        <v>0</v>
      </c>
      <c r="AH52" s="309"/>
      <c r="AI52" s="309"/>
      <c r="AJ52" s="309"/>
      <c r="AK52" s="309"/>
      <c r="AL52" s="309"/>
      <c r="AM52" s="309"/>
      <c r="AN52" s="308">
        <f>SUM(AG52,AT52)</f>
        <v>0</v>
      </c>
      <c r="AO52" s="309"/>
      <c r="AP52" s="309"/>
      <c r="AQ52" s="96" t="s">
        <v>74</v>
      </c>
      <c r="AR52" s="97"/>
      <c r="AS52" s="98">
        <v>0</v>
      </c>
      <c r="AT52" s="99">
        <f>ROUND(SUM(AV52:AW52),2)</f>
        <v>0</v>
      </c>
      <c r="AU52" s="100">
        <f>'170521 - Divadlo F.X.Šald...'!P83</f>
        <v>0</v>
      </c>
      <c r="AV52" s="99">
        <f>'170521 - Divadlo F.X.Šald...'!J28</f>
        <v>0</v>
      </c>
      <c r="AW52" s="99">
        <f>'170521 - Divadlo F.X.Šald...'!J29</f>
        <v>0</v>
      </c>
      <c r="AX52" s="99">
        <f>'170521 - Divadlo F.X.Šald...'!J30</f>
        <v>0</v>
      </c>
      <c r="AY52" s="99">
        <f>'170521 - Divadlo F.X.Šald...'!J31</f>
        <v>0</v>
      </c>
      <c r="AZ52" s="99">
        <f>'170521 - Divadlo F.X.Šald...'!F28</f>
        <v>0</v>
      </c>
      <c r="BA52" s="99">
        <f>'170521 - Divadlo F.X.Šald...'!F29</f>
        <v>0</v>
      </c>
      <c r="BB52" s="99">
        <f>'170521 - Divadlo F.X.Šald...'!F30</f>
        <v>0</v>
      </c>
      <c r="BC52" s="99">
        <f>'170521 - Divadlo F.X.Šald...'!F31</f>
        <v>0</v>
      </c>
      <c r="BD52" s="101">
        <f>'170521 - Divadlo F.X.Šald...'!F32</f>
        <v>0</v>
      </c>
      <c r="BT52" s="102" t="s">
        <v>75</v>
      </c>
      <c r="BU52" s="102" t="s">
        <v>76</v>
      </c>
      <c r="BV52" s="102" t="s">
        <v>71</v>
      </c>
      <c r="BW52" s="102" t="s">
        <v>7</v>
      </c>
      <c r="BX52" s="102" t="s">
        <v>72</v>
      </c>
      <c r="CL52" s="102" t="s">
        <v>21</v>
      </c>
    </row>
    <row r="53" spans="1:90" s="1" customFormat="1" ht="30" customHeight="1">
      <c r="B53" s="38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58"/>
    </row>
    <row r="54" spans="1:90" s="1" customFormat="1" ht="6.95" customHeight="1">
      <c r="B54" s="53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8"/>
    </row>
  </sheetData>
  <sheetProtection password="CC35" sheet="1" objects="1" scenarios="1" formatCells="0" formatColumns="0" formatRows="0" sort="0" autoFilter="0"/>
  <mergeCells count="41">
    <mergeCell ref="W27:AE27"/>
    <mergeCell ref="AK27:AO27"/>
    <mergeCell ref="L28:O28"/>
    <mergeCell ref="L29:O29"/>
    <mergeCell ref="W29:AE29"/>
    <mergeCell ref="AK29:AO29"/>
    <mergeCell ref="BE5:BE32"/>
    <mergeCell ref="K5:AO5"/>
    <mergeCell ref="K6:AO6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K26:AO26"/>
    <mergeCell ref="L27:O27"/>
    <mergeCell ref="W30:AE30"/>
    <mergeCell ref="AK30:AO30"/>
    <mergeCell ref="X32:AB32"/>
    <mergeCell ref="AK32:AO32"/>
    <mergeCell ref="W28:AE28"/>
    <mergeCell ref="AK28:AO28"/>
    <mergeCell ref="AR2:BE2"/>
    <mergeCell ref="AN52:AP52"/>
    <mergeCell ref="AG52:AM52"/>
    <mergeCell ref="D52:H52"/>
    <mergeCell ref="J52:AF52"/>
    <mergeCell ref="AG51:AM51"/>
    <mergeCell ref="AN51:AP51"/>
    <mergeCell ref="L42:AO42"/>
    <mergeCell ref="AM44:AN44"/>
    <mergeCell ref="AM46:AP46"/>
    <mergeCell ref="AS46:AT48"/>
    <mergeCell ref="C49:G49"/>
    <mergeCell ref="I49:AF49"/>
    <mergeCell ref="AG49:AM49"/>
    <mergeCell ref="AN49:AP49"/>
    <mergeCell ref="L30:O30"/>
  </mergeCells>
  <hyperlinks>
    <hyperlink ref="K1:S1" location="C2" display="1) Rekapitulace stavby"/>
    <hyperlink ref="W1:AI1" location="C51" display="2) Rekapitulace objektů stavby a soupisů prací"/>
    <hyperlink ref="A52" location="'170521 - Divadlo F.X.Šald...'!C2" display="/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65"/>
  <sheetViews>
    <sheetView showGridLines="0" tabSelected="1" workbookViewId="0">
      <pane ySplit="1" topLeftCell="A2" activePane="bottomLeft" state="frozen"/>
      <selection pane="bottomLeft" activeCell="E43" sqref="E43:H43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03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18"/>
      <c r="B1" s="104"/>
      <c r="C1" s="104"/>
      <c r="D1" s="105" t="s">
        <v>1</v>
      </c>
      <c r="E1" s="104"/>
      <c r="F1" s="106" t="s">
        <v>77</v>
      </c>
      <c r="G1" s="348" t="s">
        <v>78</v>
      </c>
      <c r="H1" s="348"/>
      <c r="I1" s="107"/>
      <c r="J1" s="106" t="s">
        <v>79</v>
      </c>
      <c r="K1" s="105" t="s">
        <v>80</v>
      </c>
      <c r="L1" s="106" t="s">
        <v>81</v>
      </c>
      <c r="M1" s="106"/>
      <c r="N1" s="106"/>
      <c r="O1" s="106"/>
      <c r="P1" s="106"/>
      <c r="Q1" s="106"/>
      <c r="R1" s="106"/>
      <c r="S1" s="106"/>
      <c r="T1" s="106"/>
      <c r="U1" s="17"/>
      <c r="V1" s="17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</row>
    <row r="2" spans="1:70" ht="36.950000000000003" customHeight="1"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AT2" s="21" t="s">
        <v>7</v>
      </c>
    </row>
    <row r="3" spans="1:70" ht="6.95" customHeight="1">
      <c r="B3" s="22"/>
      <c r="C3" s="23"/>
      <c r="D3" s="23"/>
      <c r="E3" s="23"/>
      <c r="F3" s="23"/>
      <c r="G3" s="23"/>
      <c r="H3" s="23"/>
      <c r="I3" s="108"/>
      <c r="J3" s="23"/>
      <c r="K3" s="24"/>
      <c r="AT3" s="21" t="s">
        <v>82</v>
      </c>
    </row>
    <row r="4" spans="1:70" ht="36.950000000000003" customHeight="1">
      <c r="B4" s="25"/>
      <c r="C4" s="26"/>
      <c r="D4" s="27" t="s">
        <v>83</v>
      </c>
      <c r="E4" s="26"/>
      <c r="F4" s="26"/>
      <c r="G4" s="26"/>
      <c r="H4" s="26"/>
      <c r="I4" s="109"/>
      <c r="J4" s="26"/>
      <c r="K4" s="28"/>
      <c r="M4" s="29" t="s">
        <v>12</v>
      </c>
      <c r="AT4" s="21" t="s">
        <v>6</v>
      </c>
    </row>
    <row r="5" spans="1:70" ht="6.95" customHeight="1">
      <c r="B5" s="25"/>
      <c r="C5" s="26"/>
      <c r="D5" s="26"/>
      <c r="E5" s="26"/>
      <c r="F5" s="26"/>
      <c r="G5" s="26"/>
      <c r="H5" s="26"/>
      <c r="I5" s="109"/>
      <c r="J5" s="26"/>
      <c r="K5" s="28"/>
    </row>
    <row r="6" spans="1:70" s="1" customFormat="1" ht="15">
      <c r="B6" s="38"/>
      <c r="C6" s="39"/>
      <c r="D6" s="34" t="s">
        <v>18</v>
      </c>
      <c r="E6" s="39"/>
      <c r="F6" s="39"/>
      <c r="G6" s="39"/>
      <c r="H6" s="39"/>
      <c r="I6" s="110"/>
      <c r="J6" s="39"/>
      <c r="K6" s="42"/>
    </row>
    <row r="7" spans="1:70" s="1" customFormat="1" ht="36.950000000000003" customHeight="1">
      <c r="B7" s="38"/>
      <c r="C7" s="39"/>
      <c r="D7" s="39"/>
      <c r="E7" s="345" t="s">
        <v>19</v>
      </c>
      <c r="F7" s="346"/>
      <c r="G7" s="346"/>
      <c r="H7" s="346"/>
      <c r="I7" s="110"/>
      <c r="J7" s="39"/>
      <c r="K7" s="42"/>
    </row>
    <row r="8" spans="1:70" s="1" customFormat="1">
      <c r="B8" s="38"/>
      <c r="C8" s="39"/>
      <c r="D8" s="39"/>
      <c r="E8" s="39"/>
      <c r="F8" s="39"/>
      <c r="G8" s="39"/>
      <c r="H8" s="39"/>
      <c r="I8" s="110"/>
      <c r="J8" s="39"/>
      <c r="K8" s="42"/>
    </row>
    <row r="9" spans="1:70" s="1" customFormat="1" ht="14.45" customHeight="1">
      <c r="B9" s="38"/>
      <c r="C9" s="39"/>
      <c r="D9" s="34" t="s">
        <v>20</v>
      </c>
      <c r="E9" s="39"/>
      <c r="F9" s="32" t="s">
        <v>21</v>
      </c>
      <c r="G9" s="39"/>
      <c r="H9" s="39"/>
      <c r="I9" s="111" t="s">
        <v>22</v>
      </c>
      <c r="J9" s="32" t="s">
        <v>21</v>
      </c>
      <c r="K9" s="42"/>
    </row>
    <row r="10" spans="1:70" s="1" customFormat="1" ht="14.45" customHeight="1">
      <c r="B10" s="38"/>
      <c r="C10" s="39"/>
      <c r="D10" s="34" t="s">
        <v>23</v>
      </c>
      <c r="E10" s="39"/>
      <c r="F10" s="32" t="s">
        <v>24</v>
      </c>
      <c r="G10" s="39"/>
      <c r="H10" s="39"/>
      <c r="I10" s="111" t="s">
        <v>25</v>
      </c>
      <c r="J10" s="112" t="str">
        <f>'Rekapitulace stavby'!AN8</f>
        <v>21. 5. 2017</v>
      </c>
      <c r="K10" s="42"/>
    </row>
    <row r="11" spans="1:70" s="1" customFormat="1" ht="10.9" customHeight="1">
      <c r="B11" s="38"/>
      <c r="C11" s="39"/>
      <c r="D11" s="39"/>
      <c r="E11" s="39"/>
      <c r="F11" s="39"/>
      <c r="G11" s="39"/>
      <c r="H11" s="39"/>
      <c r="I11" s="110"/>
      <c r="J11" s="39"/>
      <c r="K11" s="42"/>
    </row>
    <row r="12" spans="1:70" s="1" customFormat="1" ht="14.45" customHeight="1">
      <c r="B12" s="38"/>
      <c r="C12" s="39"/>
      <c r="D12" s="34" t="s">
        <v>27</v>
      </c>
      <c r="E12" s="39"/>
      <c r="F12" s="39"/>
      <c r="G12" s="39"/>
      <c r="H12" s="39"/>
      <c r="I12" s="111" t="s">
        <v>28</v>
      </c>
      <c r="J12" s="32" t="s">
        <v>21</v>
      </c>
      <c r="K12" s="42"/>
    </row>
    <row r="13" spans="1:70" s="1" customFormat="1" ht="18" customHeight="1">
      <c r="B13" s="38"/>
      <c r="C13" s="39"/>
      <c r="D13" s="39"/>
      <c r="E13" s="32" t="s">
        <v>29</v>
      </c>
      <c r="F13" s="39"/>
      <c r="G13" s="39"/>
      <c r="H13" s="39"/>
      <c r="I13" s="111" t="s">
        <v>30</v>
      </c>
      <c r="J13" s="32" t="s">
        <v>21</v>
      </c>
      <c r="K13" s="42"/>
    </row>
    <row r="14" spans="1:70" s="1" customFormat="1" ht="6.95" customHeight="1">
      <c r="B14" s="38"/>
      <c r="C14" s="39"/>
      <c r="D14" s="39"/>
      <c r="E14" s="39"/>
      <c r="F14" s="39"/>
      <c r="G14" s="39"/>
      <c r="H14" s="39"/>
      <c r="I14" s="110"/>
      <c r="J14" s="39"/>
      <c r="K14" s="42"/>
    </row>
    <row r="15" spans="1:70" s="1" customFormat="1" ht="14.45" customHeight="1">
      <c r="B15" s="38"/>
      <c r="C15" s="39"/>
      <c r="D15" s="34" t="s">
        <v>31</v>
      </c>
      <c r="E15" s="39"/>
      <c r="F15" s="39"/>
      <c r="G15" s="39"/>
      <c r="H15" s="39"/>
      <c r="I15" s="111" t="s">
        <v>28</v>
      </c>
      <c r="J15" s="32" t="str">
        <f>IF('Rekapitulace stavby'!AN13="Vyplň údaj","",IF('Rekapitulace stavby'!AN13="","",'Rekapitulace stavby'!AN13))</f>
        <v/>
      </c>
      <c r="K15" s="42"/>
    </row>
    <row r="16" spans="1:70" s="1" customFormat="1" ht="18" customHeight="1">
      <c r="B16" s="38"/>
      <c r="C16" s="39"/>
      <c r="D16" s="39"/>
      <c r="E16" s="32" t="str">
        <f>IF('Rekapitulace stavby'!E14="Vyplň údaj","",IF('Rekapitulace stavby'!E14="","",'Rekapitulace stavby'!E14))</f>
        <v/>
      </c>
      <c r="F16" s="39"/>
      <c r="G16" s="39"/>
      <c r="H16" s="39"/>
      <c r="I16" s="111" t="s">
        <v>30</v>
      </c>
      <c r="J16" s="32" t="str">
        <f>IF('Rekapitulace stavby'!AN14="Vyplň údaj","",IF('Rekapitulace stavby'!AN14="","",'Rekapitulace stavby'!AN14))</f>
        <v/>
      </c>
      <c r="K16" s="42"/>
    </row>
    <row r="17" spans="2:11" s="1" customFormat="1" ht="6.95" customHeight="1">
      <c r="B17" s="38"/>
      <c r="C17" s="39"/>
      <c r="D17" s="39"/>
      <c r="E17" s="39"/>
      <c r="F17" s="39"/>
      <c r="G17" s="39"/>
      <c r="H17" s="39"/>
      <c r="I17" s="110"/>
      <c r="J17" s="39"/>
      <c r="K17" s="42"/>
    </row>
    <row r="18" spans="2:11" s="1" customFormat="1" ht="14.45" customHeight="1">
      <c r="B18" s="38"/>
      <c r="C18" s="39"/>
      <c r="D18" s="34" t="s">
        <v>33</v>
      </c>
      <c r="E18" s="39"/>
      <c r="F18" s="39"/>
      <c r="G18" s="39"/>
      <c r="H18" s="39"/>
      <c r="I18" s="111" t="s">
        <v>28</v>
      </c>
      <c r="J18" s="32" t="s">
        <v>21</v>
      </c>
      <c r="K18" s="42"/>
    </row>
    <row r="19" spans="2:11" s="1" customFormat="1" ht="18" customHeight="1">
      <c r="B19" s="38"/>
      <c r="C19" s="39"/>
      <c r="D19" s="39"/>
      <c r="E19" s="32" t="s">
        <v>29</v>
      </c>
      <c r="F19" s="39"/>
      <c r="G19" s="39"/>
      <c r="H19" s="39"/>
      <c r="I19" s="111" t="s">
        <v>30</v>
      </c>
      <c r="J19" s="32" t="s">
        <v>21</v>
      </c>
      <c r="K19" s="42"/>
    </row>
    <row r="20" spans="2:11" s="1" customFormat="1" ht="6.95" customHeight="1">
      <c r="B20" s="38"/>
      <c r="C20" s="39"/>
      <c r="D20" s="39"/>
      <c r="E20" s="39"/>
      <c r="F20" s="39"/>
      <c r="G20" s="39"/>
      <c r="H20" s="39"/>
      <c r="I20" s="110"/>
      <c r="J20" s="39"/>
      <c r="K20" s="42"/>
    </row>
    <row r="21" spans="2:11" s="1" customFormat="1" ht="14.45" customHeight="1">
      <c r="B21" s="38"/>
      <c r="C21" s="39"/>
      <c r="D21" s="34" t="s">
        <v>35</v>
      </c>
      <c r="E21" s="39"/>
      <c r="F21" s="39"/>
      <c r="G21" s="39"/>
      <c r="H21" s="39"/>
      <c r="I21" s="110"/>
      <c r="J21" s="39"/>
      <c r="K21" s="42"/>
    </row>
    <row r="22" spans="2:11" s="6" customFormat="1" ht="22.5" customHeight="1">
      <c r="B22" s="113"/>
      <c r="C22" s="114"/>
      <c r="D22" s="114"/>
      <c r="E22" s="341" t="s">
        <v>21</v>
      </c>
      <c r="F22" s="341"/>
      <c r="G22" s="341"/>
      <c r="H22" s="341"/>
      <c r="I22" s="115"/>
      <c r="J22" s="114"/>
      <c r="K22" s="116"/>
    </row>
    <row r="23" spans="2:11" s="1" customFormat="1" ht="6.95" customHeight="1">
      <c r="B23" s="38"/>
      <c r="C23" s="39"/>
      <c r="D23" s="39"/>
      <c r="E23" s="39"/>
      <c r="F23" s="39"/>
      <c r="G23" s="39"/>
      <c r="H23" s="39"/>
      <c r="I23" s="110"/>
      <c r="J23" s="39"/>
      <c r="K23" s="42"/>
    </row>
    <row r="24" spans="2:11" s="1" customFormat="1" ht="6.95" customHeight="1">
      <c r="B24" s="38"/>
      <c r="C24" s="39"/>
      <c r="D24" s="82"/>
      <c r="E24" s="82"/>
      <c r="F24" s="82"/>
      <c r="G24" s="82"/>
      <c r="H24" s="82"/>
      <c r="I24" s="117"/>
      <c r="J24" s="82"/>
      <c r="K24" s="118"/>
    </row>
    <row r="25" spans="2:11" s="1" customFormat="1" ht="25.35" customHeight="1">
      <c r="B25" s="38"/>
      <c r="C25" s="39"/>
      <c r="D25" s="119" t="s">
        <v>36</v>
      </c>
      <c r="E25" s="39"/>
      <c r="F25" s="39"/>
      <c r="G25" s="39"/>
      <c r="H25" s="39"/>
      <c r="I25" s="110"/>
      <c r="J25" s="120">
        <f>ROUND(J83,2)</f>
        <v>0</v>
      </c>
      <c r="K25" s="42"/>
    </row>
    <row r="26" spans="2:11" s="1" customFormat="1" ht="6.95" customHeight="1">
      <c r="B26" s="38"/>
      <c r="C26" s="39"/>
      <c r="D26" s="82"/>
      <c r="E26" s="82"/>
      <c r="F26" s="82"/>
      <c r="G26" s="82"/>
      <c r="H26" s="82"/>
      <c r="I26" s="117"/>
      <c r="J26" s="82"/>
      <c r="K26" s="118"/>
    </row>
    <row r="27" spans="2:11" s="1" customFormat="1" ht="14.45" customHeight="1">
      <c r="B27" s="38"/>
      <c r="C27" s="39"/>
      <c r="D27" s="39"/>
      <c r="E27" s="39"/>
      <c r="F27" s="43" t="s">
        <v>38</v>
      </c>
      <c r="G27" s="39"/>
      <c r="H27" s="39"/>
      <c r="I27" s="121" t="s">
        <v>37</v>
      </c>
      <c r="J27" s="43" t="s">
        <v>39</v>
      </c>
      <c r="K27" s="42"/>
    </row>
    <row r="28" spans="2:11" s="1" customFormat="1" ht="14.45" customHeight="1">
      <c r="B28" s="38"/>
      <c r="C28" s="39"/>
      <c r="D28" s="46" t="s">
        <v>40</v>
      </c>
      <c r="E28" s="46" t="s">
        <v>41</v>
      </c>
      <c r="F28" s="122">
        <f>ROUND(SUM(BE83:BE164), 2)</f>
        <v>0</v>
      </c>
      <c r="G28" s="39"/>
      <c r="H28" s="39"/>
      <c r="I28" s="123">
        <v>0.21</v>
      </c>
      <c r="J28" s="122">
        <f>ROUND(ROUND((SUM(BE83:BE164)), 2)*I28, 2)</f>
        <v>0</v>
      </c>
      <c r="K28" s="42"/>
    </row>
    <row r="29" spans="2:11" s="1" customFormat="1" ht="14.45" customHeight="1">
      <c r="B29" s="38"/>
      <c r="C29" s="39"/>
      <c r="D29" s="39"/>
      <c r="E29" s="46" t="s">
        <v>42</v>
      </c>
      <c r="F29" s="122">
        <f>ROUND(SUM(BF83:BF164), 2)</f>
        <v>0</v>
      </c>
      <c r="G29" s="39"/>
      <c r="H29" s="39"/>
      <c r="I29" s="123">
        <v>0.15</v>
      </c>
      <c r="J29" s="122">
        <f>ROUND(ROUND((SUM(BF83:BF164)), 2)*I29, 2)</f>
        <v>0</v>
      </c>
      <c r="K29" s="42"/>
    </row>
    <row r="30" spans="2:11" s="1" customFormat="1" ht="14.45" hidden="1" customHeight="1">
      <c r="B30" s="38"/>
      <c r="C30" s="39"/>
      <c r="D30" s="39"/>
      <c r="E30" s="46" t="s">
        <v>43</v>
      </c>
      <c r="F30" s="122">
        <f>ROUND(SUM(BG83:BG164), 2)</f>
        <v>0</v>
      </c>
      <c r="G30" s="39"/>
      <c r="H30" s="39"/>
      <c r="I30" s="123">
        <v>0.21</v>
      </c>
      <c r="J30" s="122">
        <v>0</v>
      </c>
      <c r="K30" s="42"/>
    </row>
    <row r="31" spans="2:11" s="1" customFormat="1" ht="14.45" hidden="1" customHeight="1">
      <c r="B31" s="38"/>
      <c r="C31" s="39"/>
      <c r="D31" s="39"/>
      <c r="E31" s="46" t="s">
        <v>44</v>
      </c>
      <c r="F31" s="122">
        <f>ROUND(SUM(BH83:BH164), 2)</f>
        <v>0</v>
      </c>
      <c r="G31" s="39"/>
      <c r="H31" s="39"/>
      <c r="I31" s="123">
        <v>0.15</v>
      </c>
      <c r="J31" s="122">
        <v>0</v>
      </c>
      <c r="K31" s="42"/>
    </row>
    <row r="32" spans="2:11" s="1" customFormat="1" ht="14.45" hidden="1" customHeight="1">
      <c r="B32" s="38"/>
      <c r="C32" s="39"/>
      <c r="D32" s="39"/>
      <c r="E32" s="46" t="s">
        <v>45</v>
      </c>
      <c r="F32" s="122">
        <f>ROUND(SUM(BI83:BI164), 2)</f>
        <v>0</v>
      </c>
      <c r="G32" s="39"/>
      <c r="H32" s="39"/>
      <c r="I32" s="123">
        <v>0</v>
      </c>
      <c r="J32" s="122">
        <v>0</v>
      </c>
      <c r="K32" s="42"/>
    </row>
    <row r="33" spans="2:11" s="1" customFormat="1" ht="6.95" customHeight="1">
      <c r="B33" s="38"/>
      <c r="C33" s="39"/>
      <c r="D33" s="39"/>
      <c r="E33" s="39"/>
      <c r="F33" s="39"/>
      <c r="G33" s="39"/>
      <c r="H33" s="39"/>
      <c r="I33" s="110"/>
      <c r="J33" s="39"/>
      <c r="K33" s="42"/>
    </row>
    <row r="34" spans="2:11" s="1" customFormat="1" ht="25.35" customHeight="1">
      <c r="B34" s="38"/>
      <c r="C34" s="124"/>
      <c r="D34" s="125" t="s">
        <v>46</v>
      </c>
      <c r="E34" s="76"/>
      <c r="F34" s="76"/>
      <c r="G34" s="126" t="s">
        <v>47</v>
      </c>
      <c r="H34" s="127" t="s">
        <v>48</v>
      </c>
      <c r="I34" s="128"/>
      <c r="J34" s="129">
        <f>SUM(J25:J32)</f>
        <v>0</v>
      </c>
      <c r="K34" s="130"/>
    </row>
    <row r="35" spans="2:11" s="1" customFormat="1" ht="14.45" customHeight="1">
      <c r="B35" s="53"/>
      <c r="C35" s="54"/>
      <c r="D35" s="54"/>
      <c r="E35" s="54"/>
      <c r="F35" s="54"/>
      <c r="G35" s="54"/>
      <c r="H35" s="54"/>
      <c r="I35" s="131"/>
      <c r="J35" s="54"/>
      <c r="K35" s="55"/>
    </row>
    <row r="39" spans="2:11" s="1" customFormat="1" ht="6.95" customHeight="1">
      <c r="B39" s="132"/>
      <c r="C39" s="133"/>
      <c r="D39" s="133"/>
      <c r="E39" s="133"/>
      <c r="F39" s="133"/>
      <c r="G39" s="133"/>
      <c r="H39" s="133"/>
      <c r="I39" s="134"/>
      <c r="J39" s="133"/>
      <c r="K39" s="135"/>
    </row>
    <row r="40" spans="2:11" s="1" customFormat="1" ht="36.950000000000003" customHeight="1">
      <c r="B40" s="38"/>
      <c r="C40" s="27" t="s">
        <v>84</v>
      </c>
      <c r="D40" s="39"/>
      <c r="E40" s="39"/>
      <c r="F40" s="39"/>
      <c r="G40" s="39"/>
      <c r="H40" s="39"/>
      <c r="I40" s="110"/>
      <c r="J40" s="39"/>
      <c r="K40" s="42"/>
    </row>
    <row r="41" spans="2:11" s="1" customFormat="1" ht="6.95" customHeight="1">
      <c r="B41" s="38"/>
      <c r="C41" s="39"/>
      <c r="D41" s="39"/>
      <c r="E41" s="39"/>
      <c r="F41" s="39"/>
      <c r="G41" s="39"/>
      <c r="H41" s="39"/>
      <c r="I41" s="110"/>
      <c r="J41" s="39"/>
      <c r="K41" s="42"/>
    </row>
    <row r="42" spans="2:11" s="1" customFormat="1" ht="14.45" customHeight="1">
      <c r="B42" s="38"/>
      <c r="C42" s="34" t="s">
        <v>18</v>
      </c>
      <c r="D42" s="39"/>
      <c r="E42" s="39"/>
      <c r="F42" s="39"/>
      <c r="G42" s="39"/>
      <c r="H42" s="39"/>
      <c r="I42" s="110"/>
      <c r="J42" s="39"/>
      <c r="K42" s="42"/>
    </row>
    <row r="43" spans="2:11" s="1" customFormat="1" ht="29.25" customHeight="1">
      <c r="B43" s="38"/>
      <c r="C43" s="39"/>
      <c r="D43" s="39"/>
      <c r="E43" s="345" t="str">
        <f>E7</f>
        <v>Divadlo F.X.Šaldy Liberec - Výměna podlahy jeviště, výměna podlahy hlediště a renovace podlahových pouzder</v>
      </c>
      <c r="F43" s="346"/>
      <c r="G43" s="346"/>
      <c r="H43" s="346"/>
      <c r="I43" s="110"/>
      <c r="J43" s="39"/>
      <c r="K43" s="42"/>
    </row>
    <row r="44" spans="2:11" s="1" customFormat="1" ht="6.95" customHeight="1">
      <c r="B44" s="38"/>
      <c r="C44" s="39"/>
      <c r="D44" s="39"/>
      <c r="E44" s="39"/>
      <c r="F44" s="39"/>
      <c r="G44" s="39"/>
      <c r="H44" s="39"/>
      <c r="I44" s="110"/>
      <c r="J44" s="39"/>
      <c r="K44" s="42"/>
    </row>
    <row r="45" spans="2:11" s="1" customFormat="1" ht="18" customHeight="1">
      <c r="B45" s="38"/>
      <c r="C45" s="34" t="s">
        <v>23</v>
      </c>
      <c r="D45" s="39"/>
      <c r="E45" s="39"/>
      <c r="F45" s="32" t="str">
        <f>F10</f>
        <v>Liberec</v>
      </c>
      <c r="G45" s="39"/>
      <c r="H45" s="39"/>
      <c r="I45" s="111" t="s">
        <v>25</v>
      </c>
      <c r="J45" s="112" t="str">
        <f>IF(J10="","",J10)</f>
        <v>21. 5. 2017</v>
      </c>
      <c r="K45" s="42"/>
    </row>
    <row r="46" spans="2:11" s="1" customFormat="1" ht="6.95" customHeight="1">
      <c r="B46" s="38"/>
      <c r="C46" s="39"/>
      <c r="D46" s="39"/>
      <c r="E46" s="39"/>
      <c r="F46" s="39"/>
      <c r="G46" s="39"/>
      <c r="H46" s="39"/>
      <c r="I46" s="110"/>
      <c r="J46" s="39"/>
      <c r="K46" s="42"/>
    </row>
    <row r="47" spans="2:11" s="1" customFormat="1" ht="15">
      <c r="B47" s="38"/>
      <c r="C47" s="34" t="s">
        <v>27</v>
      </c>
      <c r="D47" s="39"/>
      <c r="E47" s="39"/>
      <c r="F47" s="32" t="str">
        <f>E13</f>
        <v xml:space="preserve"> </v>
      </c>
      <c r="G47" s="39"/>
      <c r="H47" s="39"/>
      <c r="I47" s="111" t="s">
        <v>33</v>
      </c>
      <c r="J47" s="32" t="str">
        <f>E19</f>
        <v xml:space="preserve"> </v>
      </c>
      <c r="K47" s="42"/>
    </row>
    <row r="48" spans="2:11" s="1" customFormat="1" ht="14.45" customHeight="1">
      <c r="B48" s="38"/>
      <c r="C48" s="34" t="s">
        <v>31</v>
      </c>
      <c r="D48" s="39"/>
      <c r="E48" s="39"/>
      <c r="F48" s="32" t="str">
        <f>IF(E16="","",E16)</f>
        <v/>
      </c>
      <c r="G48" s="39"/>
      <c r="H48" s="39"/>
      <c r="I48" s="110"/>
      <c r="J48" s="39"/>
      <c r="K48" s="42"/>
    </row>
    <row r="49" spans="2:47" s="1" customFormat="1" ht="10.35" customHeight="1">
      <c r="B49" s="38"/>
      <c r="C49" s="39"/>
      <c r="D49" s="39"/>
      <c r="E49" s="39"/>
      <c r="F49" s="39"/>
      <c r="G49" s="39"/>
      <c r="H49" s="39"/>
      <c r="I49" s="110"/>
      <c r="J49" s="39"/>
      <c r="K49" s="42"/>
    </row>
    <row r="50" spans="2:47" s="1" customFormat="1" ht="29.25" customHeight="1">
      <c r="B50" s="38"/>
      <c r="C50" s="136" t="s">
        <v>85</v>
      </c>
      <c r="D50" s="124"/>
      <c r="E50" s="124"/>
      <c r="F50" s="124"/>
      <c r="G50" s="124"/>
      <c r="H50" s="124"/>
      <c r="I50" s="137"/>
      <c r="J50" s="138" t="s">
        <v>86</v>
      </c>
      <c r="K50" s="139"/>
    </row>
    <row r="51" spans="2:47" s="1" customFormat="1" ht="10.35" customHeight="1">
      <c r="B51" s="38"/>
      <c r="C51" s="39"/>
      <c r="D51" s="39"/>
      <c r="E51" s="39"/>
      <c r="F51" s="39"/>
      <c r="G51" s="39"/>
      <c r="H51" s="39"/>
      <c r="I51" s="110"/>
      <c r="J51" s="39"/>
      <c r="K51" s="42"/>
    </row>
    <row r="52" spans="2:47" s="1" customFormat="1" ht="29.25" customHeight="1">
      <c r="B52" s="38"/>
      <c r="C52" s="140" t="s">
        <v>87</v>
      </c>
      <c r="D52" s="39"/>
      <c r="E52" s="39"/>
      <c r="F52" s="39"/>
      <c r="G52" s="39"/>
      <c r="H52" s="39"/>
      <c r="I52" s="110"/>
      <c r="J52" s="120">
        <f>J83</f>
        <v>0</v>
      </c>
      <c r="K52" s="42"/>
      <c r="AU52" s="21" t="s">
        <v>88</v>
      </c>
    </row>
    <row r="53" spans="2:47" s="7" customFormat="1" ht="24.95" customHeight="1">
      <c r="B53" s="141"/>
      <c r="C53" s="142"/>
      <c r="D53" s="143" t="s">
        <v>89</v>
      </c>
      <c r="E53" s="144"/>
      <c r="F53" s="144"/>
      <c r="G53" s="144"/>
      <c r="H53" s="144"/>
      <c r="I53" s="145"/>
      <c r="J53" s="146">
        <f>J84</f>
        <v>0</v>
      </c>
      <c r="K53" s="147"/>
    </row>
    <row r="54" spans="2:47" s="8" customFormat="1" ht="19.899999999999999" customHeight="1">
      <c r="B54" s="148"/>
      <c r="C54" s="149"/>
      <c r="D54" s="150" t="s">
        <v>90</v>
      </c>
      <c r="E54" s="151"/>
      <c r="F54" s="151"/>
      <c r="G54" s="151"/>
      <c r="H54" s="151"/>
      <c r="I54" s="152"/>
      <c r="J54" s="153">
        <f>J85</f>
        <v>0</v>
      </c>
      <c r="K54" s="154"/>
    </row>
    <row r="55" spans="2:47" s="8" customFormat="1" ht="19.899999999999999" customHeight="1">
      <c r="B55" s="148"/>
      <c r="C55" s="149"/>
      <c r="D55" s="150" t="s">
        <v>91</v>
      </c>
      <c r="E55" s="151"/>
      <c r="F55" s="151"/>
      <c r="G55" s="151"/>
      <c r="H55" s="151"/>
      <c r="I55" s="152"/>
      <c r="J55" s="153">
        <f>J105</f>
        <v>0</v>
      </c>
      <c r="K55" s="154"/>
    </row>
    <row r="56" spans="2:47" s="8" customFormat="1" ht="19.899999999999999" customHeight="1">
      <c r="B56" s="148"/>
      <c r="C56" s="149"/>
      <c r="D56" s="150" t="s">
        <v>92</v>
      </c>
      <c r="E56" s="151"/>
      <c r="F56" s="151"/>
      <c r="G56" s="151"/>
      <c r="H56" s="151"/>
      <c r="I56" s="152"/>
      <c r="J56" s="153">
        <f>J108</f>
        <v>0</v>
      </c>
      <c r="K56" s="154"/>
    </row>
    <row r="57" spans="2:47" s="7" customFormat="1" ht="24.95" customHeight="1">
      <c r="B57" s="141"/>
      <c r="C57" s="142"/>
      <c r="D57" s="143" t="s">
        <v>93</v>
      </c>
      <c r="E57" s="144"/>
      <c r="F57" s="144"/>
      <c r="G57" s="144"/>
      <c r="H57" s="144"/>
      <c r="I57" s="145"/>
      <c r="J57" s="146">
        <f>J112</f>
        <v>0</v>
      </c>
      <c r="K57" s="147"/>
    </row>
    <row r="58" spans="2:47" s="8" customFormat="1" ht="19.899999999999999" customHeight="1">
      <c r="B58" s="148"/>
      <c r="C58" s="149"/>
      <c r="D58" s="150" t="s">
        <v>90</v>
      </c>
      <c r="E58" s="151"/>
      <c r="F58" s="151"/>
      <c r="G58" s="151"/>
      <c r="H58" s="151"/>
      <c r="I58" s="152"/>
      <c r="J58" s="153">
        <f>J113</f>
        <v>0</v>
      </c>
      <c r="K58" s="154"/>
    </row>
    <row r="59" spans="2:47" s="8" customFormat="1" ht="19.899999999999999" customHeight="1">
      <c r="B59" s="148"/>
      <c r="C59" s="149"/>
      <c r="D59" s="150" t="s">
        <v>91</v>
      </c>
      <c r="E59" s="151"/>
      <c r="F59" s="151"/>
      <c r="G59" s="151"/>
      <c r="H59" s="151"/>
      <c r="I59" s="152"/>
      <c r="J59" s="153">
        <f>J133</f>
        <v>0</v>
      </c>
      <c r="K59" s="154"/>
    </row>
    <row r="60" spans="2:47" s="8" customFormat="1" ht="19.899999999999999" customHeight="1">
      <c r="B60" s="148"/>
      <c r="C60" s="149"/>
      <c r="D60" s="150" t="s">
        <v>92</v>
      </c>
      <c r="E60" s="151"/>
      <c r="F60" s="151"/>
      <c r="G60" s="151"/>
      <c r="H60" s="151"/>
      <c r="I60" s="152"/>
      <c r="J60" s="153">
        <f>J138</f>
        <v>0</v>
      </c>
      <c r="K60" s="154"/>
    </row>
    <row r="61" spans="2:47" s="7" customFormat="1" ht="24.95" customHeight="1">
      <c r="B61" s="141"/>
      <c r="C61" s="142"/>
      <c r="D61" s="143" t="s">
        <v>94</v>
      </c>
      <c r="E61" s="144"/>
      <c r="F61" s="144"/>
      <c r="G61" s="144"/>
      <c r="H61" s="144"/>
      <c r="I61" s="145"/>
      <c r="J61" s="146">
        <f>J142</f>
        <v>0</v>
      </c>
      <c r="K61" s="147"/>
    </row>
    <row r="62" spans="2:47" s="7" customFormat="1" ht="24.95" customHeight="1">
      <c r="B62" s="141"/>
      <c r="C62" s="142"/>
      <c r="D62" s="143" t="s">
        <v>95</v>
      </c>
      <c r="E62" s="144"/>
      <c r="F62" s="144"/>
      <c r="G62" s="144"/>
      <c r="H62" s="144"/>
      <c r="I62" s="145"/>
      <c r="J62" s="146">
        <f>J151</f>
        <v>0</v>
      </c>
      <c r="K62" s="147"/>
    </row>
    <row r="63" spans="2:47" s="7" customFormat="1" ht="24.95" customHeight="1">
      <c r="B63" s="141"/>
      <c r="C63" s="142"/>
      <c r="D63" s="143" t="s">
        <v>96</v>
      </c>
      <c r="E63" s="144"/>
      <c r="F63" s="144"/>
      <c r="G63" s="144"/>
      <c r="H63" s="144"/>
      <c r="I63" s="145"/>
      <c r="J63" s="146">
        <f>J158</f>
        <v>0</v>
      </c>
      <c r="K63" s="147"/>
    </row>
    <row r="64" spans="2:47" s="8" customFormat="1" ht="19.899999999999999" customHeight="1">
      <c r="B64" s="148"/>
      <c r="C64" s="149"/>
      <c r="D64" s="150" t="s">
        <v>97</v>
      </c>
      <c r="E64" s="151"/>
      <c r="F64" s="151"/>
      <c r="G64" s="151"/>
      <c r="H64" s="151"/>
      <c r="I64" s="152"/>
      <c r="J64" s="153">
        <f>J159</f>
        <v>0</v>
      </c>
      <c r="K64" s="154"/>
    </row>
    <row r="65" spans="2:12" s="8" customFormat="1" ht="19.899999999999999" customHeight="1">
      <c r="B65" s="148"/>
      <c r="C65" s="149"/>
      <c r="D65" s="150" t="s">
        <v>98</v>
      </c>
      <c r="E65" s="151"/>
      <c r="F65" s="151"/>
      <c r="G65" s="151"/>
      <c r="H65" s="151"/>
      <c r="I65" s="152"/>
      <c r="J65" s="153">
        <f>J162</f>
        <v>0</v>
      </c>
      <c r="K65" s="154"/>
    </row>
    <row r="66" spans="2:12" s="1" customFormat="1" ht="21.75" customHeight="1">
      <c r="B66" s="38"/>
      <c r="C66" s="39"/>
      <c r="D66" s="39"/>
      <c r="E66" s="39"/>
      <c r="F66" s="39"/>
      <c r="G66" s="39"/>
      <c r="H66" s="39"/>
      <c r="I66" s="110"/>
      <c r="J66" s="39"/>
      <c r="K66" s="42"/>
    </row>
    <row r="67" spans="2:12" s="1" customFormat="1" ht="6.95" customHeight="1">
      <c r="B67" s="53"/>
      <c r="C67" s="54"/>
      <c r="D67" s="54"/>
      <c r="E67" s="54"/>
      <c r="F67" s="54"/>
      <c r="G67" s="54"/>
      <c r="H67" s="54"/>
      <c r="I67" s="131"/>
      <c r="J67" s="54"/>
      <c r="K67" s="55"/>
    </row>
    <row r="71" spans="2:12" s="1" customFormat="1" ht="6.95" customHeight="1">
      <c r="B71" s="56"/>
      <c r="C71" s="57"/>
      <c r="D71" s="57"/>
      <c r="E71" s="57"/>
      <c r="F71" s="57"/>
      <c r="G71" s="57"/>
      <c r="H71" s="57"/>
      <c r="I71" s="134"/>
      <c r="J71" s="57"/>
      <c r="K71" s="57"/>
      <c r="L71" s="58"/>
    </row>
    <row r="72" spans="2:12" s="1" customFormat="1" ht="36.950000000000003" customHeight="1">
      <c r="B72" s="38"/>
      <c r="C72" s="59" t="s">
        <v>99</v>
      </c>
      <c r="D72" s="60"/>
      <c r="E72" s="60"/>
      <c r="F72" s="60"/>
      <c r="G72" s="60"/>
      <c r="H72" s="60"/>
      <c r="I72" s="155"/>
      <c r="J72" s="60"/>
      <c r="K72" s="60"/>
      <c r="L72" s="58"/>
    </row>
    <row r="73" spans="2:12" s="1" customFormat="1" ht="6.95" customHeight="1">
      <c r="B73" s="38"/>
      <c r="C73" s="60"/>
      <c r="D73" s="60"/>
      <c r="E73" s="60"/>
      <c r="F73" s="60"/>
      <c r="G73" s="60"/>
      <c r="H73" s="60"/>
      <c r="I73" s="155"/>
      <c r="J73" s="60"/>
      <c r="K73" s="60"/>
      <c r="L73" s="58"/>
    </row>
    <row r="74" spans="2:12" s="1" customFormat="1" ht="14.45" customHeight="1">
      <c r="B74" s="38"/>
      <c r="C74" s="62" t="s">
        <v>18</v>
      </c>
      <c r="D74" s="60"/>
      <c r="E74" s="60"/>
      <c r="F74" s="60"/>
      <c r="G74" s="60"/>
      <c r="H74" s="60"/>
      <c r="I74" s="155"/>
      <c r="J74" s="60"/>
      <c r="K74" s="60"/>
      <c r="L74" s="58"/>
    </row>
    <row r="75" spans="2:12" s="1" customFormat="1" ht="23.25" customHeight="1">
      <c r="B75" s="38"/>
      <c r="C75" s="60"/>
      <c r="D75" s="60"/>
      <c r="E75" s="313" t="str">
        <f>E7</f>
        <v>Divadlo F.X.Šaldy Liberec - Výměna podlahy jeviště, výměna podlahy hlediště a renovace podlahových pouzder</v>
      </c>
      <c r="F75" s="347"/>
      <c r="G75" s="347"/>
      <c r="H75" s="347"/>
      <c r="I75" s="155"/>
      <c r="J75" s="60"/>
      <c r="K75" s="60"/>
      <c r="L75" s="58"/>
    </row>
    <row r="76" spans="2:12" s="1" customFormat="1" ht="6.95" customHeight="1">
      <c r="B76" s="38"/>
      <c r="C76" s="60"/>
      <c r="D76" s="60"/>
      <c r="E76" s="60"/>
      <c r="F76" s="60"/>
      <c r="G76" s="60"/>
      <c r="H76" s="60"/>
      <c r="I76" s="155"/>
      <c r="J76" s="60"/>
      <c r="K76" s="60"/>
      <c r="L76" s="58"/>
    </row>
    <row r="77" spans="2:12" s="1" customFormat="1" ht="18" customHeight="1">
      <c r="B77" s="38"/>
      <c r="C77" s="62" t="s">
        <v>23</v>
      </c>
      <c r="D77" s="60"/>
      <c r="E77" s="60"/>
      <c r="F77" s="156" t="str">
        <f>F10</f>
        <v>Liberec</v>
      </c>
      <c r="G77" s="60"/>
      <c r="H77" s="60"/>
      <c r="I77" s="157" t="s">
        <v>25</v>
      </c>
      <c r="J77" s="70" t="str">
        <f>IF(J10="","",J10)</f>
        <v>21. 5. 2017</v>
      </c>
      <c r="K77" s="60"/>
      <c r="L77" s="58"/>
    </row>
    <row r="78" spans="2:12" s="1" customFormat="1" ht="6.95" customHeight="1">
      <c r="B78" s="38"/>
      <c r="C78" s="60"/>
      <c r="D78" s="60"/>
      <c r="E78" s="60"/>
      <c r="F78" s="60"/>
      <c r="G78" s="60"/>
      <c r="H78" s="60"/>
      <c r="I78" s="155"/>
      <c r="J78" s="60"/>
      <c r="K78" s="60"/>
      <c r="L78" s="58"/>
    </row>
    <row r="79" spans="2:12" s="1" customFormat="1" ht="15">
      <c r="B79" s="38"/>
      <c r="C79" s="62" t="s">
        <v>27</v>
      </c>
      <c r="D79" s="60"/>
      <c r="E79" s="60"/>
      <c r="F79" s="156" t="str">
        <f>E13</f>
        <v xml:space="preserve"> </v>
      </c>
      <c r="G79" s="60"/>
      <c r="H79" s="60"/>
      <c r="I79" s="157" t="s">
        <v>33</v>
      </c>
      <c r="J79" s="156" t="str">
        <f>E19</f>
        <v xml:space="preserve"> </v>
      </c>
      <c r="K79" s="60"/>
      <c r="L79" s="58"/>
    </row>
    <row r="80" spans="2:12" s="1" customFormat="1" ht="14.45" customHeight="1">
      <c r="B80" s="38"/>
      <c r="C80" s="62" t="s">
        <v>31</v>
      </c>
      <c r="D80" s="60"/>
      <c r="E80" s="60"/>
      <c r="F80" s="156" t="str">
        <f>IF(E16="","",E16)</f>
        <v/>
      </c>
      <c r="G80" s="60"/>
      <c r="H80" s="60"/>
      <c r="I80" s="155"/>
      <c r="J80" s="60"/>
      <c r="K80" s="60"/>
      <c r="L80" s="58"/>
    </row>
    <row r="81" spans="2:65" s="1" customFormat="1" ht="10.35" customHeight="1">
      <c r="B81" s="38"/>
      <c r="C81" s="60"/>
      <c r="D81" s="60"/>
      <c r="E81" s="60"/>
      <c r="F81" s="60"/>
      <c r="G81" s="60"/>
      <c r="H81" s="60"/>
      <c r="I81" s="155"/>
      <c r="J81" s="60"/>
      <c r="K81" s="60"/>
      <c r="L81" s="58"/>
    </row>
    <row r="82" spans="2:65" s="9" customFormat="1" ht="29.25" customHeight="1">
      <c r="B82" s="158"/>
      <c r="C82" s="159" t="s">
        <v>100</v>
      </c>
      <c r="D82" s="160" t="s">
        <v>55</v>
      </c>
      <c r="E82" s="160" t="s">
        <v>51</v>
      </c>
      <c r="F82" s="160" t="s">
        <v>101</v>
      </c>
      <c r="G82" s="160" t="s">
        <v>102</v>
      </c>
      <c r="H82" s="160" t="s">
        <v>103</v>
      </c>
      <c r="I82" s="161" t="s">
        <v>104</v>
      </c>
      <c r="J82" s="160" t="s">
        <v>86</v>
      </c>
      <c r="K82" s="162" t="s">
        <v>105</v>
      </c>
      <c r="L82" s="163"/>
      <c r="M82" s="78" t="s">
        <v>106</v>
      </c>
      <c r="N82" s="79" t="s">
        <v>40</v>
      </c>
      <c r="O82" s="79" t="s">
        <v>107</v>
      </c>
      <c r="P82" s="79" t="s">
        <v>108</v>
      </c>
      <c r="Q82" s="79" t="s">
        <v>109</v>
      </c>
      <c r="R82" s="79" t="s">
        <v>110</v>
      </c>
      <c r="S82" s="79" t="s">
        <v>111</v>
      </c>
      <c r="T82" s="80" t="s">
        <v>112</v>
      </c>
    </row>
    <row r="83" spans="2:65" s="1" customFormat="1" ht="29.25" customHeight="1">
      <c r="B83" s="38"/>
      <c r="C83" s="84" t="s">
        <v>87</v>
      </c>
      <c r="D83" s="60"/>
      <c r="E83" s="60"/>
      <c r="F83" s="60"/>
      <c r="G83" s="60"/>
      <c r="H83" s="60"/>
      <c r="I83" s="155"/>
      <c r="J83" s="164">
        <f>BK83</f>
        <v>0</v>
      </c>
      <c r="K83" s="60"/>
      <c r="L83" s="58"/>
      <c r="M83" s="81"/>
      <c r="N83" s="82"/>
      <c r="O83" s="82"/>
      <c r="P83" s="165">
        <f>P84+P112+P142+P151+P158</f>
        <v>0</v>
      </c>
      <c r="Q83" s="82"/>
      <c r="R83" s="165">
        <f>R84+R112+R142+R151+R158</f>
        <v>12.901020000000003</v>
      </c>
      <c r="S83" s="82"/>
      <c r="T83" s="166">
        <f>T84+T112+T142+T151+T158</f>
        <v>11.439</v>
      </c>
      <c r="AT83" s="21" t="s">
        <v>69</v>
      </c>
      <c r="AU83" s="21" t="s">
        <v>88</v>
      </c>
      <c r="BK83" s="167">
        <f>BK84+BK112+BK142+BK151+BK158</f>
        <v>0</v>
      </c>
    </row>
    <row r="84" spans="2:65" s="10" customFormat="1" ht="37.35" customHeight="1">
      <c r="B84" s="168"/>
      <c r="C84" s="169"/>
      <c r="D84" s="170" t="s">
        <v>69</v>
      </c>
      <c r="E84" s="171" t="s">
        <v>113</v>
      </c>
      <c r="F84" s="171" t="s">
        <v>114</v>
      </c>
      <c r="G84" s="169"/>
      <c r="H84" s="169"/>
      <c r="I84" s="172"/>
      <c r="J84" s="173">
        <f>BK84</f>
        <v>0</v>
      </c>
      <c r="K84" s="169"/>
      <c r="L84" s="174"/>
      <c r="M84" s="175"/>
      <c r="N84" s="176"/>
      <c r="O84" s="176"/>
      <c r="P84" s="177">
        <f>P85+P105+P108</f>
        <v>0</v>
      </c>
      <c r="Q84" s="176"/>
      <c r="R84" s="177">
        <f>R85+R105+R108</f>
        <v>3.9021099999999995</v>
      </c>
      <c r="S84" s="176"/>
      <c r="T84" s="178">
        <f>T85+T105+T108</f>
        <v>3.4132500000000001</v>
      </c>
      <c r="AR84" s="179" t="s">
        <v>82</v>
      </c>
      <c r="AT84" s="180" t="s">
        <v>69</v>
      </c>
      <c r="AU84" s="180" t="s">
        <v>70</v>
      </c>
      <c r="AY84" s="179" t="s">
        <v>115</v>
      </c>
      <c r="BK84" s="181">
        <f>BK85+BK105+BK108</f>
        <v>0</v>
      </c>
    </row>
    <row r="85" spans="2:65" s="10" customFormat="1" ht="19.899999999999999" customHeight="1">
      <c r="B85" s="168"/>
      <c r="C85" s="169"/>
      <c r="D85" s="182" t="s">
        <v>69</v>
      </c>
      <c r="E85" s="183" t="s">
        <v>116</v>
      </c>
      <c r="F85" s="183" t="s">
        <v>117</v>
      </c>
      <c r="G85" s="169"/>
      <c r="H85" s="169"/>
      <c r="I85" s="172"/>
      <c r="J85" s="184">
        <f>BK85</f>
        <v>0</v>
      </c>
      <c r="K85" s="169"/>
      <c r="L85" s="174"/>
      <c r="M85" s="175"/>
      <c r="N85" s="176"/>
      <c r="O85" s="176"/>
      <c r="P85" s="177">
        <f>SUM(P86:P104)</f>
        <v>0</v>
      </c>
      <c r="Q85" s="176"/>
      <c r="R85" s="177">
        <f>SUM(R86:R104)</f>
        <v>3.8488299999999995</v>
      </c>
      <c r="S85" s="176"/>
      <c r="T85" s="178">
        <f>SUM(T86:T104)</f>
        <v>3.4132500000000001</v>
      </c>
      <c r="AR85" s="179" t="s">
        <v>82</v>
      </c>
      <c r="AT85" s="180" t="s">
        <v>69</v>
      </c>
      <c r="AU85" s="180" t="s">
        <v>75</v>
      </c>
      <c r="AY85" s="179" t="s">
        <v>115</v>
      </c>
      <c r="BK85" s="181">
        <f>SUM(BK86:BK104)</f>
        <v>0</v>
      </c>
    </row>
    <row r="86" spans="2:65" s="1" customFormat="1" ht="31.5" customHeight="1">
      <c r="B86" s="38"/>
      <c r="C86" s="185" t="s">
        <v>75</v>
      </c>
      <c r="D86" s="185" t="s">
        <v>118</v>
      </c>
      <c r="E86" s="186" t="s">
        <v>119</v>
      </c>
      <c r="F86" s="187" t="s">
        <v>120</v>
      </c>
      <c r="G86" s="188" t="s">
        <v>121</v>
      </c>
      <c r="H86" s="189">
        <v>111</v>
      </c>
      <c r="I86" s="190"/>
      <c r="J86" s="191">
        <f>ROUND(I86*H86,2)</f>
        <v>0</v>
      </c>
      <c r="K86" s="187" t="s">
        <v>21</v>
      </c>
      <c r="L86" s="58"/>
      <c r="M86" s="192" t="s">
        <v>21</v>
      </c>
      <c r="N86" s="193" t="s">
        <v>41</v>
      </c>
      <c r="O86" s="39"/>
      <c r="P86" s="194">
        <f>O86*H86</f>
        <v>0</v>
      </c>
      <c r="Q86" s="194">
        <v>0</v>
      </c>
      <c r="R86" s="194">
        <f>Q86*H86</f>
        <v>0</v>
      </c>
      <c r="S86" s="194">
        <v>0</v>
      </c>
      <c r="T86" s="195">
        <f>S86*H86</f>
        <v>0</v>
      </c>
      <c r="AR86" s="21" t="s">
        <v>122</v>
      </c>
      <c r="AT86" s="21" t="s">
        <v>118</v>
      </c>
      <c r="AU86" s="21" t="s">
        <v>82</v>
      </c>
      <c r="AY86" s="21" t="s">
        <v>115</v>
      </c>
      <c r="BE86" s="196">
        <f>IF(N86="základní",J86,0)</f>
        <v>0</v>
      </c>
      <c r="BF86" s="196">
        <f>IF(N86="snížená",J86,0)</f>
        <v>0</v>
      </c>
      <c r="BG86" s="196">
        <f>IF(N86="zákl. přenesená",J86,0)</f>
        <v>0</v>
      </c>
      <c r="BH86" s="196">
        <f>IF(N86="sníž. přenesená",J86,0)</f>
        <v>0</v>
      </c>
      <c r="BI86" s="196">
        <f>IF(N86="nulová",J86,0)</f>
        <v>0</v>
      </c>
      <c r="BJ86" s="21" t="s">
        <v>75</v>
      </c>
      <c r="BK86" s="196">
        <f>ROUND(I86*H86,2)</f>
        <v>0</v>
      </c>
      <c r="BL86" s="21" t="s">
        <v>122</v>
      </c>
      <c r="BM86" s="21" t="s">
        <v>123</v>
      </c>
    </row>
    <row r="87" spans="2:65" s="1" customFormat="1">
      <c r="B87" s="38"/>
      <c r="C87" s="60"/>
      <c r="D87" s="197" t="s">
        <v>124</v>
      </c>
      <c r="E87" s="60"/>
      <c r="F87" s="198" t="s">
        <v>125</v>
      </c>
      <c r="G87" s="60"/>
      <c r="H87" s="60"/>
      <c r="I87" s="155"/>
      <c r="J87" s="60"/>
      <c r="K87" s="60"/>
      <c r="L87" s="58"/>
      <c r="M87" s="199"/>
      <c r="N87" s="39"/>
      <c r="O87" s="39"/>
      <c r="P87" s="39"/>
      <c r="Q87" s="39"/>
      <c r="R87" s="39"/>
      <c r="S87" s="39"/>
      <c r="T87" s="75"/>
      <c r="AT87" s="21" t="s">
        <v>124</v>
      </c>
      <c r="AU87" s="21" t="s">
        <v>82</v>
      </c>
    </row>
    <row r="88" spans="2:65" s="1" customFormat="1" ht="22.5" customHeight="1">
      <c r="B88" s="38"/>
      <c r="C88" s="200" t="s">
        <v>82</v>
      </c>
      <c r="D88" s="200" t="s">
        <v>126</v>
      </c>
      <c r="E88" s="201" t="s">
        <v>127</v>
      </c>
      <c r="F88" s="202" t="s">
        <v>128</v>
      </c>
      <c r="G88" s="203" t="s">
        <v>121</v>
      </c>
      <c r="H88" s="204">
        <v>122.1</v>
      </c>
      <c r="I88" s="205"/>
      <c r="J88" s="206">
        <f>ROUND(I88*H88,2)</f>
        <v>0</v>
      </c>
      <c r="K88" s="202" t="s">
        <v>21</v>
      </c>
      <c r="L88" s="207"/>
      <c r="M88" s="208" t="s">
        <v>21</v>
      </c>
      <c r="N88" s="209" t="s">
        <v>41</v>
      </c>
      <c r="O88" s="39"/>
      <c r="P88" s="194">
        <f>O88*H88</f>
        <v>0</v>
      </c>
      <c r="Q88" s="194">
        <v>2.8400000000000002E-2</v>
      </c>
      <c r="R88" s="194">
        <f>Q88*H88</f>
        <v>3.4676399999999998</v>
      </c>
      <c r="S88" s="194">
        <v>0</v>
      </c>
      <c r="T88" s="195">
        <f>S88*H88</f>
        <v>0</v>
      </c>
      <c r="AR88" s="21" t="s">
        <v>129</v>
      </c>
      <c r="AT88" s="21" t="s">
        <v>126</v>
      </c>
      <c r="AU88" s="21" t="s">
        <v>82</v>
      </c>
      <c r="AY88" s="21" t="s">
        <v>115</v>
      </c>
      <c r="BE88" s="196">
        <f>IF(N88="základní",J88,0)</f>
        <v>0</v>
      </c>
      <c r="BF88" s="196">
        <f>IF(N88="snížená",J88,0)</f>
        <v>0</v>
      </c>
      <c r="BG88" s="196">
        <f>IF(N88="zákl. přenesená",J88,0)</f>
        <v>0</v>
      </c>
      <c r="BH88" s="196">
        <f>IF(N88="sníž. přenesená",J88,0)</f>
        <v>0</v>
      </c>
      <c r="BI88" s="196">
        <f>IF(N88="nulová",J88,0)</f>
        <v>0</v>
      </c>
      <c r="BJ88" s="21" t="s">
        <v>75</v>
      </c>
      <c r="BK88" s="196">
        <f>ROUND(I88*H88,2)</f>
        <v>0</v>
      </c>
      <c r="BL88" s="21" t="s">
        <v>122</v>
      </c>
      <c r="BM88" s="21" t="s">
        <v>130</v>
      </c>
    </row>
    <row r="89" spans="2:65" s="1" customFormat="1">
      <c r="B89" s="38"/>
      <c r="C89" s="60"/>
      <c r="D89" s="210" t="s">
        <v>124</v>
      </c>
      <c r="E89" s="60"/>
      <c r="F89" s="211" t="s">
        <v>128</v>
      </c>
      <c r="G89" s="60"/>
      <c r="H89" s="60"/>
      <c r="I89" s="155"/>
      <c r="J89" s="60"/>
      <c r="K89" s="60"/>
      <c r="L89" s="58"/>
      <c r="M89" s="199"/>
      <c r="N89" s="39"/>
      <c r="O89" s="39"/>
      <c r="P89" s="39"/>
      <c r="Q89" s="39"/>
      <c r="R89" s="39"/>
      <c r="S89" s="39"/>
      <c r="T89" s="75"/>
      <c r="AT89" s="21" t="s">
        <v>124</v>
      </c>
      <c r="AU89" s="21" t="s">
        <v>82</v>
      </c>
    </row>
    <row r="90" spans="2:65" s="11" customFormat="1">
      <c r="B90" s="212"/>
      <c r="C90" s="213"/>
      <c r="D90" s="197" t="s">
        <v>131</v>
      </c>
      <c r="E90" s="214" t="s">
        <v>21</v>
      </c>
      <c r="F90" s="215" t="s">
        <v>132</v>
      </c>
      <c r="G90" s="213"/>
      <c r="H90" s="216">
        <v>122.1</v>
      </c>
      <c r="I90" s="217"/>
      <c r="J90" s="213"/>
      <c r="K90" s="213"/>
      <c r="L90" s="218"/>
      <c r="M90" s="219"/>
      <c r="N90" s="220"/>
      <c r="O90" s="220"/>
      <c r="P90" s="220"/>
      <c r="Q90" s="220"/>
      <c r="R90" s="220"/>
      <c r="S90" s="220"/>
      <c r="T90" s="221"/>
      <c r="AT90" s="222" t="s">
        <v>131</v>
      </c>
      <c r="AU90" s="222" t="s">
        <v>82</v>
      </c>
      <c r="AV90" s="11" t="s">
        <v>82</v>
      </c>
      <c r="AW90" s="11" t="s">
        <v>34</v>
      </c>
      <c r="AX90" s="11" t="s">
        <v>75</v>
      </c>
      <c r="AY90" s="222" t="s">
        <v>115</v>
      </c>
    </row>
    <row r="91" spans="2:65" s="1" customFormat="1" ht="22.5" customHeight="1">
      <c r="B91" s="38"/>
      <c r="C91" s="200" t="s">
        <v>133</v>
      </c>
      <c r="D91" s="200" t="s">
        <v>126</v>
      </c>
      <c r="E91" s="201" t="s">
        <v>134</v>
      </c>
      <c r="F91" s="202" t="s">
        <v>135</v>
      </c>
      <c r="G91" s="203" t="s">
        <v>121</v>
      </c>
      <c r="H91" s="204">
        <v>20</v>
      </c>
      <c r="I91" s="205"/>
      <c r="J91" s="206">
        <f>ROUND(I91*H91,2)</f>
        <v>0</v>
      </c>
      <c r="K91" s="202" t="s">
        <v>21</v>
      </c>
      <c r="L91" s="207"/>
      <c r="M91" s="208" t="s">
        <v>21</v>
      </c>
      <c r="N91" s="209" t="s">
        <v>41</v>
      </c>
      <c r="O91" s="39"/>
      <c r="P91" s="194">
        <f>O91*H91</f>
        <v>0</v>
      </c>
      <c r="Q91" s="194">
        <v>8.9999999999999998E-4</v>
      </c>
      <c r="R91" s="194">
        <f>Q91*H91</f>
        <v>1.7999999999999999E-2</v>
      </c>
      <c r="S91" s="194">
        <v>0</v>
      </c>
      <c r="T91" s="195">
        <f>S91*H91</f>
        <v>0</v>
      </c>
      <c r="AR91" s="21" t="s">
        <v>129</v>
      </c>
      <c r="AT91" s="21" t="s">
        <v>126</v>
      </c>
      <c r="AU91" s="21" t="s">
        <v>82</v>
      </c>
      <c r="AY91" s="21" t="s">
        <v>115</v>
      </c>
      <c r="BE91" s="196">
        <f>IF(N91="základní",J91,0)</f>
        <v>0</v>
      </c>
      <c r="BF91" s="196">
        <f>IF(N91="snížená",J91,0)</f>
        <v>0</v>
      </c>
      <c r="BG91" s="196">
        <f>IF(N91="zákl. přenesená",J91,0)</f>
        <v>0</v>
      </c>
      <c r="BH91" s="196">
        <f>IF(N91="sníž. přenesená",J91,0)</f>
        <v>0</v>
      </c>
      <c r="BI91" s="196">
        <f>IF(N91="nulová",J91,0)</f>
        <v>0</v>
      </c>
      <c r="BJ91" s="21" t="s">
        <v>75</v>
      </c>
      <c r="BK91" s="196">
        <f>ROUND(I91*H91,2)</f>
        <v>0</v>
      </c>
      <c r="BL91" s="21" t="s">
        <v>122</v>
      </c>
      <c r="BM91" s="21" t="s">
        <v>136</v>
      </c>
    </row>
    <row r="92" spans="2:65" s="1" customFormat="1">
      <c r="B92" s="38"/>
      <c r="C92" s="60"/>
      <c r="D92" s="197" t="s">
        <v>124</v>
      </c>
      <c r="E92" s="60"/>
      <c r="F92" s="198" t="s">
        <v>135</v>
      </c>
      <c r="G92" s="60"/>
      <c r="H92" s="60"/>
      <c r="I92" s="155"/>
      <c r="J92" s="60"/>
      <c r="K92" s="60"/>
      <c r="L92" s="58"/>
      <c r="M92" s="199"/>
      <c r="N92" s="39"/>
      <c r="O92" s="39"/>
      <c r="P92" s="39"/>
      <c r="Q92" s="39"/>
      <c r="R92" s="39"/>
      <c r="S92" s="39"/>
      <c r="T92" s="75"/>
      <c r="AT92" s="21" t="s">
        <v>124</v>
      </c>
      <c r="AU92" s="21" t="s">
        <v>82</v>
      </c>
    </row>
    <row r="93" spans="2:65" s="1" customFormat="1" ht="22.5" customHeight="1">
      <c r="B93" s="38"/>
      <c r="C93" s="200" t="s">
        <v>137</v>
      </c>
      <c r="D93" s="200" t="s">
        <v>126</v>
      </c>
      <c r="E93" s="201" t="s">
        <v>138</v>
      </c>
      <c r="F93" s="202" t="s">
        <v>139</v>
      </c>
      <c r="G93" s="203" t="s">
        <v>140</v>
      </c>
      <c r="H93" s="204">
        <v>200</v>
      </c>
      <c r="I93" s="205"/>
      <c r="J93" s="206">
        <f>ROUND(I93*H93,2)</f>
        <v>0</v>
      </c>
      <c r="K93" s="202" t="s">
        <v>21</v>
      </c>
      <c r="L93" s="207"/>
      <c r="M93" s="208" t="s">
        <v>21</v>
      </c>
      <c r="N93" s="209" t="s">
        <v>41</v>
      </c>
      <c r="O93" s="39"/>
      <c r="P93" s="194">
        <f>O93*H93</f>
        <v>0</v>
      </c>
      <c r="Q93" s="194">
        <v>1.7600000000000001E-3</v>
      </c>
      <c r="R93" s="194">
        <f>Q93*H93</f>
        <v>0.35200000000000004</v>
      </c>
      <c r="S93" s="194">
        <v>0</v>
      </c>
      <c r="T93" s="195">
        <f>S93*H93</f>
        <v>0</v>
      </c>
      <c r="AR93" s="21" t="s">
        <v>129</v>
      </c>
      <c r="AT93" s="21" t="s">
        <v>126</v>
      </c>
      <c r="AU93" s="21" t="s">
        <v>82</v>
      </c>
      <c r="AY93" s="21" t="s">
        <v>115</v>
      </c>
      <c r="BE93" s="196">
        <f>IF(N93="základní",J93,0)</f>
        <v>0</v>
      </c>
      <c r="BF93" s="196">
        <f>IF(N93="snížená",J93,0)</f>
        <v>0</v>
      </c>
      <c r="BG93" s="196">
        <f>IF(N93="zákl. přenesená",J93,0)</f>
        <v>0</v>
      </c>
      <c r="BH93" s="196">
        <f>IF(N93="sníž. přenesená",J93,0)</f>
        <v>0</v>
      </c>
      <c r="BI93" s="196">
        <f>IF(N93="nulová",J93,0)</f>
        <v>0</v>
      </c>
      <c r="BJ93" s="21" t="s">
        <v>75</v>
      </c>
      <c r="BK93" s="196">
        <f>ROUND(I93*H93,2)</f>
        <v>0</v>
      </c>
      <c r="BL93" s="21" t="s">
        <v>122</v>
      </c>
      <c r="BM93" s="21" t="s">
        <v>141</v>
      </c>
    </row>
    <row r="94" spans="2:65" s="1" customFormat="1">
      <c r="B94" s="38"/>
      <c r="C94" s="60"/>
      <c r="D94" s="197" t="s">
        <v>124</v>
      </c>
      <c r="E94" s="60"/>
      <c r="F94" s="198" t="s">
        <v>139</v>
      </c>
      <c r="G94" s="60"/>
      <c r="H94" s="60"/>
      <c r="I94" s="155"/>
      <c r="J94" s="60"/>
      <c r="K94" s="60"/>
      <c r="L94" s="58"/>
      <c r="M94" s="199"/>
      <c r="N94" s="39"/>
      <c r="O94" s="39"/>
      <c r="P94" s="39"/>
      <c r="Q94" s="39"/>
      <c r="R94" s="39"/>
      <c r="S94" s="39"/>
      <c r="T94" s="75"/>
      <c r="AT94" s="21" t="s">
        <v>124</v>
      </c>
      <c r="AU94" s="21" t="s">
        <v>82</v>
      </c>
    </row>
    <row r="95" spans="2:65" s="1" customFormat="1" ht="22.5" customHeight="1">
      <c r="B95" s="38"/>
      <c r="C95" s="200" t="s">
        <v>142</v>
      </c>
      <c r="D95" s="200" t="s">
        <v>126</v>
      </c>
      <c r="E95" s="201" t="s">
        <v>143</v>
      </c>
      <c r="F95" s="202" t="s">
        <v>144</v>
      </c>
      <c r="G95" s="203" t="s">
        <v>140</v>
      </c>
      <c r="H95" s="204">
        <v>10</v>
      </c>
      <c r="I95" s="205"/>
      <c r="J95" s="206">
        <f>ROUND(I95*H95,2)</f>
        <v>0</v>
      </c>
      <c r="K95" s="202" t="s">
        <v>21</v>
      </c>
      <c r="L95" s="207"/>
      <c r="M95" s="208" t="s">
        <v>21</v>
      </c>
      <c r="N95" s="209" t="s">
        <v>41</v>
      </c>
      <c r="O95" s="39"/>
      <c r="P95" s="194">
        <f>O95*H95</f>
        <v>0</v>
      </c>
      <c r="Q95" s="194">
        <v>2.9999999999999997E-4</v>
      </c>
      <c r="R95" s="194">
        <f>Q95*H95</f>
        <v>2.9999999999999996E-3</v>
      </c>
      <c r="S95" s="194">
        <v>0</v>
      </c>
      <c r="T95" s="195">
        <f>S95*H95</f>
        <v>0</v>
      </c>
      <c r="AR95" s="21" t="s">
        <v>129</v>
      </c>
      <c r="AT95" s="21" t="s">
        <v>126</v>
      </c>
      <c r="AU95" s="21" t="s">
        <v>82</v>
      </c>
      <c r="AY95" s="21" t="s">
        <v>115</v>
      </c>
      <c r="BE95" s="196">
        <f>IF(N95="základní",J95,0)</f>
        <v>0</v>
      </c>
      <c r="BF95" s="196">
        <f>IF(N95="snížená",J95,0)</f>
        <v>0</v>
      </c>
      <c r="BG95" s="196">
        <f>IF(N95="zákl. přenesená",J95,0)</f>
        <v>0</v>
      </c>
      <c r="BH95" s="196">
        <f>IF(N95="sníž. přenesená",J95,0)</f>
        <v>0</v>
      </c>
      <c r="BI95" s="196">
        <f>IF(N95="nulová",J95,0)</f>
        <v>0</v>
      </c>
      <c r="BJ95" s="21" t="s">
        <v>75</v>
      </c>
      <c r="BK95" s="196">
        <f>ROUND(I95*H95,2)</f>
        <v>0</v>
      </c>
      <c r="BL95" s="21" t="s">
        <v>122</v>
      </c>
      <c r="BM95" s="21" t="s">
        <v>145</v>
      </c>
    </row>
    <row r="96" spans="2:65" s="1" customFormat="1">
      <c r="B96" s="38"/>
      <c r="C96" s="60"/>
      <c r="D96" s="197" t="s">
        <v>124</v>
      </c>
      <c r="E96" s="60"/>
      <c r="F96" s="198" t="s">
        <v>144</v>
      </c>
      <c r="G96" s="60"/>
      <c r="H96" s="60"/>
      <c r="I96" s="155"/>
      <c r="J96" s="60"/>
      <c r="K96" s="60"/>
      <c r="L96" s="58"/>
      <c r="M96" s="199"/>
      <c r="N96" s="39"/>
      <c r="O96" s="39"/>
      <c r="P96" s="39"/>
      <c r="Q96" s="39"/>
      <c r="R96" s="39"/>
      <c r="S96" s="39"/>
      <c r="T96" s="75"/>
      <c r="AT96" s="21" t="s">
        <v>124</v>
      </c>
      <c r="AU96" s="21" t="s">
        <v>82</v>
      </c>
    </row>
    <row r="97" spans="2:65" s="1" customFormat="1" ht="22.5" customHeight="1">
      <c r="B97" s="38"/>
      <c r="C97" s="200" t="s">
        <v>146</v>
      </c>
      <c r="D97" s="200" t="s">
        <v>126</v>
      </c>
      <c r="E97" s="201" t="s">
        <v>147</v>
      </c>
      <c r="F97" s="202" t="s">
        <v>148</v>
      </c>
      <c r="G97" s="203" t="s">
        <v>140</v>
      </c>
      <c r="H97" s="204">
        <v>40</v>
      </c>
      <c r="I97" s="205"/>
      <c r="J97" s="206">
        <f>ROUND(I97*H97,2)</f>
        <v>0</v>
      </c>
      <c r="K97" s="202" t="s">
        <v>21</v>
      </c>
      <c r="L97" s="207"/>
      <c r="M97" s="208" t="s">
        <v>21</v>
      </c>
      <c r="N97" s="209" t="s">
        <v>41</v>
      </c>
      <c r="O97" s="39"/>
      <c r="P97" s="194">
        <f>O97*H97</f>
        <v>0</v>
      </c>
      <c r="Q97" s="194">
        <v>2.0000000000000001E-4</v>
      </c>
      <c r="R97" s="194">
        <f>Q97*H97</f>
        <v>8.0000000000000002E-3</v>
      </c>
      <c r="S97" s="194">
        <v>0</v>
      </c>
      <c r="T97" s="195">
        <f>S97*H97</f>
        <v>0</v>
      </c>
      <c r="AR97" s="21" t="s">
        <v>129</v>
      </c>
      <c r="AT97" s="21" t="s">
        <v>126</v>
      </c>
      <c r="AU97" s="21" t="s">
        <v>82</v>
      </c>
      <c r="AY97" s="21" t="s">
        <v>115</v>
      </c>
      <c r="BE97" s="196">
        <f>IF(N97="základní",J97,0)</f>
        <v>0</v>
      </c>
      <c r="BF97" s="196">
        <f>IF(N97="snížená",J97,0)</f>
        <v>0</v>
      </c>
      <c r="BG97" s="196">
        <f>IF(N97="zákl. přenesená",J97,0)</f>
        <v>0</v>
      </c>
      <c r="BH97" s="196">
        <f>IF(N97="sníž. přenesená",J97,0)</f>
        <v>0</v>
      </c>
      <c r="BI97" s="196">
        <f>IF(N97="nulová",J97,0)</f>
        <v>0</v>
      </c>
      <c r="BJ97" s="21" t="s">
        <v>75</v>
      </c>
      <c r="BK97" s="196">
        <f>ROUND(I97*H97,2)</f>
        <v>0</v>
      </c>
      <c r="BL97" s="21" t="s">
        <v>122</v>
      </c>
      <c r="BM97" s="21" t="s">
        <v>149</v>
      </c>
    </row>
    <row r="98" spans="2:65" s="1" customFormat="1">
      <c r="B98" s="38"/>
      <c r="C98" s="60"/>
      <c r="D98" s="197" t="s">
        <v>124</v>
      </c>
      <c r="E98" s="60"/>
      <c r="F98" s="198" t="s">
        <v>148</v>
      </c>
      <c r="G98" s="60"/>
      <c r="H98" s="60"/>
      <c r="I98" s="155"/>
      <c r="J98" s="60"/>
      <c r="K98" s="60"/>
      <c r="L98" s="58"/>
      <c r="M98" s="199"/>
      <c r="N98" s="39"/>
      <c r="O98" s="39"/>
      <c r="P98" s="39"/>
      <c r="Q98" s="39"/>
      <c r="R98" s="39"/>
      <c r="S98" s="39"/>
      <c r="T98" s="75"/>
      <c r="AT98" s="21" t="s">
        <v>124</v>
      </c>
      <c r="AU98" s="21" t="s">
        <v>82</v>
      </c>
    </row>
    <row r="99" spans="2:65" s="1" customFormat="1" ht="22.5" customHeight="1">
      <c r="B99" s="38"/>
      <c r="C99" s="185" t="s">
        <v>150</v>
      </c>
      <c r="D99" s="185" t="s">
        <v>118</v>
      </c>
      <c r="E99" s="186" t="s">
        <v>151</v>
      </c>
      <c r="F99" s="187" t="s">
        <v>152</v>
      </c>
      <c r="G99" s="188" t="s">
        <v>153</v>
      </c>
      <c r="H99" s="189">
        <v>1</v>
      </c>
      <c r="I99" s="190"/>
      <c r="J99" s="191">
        <f>ROUND(I99*H99,2)</f>
        <v>0</v>
      </c>
      <c r="K99" s="187" t="s">
        <v>21</v>
      </c>
      <c r="L99" s="58"/>
      <c r="M99" s="192" t="s">
        <v>21</v>
      </c>
      <c r="N99" s="193" t="s">
        <v>41</v>
      </c>
      <c r="O99" s="39"/>
      <c r="P99" s="194">
        <f>O99*H99</f>
        <v>0</v>
      </c>
      <c r="Q99" s="194">
        <v>1.9000000000000001E-4</v>
      </c>
      <c r="R99" s="194">
        <f>Q99*H99</f>
        <v>1.9000000000000001E-4</v>
      </c>
      <c r="S99" s="194">
        <v>0</v>
      </c>
      <c r="T99" s="195">
        <f>S99*H99</f>
        <v>0</v>
      </c>
      <c r="AR99" s="21" t="s">
        <v>122</v>
      </c>
      <c r="AT99" s="21" t="s">
        <v>118</v>
      </c>
      <c r="AU99" s="21" t="s">
        <v>82</v>
      </c>
      <c r="AY99" s="21" t="s">
        <v>115</v>
      </c>
      <c r="BE99" s="196">
        <f>IF(N99="základní",J99,0)</f>
        <v>0</v>
      </c>
      <c r="BF99" s="196">
        <f>IF(N99="snížená",J99,0)</f>
        <v>0</v>
      </c>
      <c r="BG99" s="196">
        <f>IF(N99="zákl. přenesená",J99,0)</f>
        <v>0</v>
      </c>
      <c r="BH99" s="196">
        <f>IF(N99="sníž. přenesená",J99,0)</f>
        <v>0</v>
      </c>
      <c r="BI99" s="196">
        <f>IF(N99="nulová",J99,0)</f>
        <v>0</v>
      </c>
      <c r="BJ99" s="21" t="s">
        <v>75</v>
      </c>
      <c r="BK99" s="196">
        <f>ROUND(I99*H99,2)</f>
        <v>0</v>
      </c>
      <c r="BL99" s="21" t="s">
        <v>122</v>
      </c>
      <c r="BM99" s="21" t="s">
        <v>154</v>
      </c>
    </row>
    <row r="100" spans="2:65" s="1" customFormat="1">
      <c r="B100" s="38"/>
      <c r="C100" s="60"/>
      <c r="D100" s="197" t="s">
        <v>124</v>
      </c>
      <c r="E100" s="60"/>
      <c r="F100" s="198" t="s">
        <v>155</v>
      </c>
      <c r="G100" s="60"/>
      <c r="H100" s="60"/>
      <c r="I100" s="155"/>
      <c r="J100" s="60"/>
      <c r="K100" s="60"/>
      <c r="L100" s="58"/>
      <c r="M100" s="199"/>
      <c r="N100" s="39"/>
      <c r="O100" s="39"/>
      <c r="P100" s="39"/>
      <c r="Q100" s="39"/>
      <c r="R100" s="39"/>
      <c r="S100" s="39"/>
      <c r="T100" s="75"/>
      <c r="AT100" s="21" t="s">
        <v>124</v>
      </c>
      <c r="AU100" s="21" t="s">
        <v>82</v>
      </c>
    </row>
    <row r="101" spans="2:65" s="1" customFormat="1" ht="22.5" customHeight="1">
      <c r="B101" s="38"/>
      <c r="C101" s="185" t="s">
        <v>156</v>
      </c>
      <c r="D101" s="185" t="s">
        <v>118</v>
      </c>
      <c r="E101" s="186" t="s">
        <v>157</v>
      </c>
      <c r="F101" s="187" t="s">
        <v>158</v>
      </c>
      <c r="G101" s="188" t="s">
        <v>121</v>
      </c>
      <c r="H101" s="189">
        <v>111</v>
      </c>
      <c r="I101" s="190"/>
      <c r="J101" s="191">
        <f>ROUND(I101*H101,2)</f>
        <v>0</v>
      </c>
      <c r="K101" s="187" t="s">
        <v>21</v>
      </c>
      <c r="L101" s="58"/>
      <c r="M101" s="192" t="s">
        <v>21</v>
      </c>
      <c r="N101" s="193" t="s">
        <v>41</v>
      </c>
      <c r="O101" s="39"/>
      <c r="P101" s="194">
        <f>O101*H101</f>
        <v>0</v>
      </c>
      <c r="Q101" s="194">
        <v>0</v>
      </c>
      <c r="R101" s="194">
        <f>Q101*H101</f>
        <v>0</v>
      </c>
      <c r="S101" s="194">
        <v>3.075E-2</v>
      </c>
      <c r="T101" s="195">
        <f>S101*H101</f>
        <v>3.4132500000000001</v>
      </c>
      <c r="AR101" s="21" t="s">
        <v>122</v>
      </c>
      <c r="AT101" s="21" t="s">
        <v>118</v>
      </c>
      <c r="AU101" s="21" t="s">
        <v>82</v>
      </c>
      <c r="AY101" s="21" t="s">
        <v>115</v>
      </c>
      <c r="BE101" s="196">
        <f>IF(N101="základní",J101,0)</f>
        <v>0</v>
      </c>
      <c r="BF101" s="196">
        <f>IF(N101="snížená",J101,0)</f>
        <v>0</v>
      </c>
      <c r="BG101" s="196">
        <f>IF(N101="zákl. přenesená",J101,0)</f>
        <v>0</v>
      </c>
      <c r="BH101" s="196">
        <f>IF(N101="sníž. přenesená",J101,0)</f>
        <v>0</v>
      </c>
      <c r="BI101" s="196">
        <f>IF(N101="nulová",J101,0)</f>
        <v>0</v>
      </c>
      <c r="BJ101" s="21" t="s">
        <v>75</v>
      </c>
      <c r="BK101" s="196">
        <f>ROUND(I101*H101,2)</f>
        <v>0</v>
      </c>
      <c r="BL101" s="21" t="s">
        <v>122</v>
      </c>
      <c r="BM101" s="21" t="s">
        <v>159</v>
      </c>
    </row>
    <row r="102" spans="2:65" s="1" customFormat="1">
      <c r="B102" s="38"/>
      <c r="C102" s="60"/>
      <c r="D102" s="197" t="s">
        <v>124</v>
      </c>
      <c r="E102" s="60"/>
      <c r="F102" s="198" t="s">
        <v>158</v>
      </c>
      <c r="G102" s="60"/>
      <c r="H102" s="60"/>
      <c r="I102" s="155"/>
      <c r="J102" s="60"/>
      <c r="K102" s="60"/>
      <c r="L102" s="58"/>
      <c r="M102" s="199"/>
      <c r="N102" s="39"/>
      <c r="O102" s="39"/>
      <c r="P102" s="39"/>
      <c r="Q102" s="39"/>
      <c r="R102" s="39"/>
      <c r="S102" s="39"/>
      <c r="T102" s="75"/>
      <c r="AT102" s="21" t="s">
        <v>124</v>
      </c>
      <c r="AU102" s="21" t="s">
        <v>82</v>
      </c>
    </row>
    <row r="103" spans="2:65" s="1" customFormat="1" ht="22.5" customHeight="1">
      <c r="B103" s="38"/>
      <c r="C103" s="185" t="s">
        <v>160</v>
      </c>
      <c r="D103" s="185" t="s">
        <v>118</v>
      </c>
      <c r="E103" s="186" t="s">
        <v>161</v>
      </c>
      <c r="F103" s="187" t="s">
        <v>162</v>
      </c>
      <c r="G103" s="188" t="s">
        <v>163</v>
      </c>
      <c r="H103" s="189">
        <v>3.8490000000000002</v>
      </c>
      <c r="I103" s="190"/>
      <c r="J103" s="191">
        <f>ROUND(I103*H103,2)</f>
        <v>0</v>
      </c>
      <c r="K103" s="187" t="s">
        <v>164</v>
      </c>
      <c r="L103" s="58"/>
      <c r="M103" s="192" t="s">
        <v>21</v>
      </c>
      <c r="N103" s="193" t="s">
        <v>41</v>
      </c>
      <c r="O103" s="39"/>
      <c r="P103" s="194">
        <f>O103*H103</f>
        <v>0</v>
      </c>
      <c r="Q103" s="194">
        <v>0</v>
      </c>
      <c r="R103" s="194">
        <f>Q103*H103</f>
        <v>0</v>
      </c>
      <c r="S103" s="194">
        <v>0</v>
      </c>
      <c r="T103" s="195">
        <f>S103*H103</f>
        <v>0</v>
      </c>
      <c r="AR103" s="21" t="s">
        <v>122</v>
      </c>
      <c r="AT103" s="21" t="s">
        <v>118</v>
      </c>
      <c r="AU103" s="21" t="s">
        <v>82</v>
      </c>
      <c r="AY103" s="21" t="s">
        <v>115</v>
      </c>
      <c r="BE103" s="196">
        <f>IF(N103="základní",J103,0)</f>
        <v>0</v>
      </c>
      <c r="BF103" s="196">
        <f>IF(N103="snížená",J103,0)</f>
        <v>0</v>
      </c>
      <c r="BG103" s="196">
        <f>IF(N103="zákl. přenesená",J103,0)</f>
        <v>0</v>
      </c>
      <c r="BH103" s="196">
        <f>IF(N103="sníž. přenesená",J103,0)</f>
        <v>0</v>
      </c>
      <c r="BI103" s="196">
        <f>IF(N103="nulová",J103,0)</f>
        <v>0</v>
      </c>
      <c r="BJ103" s="21" t="s">
        <v>75</v>
      </c>
      <c r="BK103" s="196">
        <f>ROUND(I103*H103,2)</f>
        <v>0</v>
      </c>
      <c r="BL103" s="21" t="s">
        <v>122</v>
      </c>
      <c r="BM103" s="21" t="s">
        <v>165</v>
      </c>
    </row>
    <row r="104" spans="2:65" s="1" customFormat="1" ht="27">
      <c r="B104" s="38"/>
      <c r="C104" s="60"/>
      <c r="D104" s="210" t="s">
        <v>124</v>
      </c>
      <c r="E104" s="60"/>
      <c r="F104" s="211" t="s">
        <v>166</v>
      </c>
      <c r="G104" s="60"/>
      <c r="H104" s="60"/>
      <c r="I104" s="155"/>
      <c r="J104" s="60"/>
      <c r="K104" s="60"/>
      <c r="L104" s="58"/>
      <c r="M104" s="199"/>
      <c r="N104" s="39"/>
      <c r="O104" s="39"/>
      <c r="P104" s="39"/>
      <c r="Q104" s="39"/>
      <c r="R104" s="39"/>
      <c r="S104" s="39"/>
      <c r="T104" s="75"/>
      <c r="AT104" s="21" t="s">
        <v>124</v>
      </c>
      <c r="AU104" s="21" t="s">
        <v>82</v>
      </c>
    </row>
    <row r="105" spans="2:65" s="10" customFormat="1" ht="29.85" customHeight="1">
      <c r="B105" s="168"/>
      <c r="C105" s="169"/>
      <c r="D105" s="182" t="s">
        <v>69</v>
      </c>
      <c r="E105" s="183" t="s">
        <v>167</v>
      </c>
      <c r="F105" s="183" t="s">
        <v>168</v>
      </c>
      <c r="G105" s="169"/>
      <c r="H105" s="169"/>
      <c r="I105" s="172"/>
      <c r="J105" s="184">
        <f>BK105</f>
        <v>0</v>
      </c>
      <c r="K105" s="169"/>
      <c r="L105" s="174"/>
      <c r="M105" s="175"/>
      <c r="N105" s="176"/>
      <c r="O105" s="176"/>
      <c r="P105" s="177">
        <f>SUM(P106:P107)</f>
        <v>0</v>
      </c>
      <c r="Q105" s="176"/>
      <c r="R105" s="177">
        <f>SUM(R106:R107)</f>
        <v>0</v>
      </c>
      <c r="S105" s="176"/>
      <c r="T105" s="178">
        <f>SUM(T106:T107)</f>
        <v>0</v>
      </c>
      <c r="AR105" s="179" t="s">
        <v>82</v>
      </c>
      <c r="AT105" s="180" t="s">
        <v>69</v>
      </c>
      <c r="AU105" s="180" t="s">
        <v>75</v>
      </c>
      <c r="AY105" s="179" t="s">
        <v>115</v>
      </c>
      <c r="BK105" s="181">
        <f>SUM(BK106:BK107)</f>
        <v>0</v>
      </c>
    </row>
    <row r="106" spans="2:65" s="1" customFormat="1" ht="22.5" customHeight="1">
      <c r="B106" s="38"/>
      <c r="C106" s="185" t="s">
        <v>169</v>
      </c>
      <c r="D106" s="185" t="s">
        <v>118</v>
      </c>
      <c r="E106" s="186" t="s">
        <v>170</v>
      </c>
      <c r="F106" s="187" t="s">
        <v>171</v>
      </c>
      <c r="G106" s="188" t="s">
        <v>172</v>
      </c>
      <c r="H106" s="189">
        <v>4</v>
      </c>
      <c r="I106" s="190"/>
      <c r="J106" s="191">
        <f>ROUND(I106*H106,2)</f>
        <v>0</v>
      </c>
      <c r="K106" s="187" t="s">
        <v>21</v>
      </c>
      <c r="L106" s="58"/>
      <c r="M106" s="192" t="s">
        <v>21</v>
      </c>
      <c r="N106" s="193" t="s">
        <v>41</v>
      </c>
      <c r="O106" s="39"/>
      <c r="P106" s="194">
        <f>O106*H106</f>
        <v>0</v>
      </c>
      <c r="Q106" s="194">
        <v>0</v>
      </c>
      <c r="R106" s="194">
        <f>Q106*H106</f>
        <v>0</v>
      </c>
      <c r="S106" s="194">
        <v>0</v>
      </c>
      <c r="T106" s="195">
        <f>S106*H106</f>
        <v>0</v>
      </c>
      <c r="AR106" s="21" t="s">
        <v>122</v>
      </c>
      <c r="AT106" s="21" t="s">
        <v>118</v>
      </c>
      <c r="AU106" s="21" t="s">
        <v>82</v>
      </c>
      <c r="AY106" s="21" t="s">
        <v>115</v>
      </c>
      <c r="BE106" s="196">
        <f>IF(N106="základní",J106,0)</f>
        <v>0</v>
      </c>
      <c r="BF106" s="196">
        <f>IF(N106="snížená",J106,0)</f>
        <v>0</v>
      </c>
      <c r="BG106" s="196">
        <f>IF(N106="zákl. přenesená",J106,0)</f>
        <v>0</v>
      </c>
      <c r="BH106" s="196">
        <f>IF(N106="sníž. přenesená",J106,0)</f>
        <v>0</v>
      </c>
      <c r="BI106" s="196">
        <f>IF(N106="nulová",J106,0)</f>
        <v>0</v>
      </c>
      <c r="BJ106" s="21" t="s">
        <v>75</v>
      </c>
      <c r="BK106" s="196">
        <f>ROUND(I106*H106,2)</f>
        <v>0</v>
      </c>
      <c r="BL106" s="21" t="s">
        <v>122</v>
      </c>
      <c r="BM106" s="21" t="s">
        <v>173</v>
      </c>
    </row>
    <row r="107" spans="2:65" s="1" customFormat="1">
      <c r="B107" s="38"/>
      <c r="C107" s="60"/>
      <c r="D107" s="210" t="s">
        <v>124</v>
      </c>
      <c r="E107" s="60"/>
      <c r="F107" s="211" t="s">
        <v>171</v>
      </c>
      <c r="G107" s="60"/>
      <c r="H107" s="60"/>
      <c r="I107" s="155"/>
      <c r="J107" s="60"/>
      <c r="K107" s="60"/>
      <c r="L107" s="58"/>
      <c r="M107" s="199"/>
      <c r="N107" s="39"/>
      <c r="O107" s="39"/>
      <c r="P107" s="39"/>
      <c r="Q107" s="39"/>
      <c r="R107" s="39"/>
      <c r="S107" s="39"/>
      <c r="T107" s="75"/>
      <c r="AT107" s="21" t="s">
        <v>124</v>
      </c>
      <c r="AU107" s="21" t="s">
        <v>82</v>
      </c>
    </row>
    <row r="108" spans="2:65" s="10" customFormat="1" ht="29.85" customHeight="1">
      <c r="B108" s="168"/>
      <c r="C108" s="169"/>
      <c r="D108" s="182" t="s">
        <v>69</v>
      </c>
      <c r="E108" s="183" t="s">
        <v>174</v>
      </c>
      <c r="F108" s="183" t="s">
        <v>175</v>
      </c>
      <c r="G108" s="169"/>
      <c r="H108" s="169"/>
      <c r="I108" s="172"/>
      <c r="J108" s="184">
        <f>BK108</f>
        <v>0</v>
      </c>
      <c r="K108" s="169"/>
      <c r="L108" s="174"/>
      <c r="M108" s="175"/>
      <c r="N108" s="176"/>
      <c r="O108" s="176"/>
      <c r="P108" s="177">
        <f>SUM(P109:P111)</f>
        <v>0</v>
      </c>
      <c r="Q108" s="176"/>
      <c r="R108" s="177">
        <f>SUM(R109:R111)</f>
        <v>5.3280000000000001E-2</v>
      </c>
      <c r="S108" s="176"/>
      <c r="T108" s="178">
        <f>SUM(T109:T111)</f>
        <v>0</v>
      </c>
      <c r="AR108" s="179" t="s">
        <v>82</v>
      </c>
      <c r="AT108" s="180" t="s">
        <v>69</v>
      </c>
      <c r="AU108" s="180" t="s">
        <v>75</v>
      </c>
      <c r="AY108" s="179" t="s">
        <v>115</v>
      </c>
      <c r="BK108" s="181">
        <f>SUM(BK109:BK111)</f>
        <v>0</v>
      </c>
    </row>
    <row r="109" spans="2:65" s="1" customFormat="1" ht="22.5" customHeight="1">
      <c r="B109" s="38"/>
      <c r="C109" s="185" t="s">
        <v>176</v>
      </c>
      <c r="D109" s="185" t="s">
        <v>118</v>
      </c>
      <c r="E109" s="186" t="s">
        <v>177</v>
      </c>
      <c r="F109" s="187" t="s">
        <v>178</v>
      </c>
      <c r="G109" s="188" t="s">
        <v>121</v>
      </c>
      <c r="H109" s="189">
        <v>111</v>
      </c>
      <c r="I109" s="190"/>
      <c r="J109" s="191">
        <f>ROUND(I109*H109,2)</f>
        <v>0</v>
      </c>
      <c r="K109" s="187" t="s">
        <v>21</v>
      </c>
      <c r="L109" s="58"/>
      <c r="M109" s="192" t="s">
        <v>21</v>
      </c>
      <c r="N109" s="193" t="s">
        <v>41</v>
      </c>
      <c r="O109" s="39"/>
      <c r="P109" s="194">
        <f>O109*H109</f>
        <v>0</v>
      </c>
      <c r="Q109" s="194">
        <v>4.8000000000000001E-4</v>
      </c>
      <c r="R109" s="194">
        <f>Q109*H109</f>
        <v>5.3280000000000001E-2</v>
      </c>
      <c r="S109" s="194">
        <v>0</v>
      </c>
      <c r="T109" s="195">
        <f>S109*H109</f>
        <v>0</v>
      </c>
      <c r="AR109" s="21" t="s">
        <v>122</v>
      </c>
      <c r="AT109" s="21" t="s">
        <v>118</v>
      </c>
      <c r="AU109" s="21" t="s">
        <v>82</v>
      </c>
      <c r="AY109" s="21" t="s">
        <v>115</v>
      </c>
      <c r="BE109" s="196">
        <f>IF(N109="základní",J109,0)</f>
        <v>0</v>
      </c>
      <c r="BF109" s="196">
        <f>IF(N109="snížená",J109,0)</f>
        <v>0</v>
      </c>
      <c r="BG109" s="196">
        <f>IF(N109="zákl. přenesená",J109,0)</f>
        <v>0</v>
      </c>
      <c r="BH109" s="196">
        <f>IF(N109="sníž. přenesená",J109,0)</f>
        <v>0</v>
      </c>
      <c r="BI109" s="196">
        <f>IF(N109="nulová",J109,0)</f>
        <v>0</v>
      </c>
      <c r="BJ109" s="21" t="s">
        <v>75</v>
      </c>
      <c r="BK109" s="196">
        <f>ROUND(I109*H109,2)</f>
        <v>0</v>
      </c>
      <c r="BL109" s="21" t="s">
        <v>122</v>
      </c>
      <c r="BM109" s="21" t="s">
        <v>179</v>
      </c>
    </row>
    <row r="110" spans="2:65" s="1" customFormat="1" ht="27">
      <c r="B110" s="38"/>
      <c r="C110" s="60"/>
      <c r="D110" s="210" t="s">
        <v>124</v>
      </c>
      <c r="E110" s="60"/>
      <c r="F110" s="211" t="s">
        <v>180</v>
      </c>
      <c r="G110" s="60"/>
      <c r="H110" s="60"/>
      <c r="I110" s="155"/>
      <c r="J110" s="60"/>
      <c r="K110" s="60"/>
      <c r="L110" s="58"/>
      <c r="M110" s="199"/>
      <c r="N110" s="39"/>
      <c r="O110" s="39"/>
      <c r="P110" s="39"/>
      <c r="Q110" s="39"/>
      <c r="R110" s="39"/>
      <c r="S110" s="39"/>
      <c r="T110" s="75"/>
      <c r="AT110" s="21" t="s">
        <v>124</v>
      </c>
      <c r="AU110" s="21" t="s">
        <v>82</v>
      </c>
    </row>
    <row r="111" spans="2:65" s="1" customFormat="1" ht="94.5">
      <c r="B111" s="38"/>
      <c r="C111" s="60"/>
      <c r="D111" s="210" t="s">
        <v>181</v>
      </c>
      <c r="E111" s="60"/>
      <c r="F111" s="223" t="s">
        <v>182</v>
      </c>
      <c r="G111" s="60"/>
      <c r="H111" s="60"/>
      <c r="I111" s="155"/>
      <c r="J111" s="60"/>
      <c r="K111" s="60"/>
      <c r="L111" s="58"/>
      <c r="M111" s="199"/>
      <c r="N111" s="39"/>
      <c r="O111" s="39"/>
      <c r="P111" s="39"/>
      <c r="Q111" s="39"/>
      <c r="R111" s="39"/>
      <c r="S111" s="39"/>
      <c r="T111" s="75"/>
      <c r="AT111" s="21" t="s">
        <v>181</v>
      </c>
      <c r="AU111" s="21" t="s">
        <v>82</v>
      </c>
    </row>
    <row r="112" spans="2:65" s="10" customFormat="1" ht="37.35" customHeight="1">
      <c r="B112" s="168"/>
      <c r="C112" s="169"/>
      <c r="D112" s="170" t="s">
        <v>69</v>
      </c>
      <c r="E112" s="171" t="s">
        <v>183</v>
      </c>
      <c r="F112" s="171" t="s">
        <v>184</v>
      </c>
      <c r="G112" s="169"/>
      <c r="H112" s="169"/>
      <c r="I112" s="172"/>
      <c r="J112" s="173">
        <f>BK112</f>
        <v>0</v>
      </c>
      <c r="K112" s="169"/>
      <c r="L112" s="174"/>
      <c r="M112" s="175"/>
      <c r="N112" s="176"/>
      <c r="O112" s="176"/>
      <c r="P112" s="177">
        <f>P113+P133+P138</f>
        <v>0</v>
      </c>
      <c r="Q112" s="176"/>
      <c r="R112" s="177">
        <f>R113+R133+R138</f>
        <v>8.9989100000000022</v>
      </c>
      <c r="S112" s="176"/>
      <c r="T112" s="178">
        <f>T113+T133+T138</f>
        <v>8.0257500000000004</v>
      </c>
      <c r="AR112" s="179" t="s">
        <v>82</v>
      </c>
      <c r="AT112" s="180" t="s">
        <v>69</v>
      </c>
      <c r="AU112" s="180" t="s">
        <v>70</v>
      </c>
      <c r="AY112" s="179" t="s">
        <v>115</v>
      </c>
      <c r="BK112" s="181">
        <f>BK113+BK133+BK138</f>
        <v>0</v>
      </c>
    </row>
    <row r="113" spans="2:65" s="10" customFormat="1" ht="19.899999999999999" customHeight="1">
      <c r="B113" s="168"/>
      <c r="C113" s="169"/>
      <c r="D113" s="182" t="s">
        <v>69</v>
      </c>
      <c r="E113" s="183" t="s">
        <v>116</v>
      </c>
      <c r="F113" s="183" t="s">
        <v>117</v>
      </c>
      <c r="G113" s="169"/>
      <c r="H113" s="169"/>
      <c r="I113" s="172"/>
      <c r="J113" s="184">
        <f>BK113</f>
        <v>0</v>
      </c>
      <c r="K113" s="169"/>
      <c r="L113" s="174"/>
      <c r="M113" s="175"/>
      <c r="N113" s="176"/>
      <c r="O113" s="176"/>
      <c r="P113" s="177">
        <f>SUM(P114:P132)</f>
        <v>0</v>
      </c>
      <c r="Q113" s="176"/>
      <c r="R113" s="177">
        <f>SUM(R114:R132)</f>
        <v>8.8736300000000021</v>
      </c>
      <c r="S113" s="176"/>
      <c r="T113" s="178">
        <f>SUM(T114:T132)</f>
        <v>8.0257500000000004</v>
      </c>
      <c r="AR113" s="179" t="s">
        <v>82</v>
      </c>
      <c r="AT113" s="180" t="s">
        <v>69</v>
      </c>
      <c r="AU113" s="180" t="s">
        <v>75</v>
      </c>
      <c r="AY113" s="179" t="s">
        <v>115</v>
      </c>
      <c r="BK113" s="181">
        <f>SUM(BK114:BK132)</f>
        <v>0</v>
      </c>
    </row>
    <row r="114" spans="2:65" s="1" customFormat="1" ht="31.5" customHeight="1">
      <c r="B114" s="38"/>
      <c r="C114" s="185" t="s">
        <v>185</v>
      </c>
      <c r="D114" s="185" t="s">
        <v>118</v>
      </c>
      <c r="E114" s="186" t="s">
        <v>119</v>
      </c>
      <c r="F114" s="187" t="s">
        <v>120</v>
      </c>
      <c r="G114" s="188" t="s">
        <v>121</v>
      </c>
      <c r="H114" s="189">
        <v>261</v>
      </c>
      <c r="I114" s="190"/>
      <c r="J114" s="191">
        <f>ROUND(I114*H114,2)</f>
        <v>0</v>
      </c>
      <c r="K114" s="187" t="s">
        <v>21</v>
      </c>
      <c r="L114" s="58"/>
      <c r="M114" s="192" t="s">
        <v>21</v>
      </c>
      <c r="N114" s="193" t="s">
        <v>41</v>
      </c>
      <c r="O114" s="39"/>
      <c r="P114" s="194">
        <f>O114*H114</f>
        <v>0</v>
      </c>
      <c r="Q114" s="194">
        <v>0</v>
      </c>
      <c r="R114" s="194">
        <f>Q114*H114</f>
        <v>0</v>
      </c>
      <c r="S114" s="194">
        <v>0</v>
      </c>
      <c r="T114" s="195">
        <f>S114*H114</f>
        <v>0</v>
      </c>
      <c r="AR114" s="21" t="s">
        <v>122</v>
      </c>
      <c r="AT114" s="21" t="s">
        <v>118</v>
      </c>
      <c r="AU114" s="21" t="s">
        <v>82</v>
      </c>
      <c r="AY114" s="21" t="s">
        <v>115</v>
      </c>
      <c r="BE114" s="196">
        <f>IF(N114="základní",J114,0)</f>
        <v>0</v>
      </c>
      <c r="BF114" s="196">
        <f>IF(N114="snížená",J114,0)</f>
        <v>0</v>
      </c>
      <c r="BG114" s="196">
        <f>IF(N114="zákl. přenesená",J114,0)</f>
        <v>0</v>
      </c>
      <c r="BH114" s="196">
        <f>IF(N114="sníž. přenesená",J114,0)</f>
        <v>0</v>
      </c>
      <c r="BI114" s="196">
        <f>IF(N114="nulová",J114,0)</f>
        <v>0</v>
      </c>
      <c r="BJ114" s="21" t="s">
        <v>75</v>
      </c>
      <c r="BK114" s="196">
        <f>ROUND(I114*H114,2)</f>
        <v>0</v>
      </c>
      <c r="BL114" s="21" t="s">
        <v>122</v>
      </c>
      <c r="BM114" s="21" t="s">
        <v>186</v>
      </c>
    </row>
    <row r="115" spans="2:65" s="1" customFormat="1">
      <c r="B115" s="38"/>
      <c r="C115" s="60"/>
      <c r="D115" s="197" t="s">
        <v>124</v>
      </c>
      <c r="E115" s="60"/>
      <c r="F115" s="198" t="s">
        <v>125</v>
      </c>
      <c r="G115" s="60"/>
      <c r="H115" s="60"/>
      <c r="I115" s="155"/>
      <c r="J115" s="60"/>
      <c r="K115" s="60"/>
      <c r="L115" s="58"/>
      <c r="M115" s="199"/>
      <c r="N115" s="39"/>
      <c r="O115" s="39"/>
      <c r="P115" s="39"/>
      <c r="Q115" s="39"/>
      <c r="R115" s="39"/>
      <c r="S115" s="39"/>
      <c r="T115" s="75"/>
      <c r="AT115" s="21" t="s">
        <v>124</v>
      </c>
      <c r="AU115" s="21" t="s">
        <v>82</v>
      </c>
    </row>
    <row r="116" spans="2:65" s="1" customFormat="1" ht="22.5" customHeight="1">
      <c r="B116" s="38"/>
      <c r="C116" s="200" t="s">
        <v>187</v>
      </c>
      <c r="D116" s="200" t="s">
        <v>126</v>
      </c>
      <c r="E116" s="201" t="s">
        <v>127</v>
      </c>
      <c r="F116" s="202" t="s">
        <v>128</v>
      </c>
      <c r="G116" s="203" t="s">
        <v>121</v>
      </c>
      <c r="H116" s="204">
        <v>287.10000000000002</v>
      </c>
      <c r="I116" s="205"/>
      <c r="J116" s="206">
        <f>ROUND(I116*H116,2)</f>
        <v>0</v>
      </c>
      <c r="K116" s="202" t="s">
        <v>21</v>
      </c>
      <c r="L116" s="207"/>
      <c r="M116" s="208" t="s">
        <v>21</v>
      </c>
      <c r="N116" s="209" t="s">
        <v>41</v>
      </c>
      <c r="O116" s="39"/>
      <c r="P116" s="194">
        <f>O116*H116</f>
        <v>0</v>
      </c>
      <c r="Q116" s="194">
        <v>2.8400000000000002E-2</v>
      </c>
      <c r="R116" s="194">
        <f>Q116*H116</f>
        <v>8.1536400000000011</v>
      </c>
      <c r="S116" s="194">
        <v>0</v>
      </c>
      <c r="T116" s="195">
        <f>S116*H116</f>
        <v>0</v>
      </c>
      <c r="AR116" s="21" t="s">
        <v>129</v>
      </c>
      <c r="AT116" s="21" t="s">
        <v>126</v>
      </c>
      <c r="AU116" s="21" t="s">
        <v>82</v>
      </c>
      <c r="AY116" s="21" t="s">
        <v>115</v>
      </c>
      <c r="BE116" s="196">
        <f>IF(N116="základní",J116,0)</f>
        <v>0</v>
      </c>
      <c r="BF116" s="196">
        <f>IF(N116="snížená",J116,0)</f>
        <v>0</v>
      </c>
      <c r="BG116" s="196">
        <f>IF(N116="zákl. přenesená",J116,0)</f>
        <v>0</v>
      </c>
      <c r="BH116" s="196">
        <f>IF(N116="sníž. přenesená",J116,0)</f>
        <v>0</v>
      </c>
      <c r="BI116" s="196">
        <f>IF(N116="nulová",J116,0)</f>
        <v>0</v>
      </c>
      <c r="BJ116" s="21" t="s">
        <v>75</v>
      </c>
      <c r="BK116" s="196">
        <f>ROUND(I116*H116,2)</f>
        <v>0</v>
      </c>
      <c r="BL116" s="21" t="s">
        <v>122</v>
      </c>
      <c r="BM116" s="21" t="s">
        <v>188</v>
      </c>
    </row>
    <row r="117" spans="2:65" s="1" customFormat="1">
      <c r="B117" s="38"/>
      <c r="C117" s="60"/>
      <c r="D117" s="210" t="s">
        <v>124</v>
      </c>
      <c r="E117" s="60"/>
      <c r="F117" s="211" t="s">
        <v>128</v>
      </c>
      <c r="G117" s="60"/>
      <c r="H117" s="60"/>
      <c r="I117" s="155"/>
      <c r="J117" s="60"/>
      <c r="K117" s="60"/>
      <c r="L117" s="58"/>
      <c r="M117" s="199"/>
      <c r="N117" s="39"/>
      <c r="O117" s="39"/>
      <c r="P117" s="39"/>
      <c r="Q117" s="39"/>
      <c r="R117" s="39"/>
      <c r="S117" s="39"/>
      <c r="T117" s="75"/>
      <c r="AT117" s="21" t="s">
        <v>124</v>
      </c>
      <c r="AU117" s="21" t="s">
        <v>82</v>
      </c>
    </row>
    <row r="118" spans="2:65" s="11" customFormat="1">
      <c r="B118" s="212"/>
      <c r="C118" s="213"/>
      <c r="D118" s="197" t="s">
        <v>131</v>
      </c>
      <c r="E118" s="214" t="s">
        <v>21</v>
      </c>
      <c r="F118" s="215" t="s">
        <v>189</v>
      </c>
      <c r="G118" s="213"/>
      <c r="H118" s="216">
        <v>287.10000000000002</v>
      </c>
      <c r="I118" s="217"/>
      <c r="J118" s="213"/>
      <c r="K118" s="213"/>
      <c r="L118" s="218"/>
      <c r="M118" s="219"/>
      <c r="N118" s="220"/>
      <c r="O118" s="220"/>
      <c r="P118" s="220"/>
      <c r="Q118" s="220"/>
      <c r="R118" s="220"/>
      <c r="S118" s="220"/>
      <c r="T118" s="221"/>
      <c r="AT118" s="222" t="s">
        <v>131</v>
      </c>
      <c r="AU118" s="222" t="s">
        <v>82</v>
      </c>
      <c r="AV118" s="11" t="s">
        <v>82</v>
      </c>
      <c r="AW118" s="11" t="s">
        <v>34</v>
      </c>
      <c r="AX118" s="11" t="s">
        <v>75</v>
      </c>
      <c r="AY118" s="222" t="s">
        <v>115</v>
      </c>
    </row>
    <row r="119" spans="2:65" s="1" customFormat="1" ht="22.5" customHeight="1">
      <c r="B119" s="38"/>
      <c r="C119" s="200" t="s">
        <v>190</v>
      </c>
      <c r="D119" s="200" t="s">
        <v>126</v>
      </c>
      <c r="E119" s="201" t="s">
        <v>134</v>
      </c>
      <c r="F119" s="202" t="s">
        <v>135</v>
      </c>
      <c r="G119" s="203" t="s">
        <v>121</v>
      </c>
      <c r="H119" s="204">
        <v>40</v>
      </c>
      <c r="I119" s="205"/>
      <c r="J119" s="206">
        <f>ROUND(I119*H119,2)</f>
        <v>0</v>
      </c>
      <c r="K119" s="202" t="s">
        <v>21</v>
      </c>
      <c r="L119" s="207"/>
      <c r="M119" s="208" t="s">
        <v>21</v>
      </c>
      <c r="N119" s="209" t="s">
        <v>41</v>
      </c>
      <c r="O119" s="39"/>
      <c r="P119" s="194">
        <f>O119*H119</f>
        <v>0</v>
      </c>
      <c r="Q119" s="194">
        <v>8.9999999999999998E-4</v>
      </c>
      <c r="R119" s="194">
        <f>Q119*H119</f>
        <v>3.5999999999999997E-2</v>
      </c>
      <c r="S119" s="194">
        <v>0</v>
      </c>
      <c r="T119" s="195">
        <f>S119*H119</f>
        <v>0</v>
      </c>
      <c r="AR119" s="21" t="s">
        <v>129</v>
      </c>
      <c r="AT119" s="21" t="s">
        <v>126</v>
      </c>
      <c r="AU119" s="21" t="s">
        <v>82</v>
      </c>
      <c r="AY119" s="21" t="s">
        <v>115</v>
      </c>
      <c r="BE119" s="196">
        <f>IF(N119="základní",J119,0)</f>
        <v>0</v>
      </c>
      <c r="BF119" s="196">
        <f>IF(N119="snížená",J119,0)</f>
        <v>0</v>
      </c>
      <c r="BG119" s="196">
        <f>IF(N119="zákl. přenesená",J119,0)</f>
        <v>0</v>
      </c>
      <c r="BH119" s="196">
        <f>IF(N119="sníž. přenesená",J119,0)</f>
        <v>0</v>
      </c>
      <c r="BI119" s="196">
        <f>IF(N119="nulová",J119,0)</f>
        <v>0</v>
      </c>
      <c r="BJ119" s="21" t="s">
        <v>75</v>
      </c>
      <c r="BK119" s="196">
        <f>ROUND(I119*H119,2)</f>
        <v>0</v>
      </c>
      <c r="BL119" s="21" t="s">
        <v>122</v>
      </c>
      <c r="BM119" s="21" t="s">
        <v>191</v>
      </c>
    </row>
    <row r="120" spans="2:65" s="1" customFormat="1">
      <c r="B120" s="38"/>
      <c r="C120" s="60"/>
      <c r="D120" s="197" t="s">
        <v>124</v>
      </c>
      <c r="E120" s="60"/>
      <c r="F120" s="198" t="s">
        <v>135</v>
      </c>
      <c r="G120" s="60"/>
      <c r="H120" s="60"/>
      <c r="I120" s="155"/>
      <c r="J120" s="60"/>
      <c r="K120" s="60"/>
      <c r="L120" s="58"/>
      <c r="M120" s="199"/>
      <c r="N120" s="39"/>
      <c r="O120" s="39"/>
      <c r="P120" s="39"/>
      <c r="Q120" s="39"/>
      <c r="R120" s="39"/>
      <c r="S120" s="39"/>
      <c r="T120" s="75"/>
      <c r="AT120" s="21" t="s">
        <v>124</v>
      </c>
      <c r="AU120" s="21" t="s">
        <v>82</v>
      </c>
    </row>
    <row r="121" spans="2:65" s="1" customFormat="1" ht="22.5" customHeight="1">
      <c r="B121" s="38"/>
      <c r="C121" s="200" t="s">
        <v>10</v>
      </c>
      <c r="D121" s="200" t="s">
        <v>126</v>
      </c>
      <c r="E121" s="201" t="s">
        <v>192</v>
      </c>
      <c r="F121" s="202" t="s">
        <v>193</v>
      </c>
      <c r="G121" s="203" t="s">
        <v>140</v>
      </c>
      <c r="H121" s="204">
        <v>380</v>
      </c>
      <c r="I121" s="205"/>
      <c r="J121" s="206">
        <f>ROUND(I121*H121,2)</f>
        <v>0</v>
      </c>
      <c r="K121" s="202" t="s">
        <v>21</v>
      </c>
      <c r="L121" s="207"/>
      <c r="M121" s="208" t="s">
        <v>21</v>
      </c>
      <c r="N121" s="209" t="s">
        <v>41</v>
      </c>
      <c r="O121" s="39"/>
      <c r="P121" s="194">
        <f>O121*H121</f>
        <v>0</v>
      </c>
      <c r="Q121" s="194">
        <v>1.7600000000000001E-3</v>
      </c>
      <c r="R121" s="194">
        <f>Q121*H121</f>
        <v>0.66880000000000006</v>
      </c>
      <c r="S121" s="194">
        <v>0</v>
      </c>
      <c r="T121" s="195">
        <f>S121*H121</f>
        <v>0</v>
      </c>
      <c r="AR121" s="21" t="s">
        <v>129</v>
      </c>
      <c r="AT121" s="21" t="s">
        <v>126</v>
      </c>
      <c r="AU121" s="21" t="s">
        <v>82</v>
      </c>
      <c r="AY121" s="21" t="s">
        <v>115</v>
      </c>
      <c r="BE121" s="196">
        <f>IF(N121="základní",J121,0)</f>
        <v>0</v>
      </c>
      <c r="BF121" s="196">
        <f>IF(N121="snížená",J121,0)</f>
        <v>0</v>
      </c>
      <c r="BG121" s="196">
        <f>IF(N121="zákl. přenesená",J121,0)</f>
        <v>0</v>
      </c>
      <c r="BH121" s="196">
        <f>IF(N121="sníž. přenesená",J121,0)</f>
        <v>0</v>
      </c>
      <c r="BI121" s="196">
        <f>IF(N121="nulová",J121,0)</f>
        <v>0</v>
      </c>
      <c r="BJ121" s="21" t="s">
        <v>75</v>
      </c>
      <c r="BK121" s="196">
        <f>ROUND(I121*H121,2)</f>
        <v>0</v>
      </c>
      <c r="BL121" s="21" t="s">
        <v>122</v>
      </c>
      <c r="BM121" s="21" t="s">
        <v>194</v>
      </c>
    </row>
    <row r="122" spans="2:65" s="1" customFormat="1">
      <c r="B122" s="38"/>
      <c r="C122" s="60"/>
      <c r="D122" s="197" t="s">
        <v>124</v>
      </c>
      <c r="E122" s="60"/>
      <c r="F122" s="198" t="s">
        <v>193</v>
      </c>
      <c r="G122" s="60"/>
      <c r="H122" s="60"/>
      <c r="I122" s="155"/>
      <c r="J122" s="60"/>
      <c r="K122" s="60"/>
      <c r="L122" s="58"/>
      <c r="M122" s="199"/>
      <c r="N122" s="39"/>
      <c r="O122" s="39"/>
      <c r="P122" s="39"/>
      <c r="Q122" s="39"/>
      <c r="R122" s="39"/>
      <c r="S122" s="39"/>
      <c r="T122" s="75"/>
      <c r="AT122" s="21" t="s">
        <v>124</v>
      </c>
      <c r="AU122" s="21" t="s">
        <v>82</v>
      </c>
    </row>
    <row r="123" spans="2:65" s="1" customFormat="1" ht="22.5" customHeight="1">
      <c r="B123" s="38"/>
      <c r="C123" s="200" t="s">
        <v>122</v>
      </c>
      <c r="D123" s="200" t="s">
        <v>126</v>
      </c>
      <c r="E123" s="201" t="s">
        <v>143</v>
      </c>
      <c r="F123" s="202" t="s">
        <v>144</v>
      </c>
      <c r="G123" s="203" t="s">
        <v>140</v>
      </c>
      <c r="H123" s="204">
        <v>10</v>
      </c>
      <c r="I123" s="205"/>
      <c r="J123" s="206">
        <f>ROUND(I123*H123,2)</f>
        <v>0</v>
      </c>
      <c r="K123" s="202" t="s">
        <v>21</v>
      </c>
      <c r="L123" s="207"/>
      <c r="M123" s="208" t="s">
        <v>21</v>
      </c>
      <c r="N123" s="209" t="s">
        <v>41</v>
      </c>
      <c r="O123" s="39"/>
      <c r="P123" s="194">
        <f>O123*H123</f>
        <v>0</v>
      </c>
      <c r="Q123" s="194">
        <v>2.9999999999999997E-4</v>
      </c>
      <c r="R123" s="194">
        <f>Q123*H123</f>
        <v>2.9999999999999996E-3</v>
      </c>
      <c r="S123" s="194">
        <v>0</v>
      </c>
      <c r="T123" s="195">
        <f>S123*H123</f>
        <v>0</v>
      </c>
      <c r="AR123" s="21" t="s">
        <v>129</v>
      </c>
      <c r="AT123" s="21" t="s">
        <v>126</v>
      </c>
      <c r="AU123" s="21" t="s">
        <v>82</v>
      </c>
      <c r="AY123" s="21" t="s">
        <v>115</v>
      </c>
      <c r="BE123" s="196">
        <f>IF(N123="základní",J123,0)</f>
        <v>0</v>
      </c>
      <c r="BF123" s="196">
        <f>IF(N123="snížená",J123,0)</f>
        <v>0</v>
      </c>
      <c r="BG123" s="196">
        <f>IF(N123="zákl. přenesená",J123,0)</f>
        <v>0</v>
      </c>
      <c r="BH123" s="196">
        <f>IF(N123="sníž. přenesená",J123,0)</f>
        <v>0</v>
      </c>
      <c r="BI123" s="196">
        <f>IF(N123="nulová",J123,0)</f>
        <v>0</v>
      </c>
      <c r="BJ123" s="21" t="s">
        <v>75</v>
      </c>
      <c r="BK123" s="196">
        <f>ROUND(I123*H123,2)</f>
        <v>0</v>
      </c>
      <c r="BL123" s="21" t="s">
        <v>122</v>
      </c>
      <c r="BM123" s="21" t="s">
        <v>195</v>
      </c>
    </row>
    <row r="124" spans="2:65" s="1" customFormat="1">
      <c r="B124" s="38"/>
      <c r="C124" s="60"/>
      <c r="D124" s="197" t="s">
        <v>124</v>
      </c>
      <c r="E124" s="60"/>
      <c r="F124" s="198" t="s">
        <v>144</v>
      </c>
      <c r="G124" s="60"/>
      <c r="H124" s="60"/>
      <c r="I124" s="155"/>
      <c r="J124" s="60"/>
      <c r="K124" s="60"/>
      <c r="L124" s="58"/>
      <c r="M124" s="199"/>
      <c r="N124" s="39"/>
      <c r="O124" s="39"/>
      <c r="P124" s="39"/>
      <c r="Q124" s="39"/>
      <c r="R124" s="39"/>
      <c r="S124" s="39"/>
      <c r="T124" s="75"/>
      <c r="AT124" s="21" t="s">
        <v>124</v>
      </c>
      <c r="AU124" s="21" t="s">
        <v>82</v>
      </c>
    </row>
    <row r="125" spans="2:65" s="1" customFormat="1" ht="22.5" customHeight="1">
      <c r="B125" s="38"/>
      <c r="C125" s="200" t="s">
        <v>196</v>
      </c>
      <c r="D125" s="200" t="s">
        <v>126</v>
      </c>
      <c r="E125" s="201" t="s">
        <v>147</v>
      </c>
      <c r="F125" s="202" t="s">
        <v>148</v>
      </c>
      <c r="G125" s="203" t="s">
        <v>140</v>
      </c>
      <c r="H125" s="204">
        <v>60</v>
      </c>
      <c r="I125" s="205"/>
      <c r="J125" s="206">
        <f>ROUND(I125*H125,2)</f>
        <v>0</v>
      </c>
      <c r="K125" s="202" t="s">
        <v>21</v>
      </c>
      <c r="L125" s="207"/>
      <c r="M125" s="208" t="s">
        <v>21</v>
      </c>
      <c r="N125" s="209" t="s">
        <v>41</v>
      </c>
      <c r="O125" s="39"/>
      <c r="P125" s="194">
        <f>O125*H125</f>
        <v>0</v>
      </c>
      <c r="Q125" s="194">
        <v>2.0000000000000001E-4</v>
      </c>
      <c r="R125" s="194">
        <f>Q125*H125</f>
        <v>1.2E-2</v>
      </c>
      <c r="S125" s="194">
        <v>0</v>
      </c>
      <c r="T125" s="195">
        <f>S125*H125</f>
        <v>0</v>
      </c>
      <c r="AR125" s="21" t="s">
        <v>129</v>
      </c>
      <c r="AT125" s="21" t="s">
        <v>126</v>
      </c>
      <c r="AU125" s="21" t="s">
        <v>82</v>
      </c>
      <c r="AY125" s="21" t="s">
        <v>115</v>
      </c>
      <c r="BE125" s="196">
        <f>IF(N125="základní",J125,0)</f>
        <v>0</v>
      </c>
      <c r="BF125" s="196">
        <f>IF(N125="snížená",J125,0)</f>
        <v>0</v>
      </c>
      <c r="BG125" s="196">
        <f>IF(N125="zákl. přenesená",J125,0)</f>
        <v>0</v>
      </c>
      <c r="BH125" s="196">
        <f>IF(N125="sníž. přenesená",J125,0)</f>
        <v>0</v>
      </c>
      <c r="BI125" s="196">
        <f>IF(N125="nulová",J125,0)</f>
        <v>0</v>
      </c>
      <c r="BJ125" s="21" t="s">
        <v>75</v>
      </c>
      <c r="BK125" s="196">
        <f>ROUND(I125*H125,2)</f>
        <v>0</v>
      </c>
      <c r="BL125" s="21" t="s">
        <v>122</v>
      </c>
      <c r="BM125" s="21" t="s">
        <v>197</v>
      </c>
    </row>
    <row r="126" spans="2:65" s="1" customFormat="1">
      <c r="B126" s="38"/>
      <c r="C126" s="60"/>
      <c r="D126" s="197" t="s">
        <v>124</v>
      </c>
      <c r="E126" s="60"/>
      <c r="F126" s="198" t="s">
        <v>148</v>
      </c>
      <c r="G126" s="60"/>
      <c r="H126" s="60"/>
      <c r="I126" s="155"/>
      <c r="J126" s="60"/>
      <c r="K126" s="60"/>
      <c r="L126" s="58"/>
      <c r="M126" s="199"/>
      <c r="N126" s="39"/>
      <c r="O126" s="39"/>
      <c r="P126" s="39"/>
      <c r="Q126" s="39"/>
      <c r="R126" s="39"/>
      <c r="S126" s="39"/>
      <c r="T126" s="75"/>
      <c r="AT126" s="21" t="s">
        <v>124</v>
      </c>
      <c r="AU126" s="21" t="s">
        <v>82</v>
      </c>
    </row>
    <row r="127" spans="2:65" s="1" customFormat="1" ht="22.5" customHeight="1">
      <c r="B127" s="38"/>
      <c r="C127" s="185" t="s">
        <v>198</v>
      </c>
      <c r="D127" s="185" t="s">
        <v>118</v>
      </c>
      <c r="E127" s="186" t="s">
        <v>199</v>
      </c>
      <c r="F127" s="187" t="s">
        <v>152</v>
      </c>
      <c r="G127" s="188" t="s">
        <v>153</v>
      </c>
      <c r="H127" s="189">
        <v>1</v>
      </c>
      <c r="I127" s="190"/>
      <c r="J127" s="191">
        <f>ROUND(I127*H127,2)</f>
        <v>0</v>
      </c>
      <c r="K127" s="187" t="s">
        <v>21</v>
      </c>
      <c r="L127" s="58"/>
      <c r="M127" s="192" t="s">
        <v>21</v>
      </c>
      <c r="N127" s="193" t="s">
        <v>41</v>
      </c>
      <c r="O127" s="39"/>
      <c r="P127" s="194">
        <f>O127*H127</f>
        <v>0</v>
      </c>
      <c r="Q127" s="194">
        <v>1.9000000000000001E-4</v>
      </c>
      <c r="R127" s="194">
        <f>Q127*H127</f>
        <v>1.9000000000000001E-4</v>
      </c>
      <c r="S127" s="194">
        <v>0</v>
      </c>
      <c r="T127" s="195">
        <f>S127*H127</f>
        <v>0</v>
      </c>
      <c r="AR127" s="21" t="s">
        <v>122</v>
      </c>
      <c r="AT127" s="21" t="s">
        <v>118</v>
      </c>
      <c r="AU127" s="21" t="s">
        <v>82</v>
      </c>
      <c r="AY127" s="21" t="s">
        <v>115</v>
      </c>
      <c r="BE127" s="196">
        <f>IF(N127="základní",J127,0)</f>
        <v>0</v>
      </c>
      <c r="BF127" s="196">
        <f>IF(N127="snížená",J127,0)</f>
        <v>0</v>
      </c>
      <c r="BG127" s="196">
        <f>IF(N127="zákl. přenesená",J127,0)</f>
        <v>0</v>
      </c>
      <c r="BH127" s="196">
        <f>IF(N127="sníž. přenesená",J127,0)</f>
        <v>0</v>
      </c>
      <c r="BI127" s="196">
        <f>IF(N127="nulová",J127,0)</f>
        <v>0</v>
      </c>
      <c r="BJ127" s="21" t="s">
        <v>75</v>
      </c>
      <c r="BK127" s="196">
        <f>ROUND(I127*H127,2)</f>
        <v>0</v>
      </c>
      <c r="BL127" s="21" t="s">
        <v>122</v>
      </c>
      <c r="BM127" s="21" t="s">
        <v>200</v>
      </c>
    </row>
    <row r="128" spans="2:65" s="1" customFormat="1">
      <c r="B128" s="38"/>
      <c r="C128" s="60"/>
      <c r="D128" s="197" t="s">
        <v>124</v>
      </c>
      <c r="E128" s="60"/>
      <c r="F128" s="198" t="s">
        <v>155</v>
      </c>
      <c r="G128" s="60"/>
      <c r="H128" s="60"/>
      <c r="I128" s="155"/>
      <c r="J128" s="60"/>
      <c r="K128" s="60"/>
      <c r="L128" s="58"/>
      <c r="M128" s="199"/>
      <c r="N128" s="39"/>
      <c r="O128" s="39"/>
      <c r="P128" s="39"/>
      <c r="Q128" s="39"/>
      <c r="R128" s="39"/>
      <c r="S128" s="39"/>
      <c r="T128" s="75"/>
      <c r="AT128" s="21" t="s">
        <v>124</v>
      </c>
      <c r="AU128" s="21" t="s">
        <v>82</v>
      </c>
    </row>
    <row r="129" spans="2:65" s="1" customFormat="1" ht="22.5" customHeight="1">
      <c r="B129" s="38"/>
      <c r="C129" s="185" t="s">
        <v>201</v>
      </c>
      <c r="D129" s="185" t="s">
        <v>118</v>
      </c>
      <c r="E129" s="186" t="s">
        <v>202</v>
      </c>
      <c r="F129" s="187" t="s">
        <v>203</v>
      </c>
      <c r="G129" s="188" t="s">
        <v>121</v>
      </c>
      <c r="H129" s="189">
        <v>261</v>
      </c>
      <c r="I129" s="190"/>
      <c r="J129" s="191">
        <f>ROUND(I129*H129,2)</f>
        <v>0</v>
      </c>
      <c r="K129" s="187" t="s">
        <v>21</v>
      </c>
      <c r="L129" s="58"/>
      <c r="M129" s="192" t="s">
        <v>21</v>
      </c>
      <c r="N129" s="193" t="s">
        <v>41</v>
      </c>
      <c r="O129" s="39"/>
      <c r="P129" s="194">
        <f>O129*H129</f>
        <v>0</v>
      </c>
      <c r="Q129" s="194">
        <v>0</v>
      </c>
      <c r="R129" s="194">
        <f>Q129*H129</f>
        <v>0</v>
      </c>
      <c r="S129" s="194">
        <v>3.075E-2</v>
      </c>
      <c r="T129" s="195">
        <f>S129*H129</f>
        <v>8.0257500000000004</v>
      </c>
      <c r="AR129" s="21" t="s">
        <v>122</v>
      </c>
      <c r="AT129" s="21" t="s">
        <v>118</v>
      </c>
      <c r="AU129" s="21" t="s">
        <v>82</v>
      </c>
      <c r="AY129" s="21" t="s">
        <v>115</v>
      </c>
      <c r="BE129" s="196">
        <f>IF(N129="základní",J129,0)</f>
        <v>0</v>
      </c>
      <c r="BF129" s="196">
        <f>IF(N129="snížená",J129,0)</f>
        <v>0</v>
      </c>
      <c r="BG129" s="196">
        <f>IF(N129="zákl. přenesená",J129,0)</f>
        <v>0</v>
      </c>
      <c r="BH129" s="196">
        <f>IF(N129="sníž. přenesená",J129,0)</f>
        <v>0</v>
      </c>
      <c r="BI129" s="196">
        <f>IF(N129="nulová",J129,0)</f>
        <v>0</v>
      </c>
      <c r="BJ129" s="21" t="s">
        <v>75</v>
      </c>
      <c r="BK129" s="196">
        <f>ROUND(I129*H129,2)</f>
        <v>0</v>
      </c>
      <c r="BL129" s="21" t="s">
        <v>122</v>
      </c>
      <c r="BM129" s="21" t="s">
        <v>204</v>
      </c>
    </row>
    <row r="130" spans="2:65" s="1" customFormat="1">
      <c r="B130" s="38"/>
      <c r="C130" s="60"/>
      <c r="D130" s="197" t="s">
        <v>124</v>
      </c>
      <c r="E130" s="60"/>
      <c r="F130" s="198" t="s">
        <v>203</v>
      </c>
      <c r="G130" s="60"/>
      <c r="H130" s="60"/>
      <c r="I130" s="155"/>
      <c r="J130" s="60"/>
      <c r="K130" s="60"/>
      <c r="L130" s="58"/>
      <c r="M130" s="199"/>
      <c r="N130" s="39"/>
      <c r="O130" s="39"/>
      <c r="P130" s="39"/>
      <c r="Q130" s="39"/>
      <c r="R130" s="39"/>
      <c r="S130" s="39"/>
      <c r="T130" s="75"/>
      <c r="AT130" s="21" t="s">
        <v>124</v>
      </c>
      <c r="AU130" s="21" t="s">
        <v>82</v>
      </c>
    </row>
    <row r="131" spans="2:65" s="1" customFormat="1" ht="22.5" customHeight="1">
      <c r="B131" s="38"/>
      <c r="C131" s="185" t="s">
        <v>205</v>
      </c>
      <c r="D131" s="185" t="s">
        <v>118</v>
      </c>
      <c r="E131" s="186" t="s">
        <v>161</v>
      </c>
      <c r="F131" s="187" t="s">
        <v>162</v>
      </c>
      <c r="G131" s="188" t="s">
        <v>163</v>
      </c>
      <c r="H131" s="189">
        <v>8.8740000000000006</v>
      </c>
      <c r="I131" s="190"/>
      <c r="J131" s="191">
        <f>ROUND(I131*H131,2)</f>
        <v>0</v>
      </c>
      <c r="K131" s="187" t="s">
        <v>164</v>
      </c>
      <c r="L131" s="58"/>
      <c r="M131" s="192" t="s">
        <v>21</v>
      </c>
      <c r="N131" s="193" t="s">
        <v>41</v>
      </c>
      <c r="O131" s="39"/>
      <c r="P131" s="194">
        <f>O131*H131</f>
        <v>0</v>
      </c>
      <c r="Q131" s="194">
        <v>0</v>
      </c>
      <c r="R131" s="194">
        <f>Q131*H131</f>
        <v>0</v>
      </c>
      <c r="S131" s="194">
        <v>0</v>
      </c>
      <c r="T131" s="195">
        <f>S131*H131</f>
        <v>0</v>
      </c>
      <c r="AR131" s="21" t="s">
        <v>122</v>
      </c>
      <c r="AT131" s="21" t="s">
        <v>118</v>
      </c>
      <c r="AU131" s="21" t="s">
        <v>82</v>
      </c>
      <c r="AY131" s="21" t="s">
        <v>115</v>
      </c>
      <c r="BE131" s="196">
        <f>IF(N131="základní",J131,0)</f>
        <v>0</v>
      </c>
      <c r="BF131" s="196">
        <f>IF(N131="snížená",J131,0)</f>
        <v>0</v>
      </c>
      <c r="BG131" s="196">
        <f>IF(N131="zákl. přenesená",J131,0)</f>
        <v>0</v>
      </c>
      <c r="BH131" s="196">
        <f>IF(N131="sníž. přenesená",J131,0)</f>
        <v>0</v>
      </c>
      <c r="BI131" s="196">
        <f>IF(N131="nulová",J131,0)</f>
        <v>0</v>
      </c>
      <c r="BJ131" s="21" t="s">
        <v>75</v>
      </c>
      <c r="BK131" s="196">
        <f>ROUND(I131*H131,2)</f>
        <v>0</v>
      </c>
      <c r="BL131" s="21" t="s">
        <v>122</v>
      </c>
      <c r="BM131" s="21" t="s">
        <v>206</v>
      </c>
    </row>
    <row r="132" spans="2:65" s="1" customFormat="1" ht="27">
      <c r="B132" s="38"/>
      <c r="C132" s="60"/>
      <c r="D132" s="210" t="s">
        <v>124</v>
      </c>
      <c r="E132" s="60"/>
      <c r="F132" s="211" t="s">
        <v>166</v>
      </c>
      <c r="G132" s="60"/>
      <c r="H132" s="60"/>
      <c r="I132" s="155"/>
      <c r="J132" s="60"/>
      <c r="K132" s="60"/>
      <c r="L132" s="58"/>
      <c r="M132" s="199"/>
      <c r="N132" s="39"/>
      <c r="O132" s="39"/>
      <c r="P132" s="39"/>
      <c r="Q132" s="39"/>
      <c r="R132" s="39"/>
      <c r="S132" s="39"/>
      <c r="T132" s="75"/>
      <c r="AT132" s="21" t="s">
        <v>124</v>
      </c>
      <c r="AU132" s="21" t="s">
        <v>82</v>
      </c>
    </row>
    <row r="133" spans="2:65" s="10" customFormat="1" ht="29.85" customHeight="1">
      <c r="B133" s="168"/>
      <c r="C133" s="169"/>
      <c r="D133" s="182" t="s">
        <v>69</v>
      </c>
      <c r="E133" s="183" t="s">
        <v>167</v>
      </c>
      <c r="F133" s="183" t="s">
        <v>168</v>
      </c>
      <c r="G133" s="169"/>
      <c r="H133" s="169"/>
      <c r="I133" s="172"/>
      <c r="J133" s="184">
        <f>BK133</f>
        <v>0</v>
      </c>
      <c r="K133" s="169"/>
      <c r="L133" s="174"/>
      <c r="M133" s="175"/>
      <c r="N133" s="176"/>
      <c r="O133" s="176"/>
      <c r="P133" s="177">
        <f>SUM(P134:P137)</f>
        <v>0</v>
      </c>
      <c r="Q133" s="176"/>
      <c r="R133" s="177">
        <f>SUM(R134:R137)</f>
        <v>0</v>
      </c>
      <c r="S133" s="176"/>
      <c r="T133" s="178">
        <f>SUM(T134:T137)</f>
        <v>0</v>
      </c>
      <c r="AR133" s="179" t="s">
        <v>82</v>
      </c>
      <c r="AT133" s="180" t="s">
        <v>69</v>
      </c>
      <c r="AU133" s="180" t="s">
        <v>75</v>
      </c>
      <c r="AY133" s="179" t="s">
        <v>115</v>
      </c>
      <c r="BK133" s="181">
        <f>SUM(BK134:BK137)</f>
        <v>0</v>
      </c>
    </row>
    <row r="134" spans="2:65" s="1" customFormat="1" ht="22.5" customHeight="1">
      <c r="B134" s="38"/>
      <c r="C134" s="185" t="s">
        <v>9</v>
      </c>
      <c r="D134" s="185" t="s">
        <v>118</v>
      </c>
      <c r="E134" s="186" t="s">
        <v>170</v>
      </c>
      <c r="F134" s="187" t="s">
        <v>171</v>
      </c>
      <c r="G134" s="188" t="s">
        <v>172</v>
      </c>
      <c r="H134" s="189">
        <v>4</v>
      </c>
      <c r="I134" s="190"/>
      <c r="J134" s="191">
        <f>ROUND(I134*H134,2)</f>
        <v>0</v>
      </c>
      <c r="K134" s="187" t="s">
        <v>21</v>
      </c>
      <c r="L134" s="58"/>
      <c r="M134" s="192" t="s">
        <v>21</v>
      </c>
      <c r="N134" s="193" t="s">
        <v>41</v>
      </c>
      <c r="O134" s="39"/>
      <c r="P134" s="194">
        <f>O134*H134</f>
        <v>0</v>
      </c>
      <c r="Q134" s="194">
        <v>0</v>
      </c>
      <c r="R134" s="194">
        <f>Q134*H134</f>
        <v>0</v>
      </c>
      <c r="S134" s="194">
        <v>0</v>
      </c>
      <c r="T134" s="195">
        <f>S134*H134</f>
        <v>0</v>
      </c>
      <c r="AR134" s="21" t="s">
        <v>122</v>
      </c>
      <c r="AT134" s="21" t="s">
        <v>118</v>
      </c>
      <c r="AU134" s="21" t="s">
        <v>82</v>
      </c>
      <c r="AY134" s="21" t="s">
        <v>115</v>
      </c>
      <c r="BE134" s="196">
        <f>IF(N134="základní",J134,0)</f>
        <v>0</v>
      </c>
      <c r="BF134" s="196">
        <f>IF(N134="snížená",J134,0)</f>
        <v>0</v>
      </c>
      <c r="BG134" s="196">
        <f>IF(N134="zákl. přenesená",J134,0)</f>
        <v>0</v>
      </c>
      <c r="BH134" s="196">
        <f>IF(N134="sníž. přenesená",J134,0)</f>
        <v>0</v>
      </c>
      <c r="BI134" s="196">
        <f>IF(N134="nulová",J134,0)</f>
        <v>0</v>
      </c>
      <c r="BJ134" s="21" t="s">
        <v>75</v>
      </c>
      <c r="BK134" s="196">
        <f>ROUND(I134*H134,2)</f>
        <v>0</v>
      </c>
      <c r="BL134" s="21" t="s">
        <v>122</v>
      </c>
      <c r="BM134" s="21" t="s">
        <v>207</v>
      </c>
    </row>
    <row r="135" spans="2:65" s="1" customFormat="1">
      <c r="B135" s="38"/>
      <c r="C135" s="60"/>
      <c r="D135" s="197" t="s">
        <v>124</v>
      </c>
      <c r="E135" s="60"/>
      <c r="F135" s="198" t="s">
        <v>171</v>
      </c>
      <c r="G135" s="60"/>
      <c r="H135" s="60"/>
      <c r="I135" s="155"/>
      <c r="J135" s="60"/>
      <c r="K135" s="60"/>
      <c r="L135" s="58"/>
      <c r="M135" s="199"/>
      <c r="N135" s="39"/>
      <c r="O135" s="39"/>
      <c r="P135" s="39"/>
      <c r="Q135" s="39"/>
      <c r="R135" s="39"/>
      <c r="S135" s="39"/>
      <c r="T135" s="75"/>
      <c r="AT135" s="21" t="s">
        <v>124</v>
      </c>
      <c r="AU135" s="21" t="s">
        <v>82</v>
      </c>
    </row>
    <row r="136" spans="2:65" s="1" customFormat="1" ht="22.5" customHeight="1">
      <c r="B136" s="38"/>
      <c r="C136" s="185" t="s">
        <v>208</v>
      </c>
      <c r="D136" s="185" t="s">
        <v>118</v>
      </c>
      <c r="E136" s="186" t="s">
        <v>209</v>
      </c>
      <c r="F136" s="187" t="s">
        <v>210</v>
      </c>
      <c r="G136" s="188" t="s">
        <v>140</v>
      </c>
      <c r="H136" s="189">
        <v>25</v>
      </c>
      <c r="I136" s="190"/>
      <c r="J136" s="191">
        <f>ROUND(I136*H136,2)</f>
        <v>0</v>
      </c>
      <c r="K136" s="187" t="s">
        <v>21</v>
      </c>
      <c r="L136" s="58"/>
      <c r="M136" s="192" t="s">
        <v>21</v>
      </c>
      <c r="N136" s="193" t="s">
        <v>41</v>
      </c>
      <c r="O136" s="39"/>
      <c r="P136" s="194">
        <f>O136*H136</f>
        <v>0</v>
      </c>
      <c r="Q136" s="194">
        <v>0</v>
      </c>
      <c r="R136" s="194">
        <f>Q136*H136</f>
        <v>0</v>
      </c>
      <c r="S136" s="194">
        <v>0</v>
      </c>
      <c r="T136" s="195">
        <f>S136*H136</f>
        <v>0</v>
      </c>
      <c r="AR136" s="21" t="s">
        <v>122</v>
      </c>
      <c r="AT136" s="21" t="s">
        <v>118</v>
      </c>
      <c r="AU136" s="21" t="s">
        <v>82</v>
      </c>
      <c r="AY136" s="21" t="s">
        <v>115</v>
      </c>
      <c r="BE136" s="196">
        <f>IF(N136="základní",J136,0)</f>
        <v>0</v>
      </c>
      <c r="BF136" s="196">
        <f>IF(N136="snížená",J136,0)</f>
        <v>0</v>
      </c>
      <c r="BG136" s="196">
        <f>IF(N136="zákl. přenesená",J136,0)</f>
        <v>0</v>
      </c>
      <c r="BH136" s="196">
        <f>IF(N136="sníž. přenesená",J136,0)</f>
        <v>0</v>
      </c>
      <c r="BI136" s="196">
        <f>IF(N136="nulová",J136,0)</f>
        <v>0</v>
      </c>
      <c r="BJ136" s="21" t="s">
        <v>75</v>
      </c>
      <c r="BK136" s="196">
        <f>ROUND(I136*H136,2)</f>
        <v>0</v>
      </c>
      <c r="BL136" s="21" t="s">
        <v>122</v>
      </c>
      <c r="BM136" s="21" t="s">
        <v>211</v>
      </c>
    </row>
    <row r="137" spans="2:65" s="1" customFormat="1">
      <c r="B137" s="38"/>
      <c r="C137" s="60"/>
      <c r="D137" s="210" t="s">
        <v>124</v>
      </c>
      <c r="E137" s="60"/>
      <c r="F137" s="211" t="s">
        <v>210</v>
      </c>
      <c r="G137" s="60"/>
      <c r="H137" s="60"/>
      <c r="I137" s="155"/>
      <c r="J137" s="60"/>
      <c r="K137" s="60"/>
      <c r="L137" s="58"/>
      <c r="M137" s="199"/>
      <c r="N137" s="39"/>
      <c r="O137" s="39"/>
      <c r="P137" s="39"/>
      <c r="Q137" s="39"/>
      <c r="R137" s="39"/>
      <c r="S137" s="39"/>
      <c r="T137" s="75"/>
      <c r="AT137" s="21" t="s">
        <v>124</v>
      </c>
      <c r="AU137" s="21" t="s">
        <v>82</v>
      </c>
    </row>
    <row r="138" spans="2:65" s="10" customFormat="1" ht="29.85" customHeight="1">
      <c r="B138" s="168"/>
      <c r="C138" s="169"/>
      <c r="D138" s="182" t="s">
        <v>69</v>
      </c>
      <c r="E138" s="183" t="s">
        <v>174</v>
      </c>
      <c r="F138" s="183" t="s">
        <v>175</v>
      </c>
      <c r="G138" s="169"/>
      <c r="H138" s="169"/>
      <c r="I138" s="172"/>
      <c r="J138" s="184">
        <f>BK138</f>
        <v>0</v>
      </c>
      <c r="K138" s="169"/>
      <c r="L138" s="174"/>
      <c r="M138" s="175"/>
      <c r="N138" s="176"/>
      <c r="O138" s="176"/>
      <c r="P138" s="177">
        <f>SUM(P139:P141)</f>
        <v>0</v>
      </c>
      <c r="Q138" s="176"/>
      <c r="R138" s="177">
        <f>SUM(R139:R141)</f>
        <v>0.12528</v>
      </c>
      <c r="S138" s="176"/>
      <c r="T138" s="178">
        <f>SUM(T139:T141)</f>
        <v>0</v>
      </c>
      <c r="AR138" s="179" t="s">
        <v>82</v>
      </c>
      <c r="AT138" s="180" t="s">
        <v>69</v>
      </c>
      <c r="AU138" s="180" t="s">
        <v>75</v>
      </c>
      <c r="AY138" s="179" t="s">
        <v>115</v>
      </c>
      <c r="BK138" s="181">
        <f>SUM(BK139:BK141)</f>
        <v>0</v>
      </c>
    </row>
    <row r="139" spans="2:65" s="1" customFormat="1" ht="22.5" customHeight="1">
      <c r="B139" s="38"/>
      <c r="C139" s="185" t="s">
        <v>212</v>
      </c>
      <c r="D139" s="185" t="s">
        <v>118</v>
      </c>
      <c r="E139" s="186" t="s">
        <v>177</v>
      </c>
      <c r="F139" s="187" t="s">
        <v>178</v>
      </c>
      <c r="G139" s="188" t="s">
        <v>121</v>
      </c>
      <c r="H139" s="189">
        <v>261</v>
      </c>
      <c r="I139" s="190"/>
      <c r="J139" s="191">
        <f>ROUND(I139*H139,2)</f>
        <v>0</v>
      </c>
      <c r="K139" s="187" t="s">
        <v>21</v>
      </c>
      <c r="L139" s="58"/>
      <c r="M139" s="192" t="s">
        <v>21</v>
      </c>
      <c r="N139" s="193" t="s">
        <v>41</v>
      </c>
      <c r="O139" s="39"/>
      <c r="P139" s="194">
        <f>O139*H139</f>
        <v>0</v>
      </c>
      <c r="Q139" s="194">
        <v>4.8000000000000001E-4</v>
      </c>
      <c r="R139" s="194">
        <f>Q139*H139</f>
        <v>0.12528</v>
      </c>
      <c r="S139" s="194">
        <v>0</v>
      </c>
      <c r="T139" s="195">
        <f>S139*H139</f>
        <v>0</v>
      </c>
      <c r="AR139" s="21" t="s">
        <v>122</v>
      </c>
      <c r="AT139" s="21" t="s">
        <v>118</v>
      </c>
      <c r="AU139" s="21" t="s">
        <v>82</v>
      </c>
      <c r="AY139" s="21" t="s">
        <v>115</v>
      </c>
      <c r="BE139" s="196">
        <f>IF(N139="základní",J139,0)</f>
        <v>0</v>
      </c>
      <c r="BF139" s="196">
        <f>IF(N139="snížená",J139,0)</f>
        <v>0</v>
      </c>
      <c r="BG139" s="196">
        <f>IF(N139="zákl. přenesená",J139,0)</f>
        <v>0</v>
      </c>
      <c r="BH139" s="196">
        <f>IF(N139="sníž. přenesená",J139,0)</f>
        <v>0</v>
      </c>
      <c r="BI139" s="196">
        <f>IF(N139="nulová",J139,0)</f>
        <v>0</v>
      </c>
      <c r="BJ139" s="21" t="s">
        <v>75</v>
      </c>
      <c r="BK139" s="196">
        <f>ROUND(I139*H139,2)</f>
        <v>0</v>
      </c>
      <c r="BL139" s="21" t="s">
        <v>122</v>
      </c>
      <c r="BM139" s="21" t="s">
        <v>213</v>
      </c>
    </row>
    <row r="140" spans="2:65" s="1" customFormat="1" ht="27">
      <c r="B140" s="38"/>
      <c r="C140" s="60"/>
      <c r="D140" s="210" t="s">
        <v>124</v>
      </c>
      <c r="E140" s="60"/>
      <c r="F140" s="211" t="s">
        <v>180</v>
      </c>
      <c r="G140" s="60"/>
      <c r="H140" s="60"/>
      <c r="I140" s="155"/>
      <c r="J140" s="60"/>
      <c r="K140" s="60"/>
      <c r="L140" s="58"/>
      <c r="M140" s="199"/>
      <c r="N140" s="39"/>
      <c r="O140" s="39"/>
      <c r="P140" s="39"/>
      <c r="Q140" s="39"/>
      <c r="R140" s="39"/>
      <c r="S140" s="39"/>
      <c r="T140" s="75"/>
      <c r="AT140" s="21" t="s">
        <v>124</v>
      </c>
      <c r="AU140" s="21" t="s">
        <v>82</v>
      </c>
    </row>
    <row r="141" spans="2:65" s="1" customFormat="1" ht="94.5">
      <c r="B141" s="38"/>
      <c r="C141" s="60"/>
      <c r="D141" s="210" t="s">
        <v>181</v>
      </c>
      <c r="E141" s="60"/>
      <c r="F141" s="223" t="s">
        <v>182</v>
      </c>
      <c r="G141" s="60"/>
      <c r="H141" s="60"/>
      <c r="I141" s="155"/>
      <c r="J141" s="60"/>
      <c r="K141" s="60"/>
      <c r="L141" s="58"/>
      <c r="M141" s="199"/>
      <c r="N141" s="39"/>
      <c r="O141" s="39"/>
      <c r="P141" s="39"/>
      <c r="Q141" s="39"/>
      <c r="R141" s="39"/>
      <c r="S141" s="39"/>
      <c r="T141" s="75"/>
      <c r="AT141" s="21" t="s">
        <v>181</v>
      </c>
      <c r="AU141" s="21" t="s">
        <v>82</v>
      </c>
    </row>
    <row r="142" spans="2:65" s="10" customFormat="1" ht="37.35" customHeight="1">
      <c r="B142" s="168"/>
      <c r="C142" s="169"/>
      <c r="D142" s="182" t="s">
        <v>69</v>
      </c>
      <c r="E142" s="224" t="s">
        <v>214</v>
      </c>
      <c r="F142" s="224" t="s">
        <v>215</v>
      </c>
      <c r="G142" s="169"/>
      <c r="H142" s="169"/>
      <c r="I142" s="172"/>
      <c r="J142" s="225">
        <f>BK142</f>
        <v>0</v>
      </c>
      <c r="K142" s="169"/>
      <c r="L142" s="174"/>
      <c r="M142" s="175"/>
      <c r="N142" s="176"/>
      <c r="O142" s="176"/>
      <c r="P142" s="177">
        <f>SUM(P143:P150)</f>
        <v>0</v>
      </c>
      <c r="Q142" s="176"/>
      <c r="R142" s="177">
        <f>SUM(R143:R150)</f>
        <v>0</v>
      </c>
      <c r="S142" s="176"/>
      <c r="T142" s="178">
        <f>SUM(T143:T150)</f>
        <v>0</v>
      </c>
      <c r="AR142" s="179" t="s">
        <v>82</v>
      </c>
      <c r="AT142" s="180" t="s">
        <v>69</v>
      </c>
      <c r="AU142" s="180" t="s">
        <v>70</v>
      </c>
      <c r="AY142" s="179" t="s">
        <v>115</v>
      </c>
      <c r="BK142" s="181">
        <f>SUM(BK143:BK150)</f>
        <v>0</v>
      </c>
    </row>
    <row r="143" spans="2:65" s="1" customFormat="1" ht="22.5" customHeight="1">
      <c r="B143" s="38"/>
      <c r="C143" s="185" t="s">
        <v>216</v>
      </c>
      <c r="D143" s="185" t="s">
        <v>118</v>
      </c>
      <c r="E143" s="186" t="s">
        <v>217</v>
      </c>
      <c r="F143" s="187" t="s">
        <v>218</v>
      </c>
      <c r="G143" s="188" t="s">
        <v>153</v>
      </c>
      <c r="H143" s="189">
        <v>1</v>
      </c>
      <c r="I143" s="190"/>
      <c r="J143" s="191">
        <f>ROUND(I143*H143,2)</f>
        <v>0</v>
      </c>
      <c r="K143" s="187" t="s">
        <v>21</v>
      </c>
      <c r="L143" s="58"/>
      <c r="M143" s="192" t="s">
        <v>21</v>
      </c>
      <c r="N143" s="193" t="s">
        <v>41</v>
      </c>
      <c r="O143" s="39"/>
      <c r="P143" s="194">
        <f>O143*H143</f>
        <v>0</v>
      </c>
      <c r="Q143" s="194">
        <v>0</v>
      </c>
      <c r="R143" s="194">
        <f>Q143*H143</f>
        <v>0</v>
      </c>
      <c r="S143" s="194">
        <v>0</v>
      </c>
      <c r="T143" s="195">
        <f>S143*H143</f>
        <v>0</v>
      </c>
      <c r="AR143" s="21" t="s">
        <v>122</v>
      </c>
      <c r="AT143" s="21" t="s">
        <v>118</v>
      </c>
      <c r="AU143" s="21" t="s">
        <v>75</v>
      </c>
      <c r="AY143" s="21" t="s">
        <v>115</v>
      </c>
      <c r="BE143" s="196">
        <f>IF(N143="základní",J143,0)</f>
        <v>0</v>
      </c>
      <c r="BF143" s="196">
        <f>IF(N143="snížená",J143,0)</f>
        <v>0</v>
      </c>
      <c r="BG143" s="196">
        <f>IF(N143="zákl. přenesená",J143,0)</f>
        <v>0</v>
      </c>
      <c r="BH143" s="196">
        <f>IF(N143="sníž. přenesená",J143,0)</f>
        <v>0</v>
      </c>
      <c r="BI143" s="196">
        <f>IF(N143="nulová",J143,0)</f>
        <v>0</v>
      </c>
      <c r="BJ143" s="21" t="s">
        <v>75</v>
      </c>
      <c r="BK143" s="196">
        <f>ROUND(I143*H143,2)</f>
        <v>0</v>
      </c>
      <c r="BL143" s="21" t="s">
        <v>122</v>
      </c>
      <c r="BM143" s="21" t="s">
        <v>219</v>
      </c>
    </row>
    <row r="144" spans="2:65" s="1" customFormat="1">
      <c r="B144" s="38"/>
      <c r="C144" s="60"/>
      <c r="D144" s="197" t="s">
        <v>124</v>
      </c>
      <c r="E144" s="60"/>
      <c r="F144" s="198" t="s">
        <v>218</v>
      </c>
      <c r="G144" s="60"/>
      <c r="H144" s="60"/>
      <c r="I144" s="155"/>
      <c r="J144" s="60"/>
      <c r="K144" s="60"/>
      <c r="L144" s="58"/>
      <c r="M144" s="199"/>
      <c r="N144" s="39"/>
      <c r="O144" s="39"/>
      <c r="P144" s="39"/>
      <c r="Q144" s="39"/>
      <c r="R144" s="39"/>
      <c r="S144" s="39"/>
      <c r="T144" s="75"/>
      <c r="AT144" s="21" t="s">
        <v>124</v>
      </c>
      <c r="AU144" s="21" t="s">
        <v>75</v>
      </c>
    </row>
    <row r="145" spans="2:65" s="1" customFormat="1" ht="22.5" customHeight="1">
      <c r="B145" s="38"/>
      <c r="C145" s="185" t="s">
        <v>220</v>
      </c>
      <c r="D145" s="185" t="s">
        <v>118</v>
      </c>
      <c r="E145" s="186" t="s">
        <v>221</v>
      </c>
      <c r="F145" s="187" t="s">
        <v>222</v>
      </c>
      <c r="G145" s="188" t="s">
        <v>172</v>
      </c>
      <c r="H145" s="189">
        <v>236</v>
      </c>
      <c r="I145" s="190"/>
      <c r="J145" s="191">
        <f>ROUND(I145*H145,2)</f>
        <v>0</v>
      </c>
      <c r="K145" s="187" t="s">
        <v>21</v>
      </c>
      <c r="L145" s="58"/>
      <c r="M145" s="192" t="s">
        <v>21</v>
      </c>
      <c r="N145" s="193" t="s">
        <v>41</v>
      </c>
      <c r="O145" s="39"/>
      <c r="P145" s="194">
        <f>O145*H145</f>
        <v>0</v>
      </c>
      <c r="Q145" s="194">
        <v>0</v>
      </c>
      <c r="R145" s="194">
        <f>Q145*H145</f>
        <v>0</v>
      </c>
      <c r="S145" s="194">
        <v>0</v>
      </c>
      <c r="T145" s="195">
        <f>S145*H145</f>
        <v>0</v>
      </c>
      <c r="AR145" s="21" t="s">
        <v>122</v>
      </c>
      <c r="AT145" s="21" t="s">
        <v>118</v>
      </c>
      <c r="AU145" s="21" t="s">
        <v>75</v>
      </c>
      <c r="AY145" s="21" t="s">
        <v>115</v>
      </c>
      <c r="BE145" s="196">
        <f>IF(N145="základní",J145,0)</f>
        <v>0</v>
      </c>
      <c r="BF145" s="196">
        <f>IF(N145="snížená",J145,0)</f>
        <v>0</v>
      </c>
      <c r="BG145" s="196">
        <f>IF(N145="zákl. přenesená",J145,0)</f>
        <v>0</v>
      </c>
      <c r="BH145" s="196">
        <f>IF(N145="sníž. přenesená",J145,0)</f>
        <v>0</v>
      </c>
      <c r="BI145" s="196">
        <f>IF(N145="nulová",J145,0)</f>
        <v>0</v>
      </c>
      <c r="BJ145" s="21" t="s">
        <v>75</v>
      </c>
      <c r="BK145" s="196">
        <f>ROUND(I145*H145,2)</f>
        <v>0</v>
      </c>
      <c r="BL145" s="21" t="s">
        <v>122</v>
      </c>
      <c r="BM145" s="21" t="s">
        <v>223</v>
      </c>
    </row>
    <row r="146" spans="2:65" s="1" customFormat="1">
      <c r="B146" s="38"/>
      <c r="C146" s="60"/>
      <c r="D146" s="197" t="s">
        <v>124</v>
      </c>
      <c r="E146" s="60"/>
      <c r="F146" s="198" t="s">
        <v>224</v>
      </c>
      <c r="G146" s="60"/>
      <c r="H146" s="60"/>
      <c r="I146" s="155"/>
      <c r="J146" s="60"/>
      <c r="K146" s="60"/>
      <c r="L146" s="58"/>
      <c r="M146" s="199"/>
      <c r="N146" s="39"/>
      <c r="O146" s="39"/>
      <c r="P146" s="39"/>
      <c r="Q146" s="39"/>
      <c r="R146" s="39"/>
      <c r="S146" s="39"/>
      <c r="T146" s="75"/>
      <c r="AT146" s="21" t="s">
        <v>124</v>
      </c>
      <c r="AU146" s="21" t="s">
        <v>75</v>
      </c>
    </row>
    <row r="147" spans="2:65" s="1" customFormat="1" ht="22.5" customHeight="1">
      <c r="B147" s="38"/>
      <c r="C147" s="185" t="s">
        <v>225</v>
      </c>
      <c r="D147" s="185" t="s">
        <v>118</v>
      </c>
      <c r="E147" s="186" t="s">
        <v>226</v>
      </c>
      <c r="F147" s="187" t="s">
        <v>227</v>
      </c>
      <c r="G147" s="188" t="s">
        <v>172</v>
      </c>
      <c r="H147" s="189">
        <v>59</v>
      </c>
      <c r="I147" s="190"/>
      <c r="J147" s="191">
        <f>ROUND(I147*H147,2)</f>
        <v>0</v>
      </c>
      <c r="K147" s="187" t="s">
        <v>21</v>
      </c>
      <c r="L147" s="58"/>
      <c r="M147" s="192" t="s">
        <v>21</v>
      </c>
      <c r="N147" s="193" t="s">
        <v>41</v>
      </c>
      <c r="O147" s="39"/>
      <c r="P147" s="194">
        <f>O147*H147</f>
        <v>0</v>
      </c>
      <c r="Q147" s="194">
        <v>0</v>
      </c>
      <c r="R147" s="194">
        <f>Q147*H147</f>
        <v>0</v>
      </c>
      <c r="S147" s="194">
        <v>0</v>
      </c>
      <c r="T147" s="195">
        <f>S147*H147</f>
        <v>0</v>
      </c>
      <c r="AR147" s="21" t="s">
        <v>122</v>
      </c>
      <c r="AT147" s="21" t="s">
        <v>118</v>
      </c>
      <c r="AU147" s="21" t="s">
        <v>75</v>
      </c>
      <c r="AY147" s="21" t="s">
        <v>115</v>
      </c>
      <c r="BE147" s="196">
        <f>IF(N147="základní",J147,0)</f>
        <v>0</v>
      </c>
      <c r="BF147" s="196">
        <f>IF(N147="snížená",J147,0)</f>
        <v>0</v>
      </c>
      <c r="BG147" s="196">
        <f>IF(N147="zákl. přenesená",J147,0)</f>
        <v>0</v>
      </c>
      <c r="BH147" s="196">
        <f>IF(N147="sníž. přenesená",J147,0)</f>
        <v>0</v>
      </c>
      <c r="BI147" s="196">
        <f>IF(N147="nulová",J147,0)</f>
        <v>0</v>
      </c>
      <c r="BJ147" s="21" t="s">
        <v>75</v>
      </c>
      <c r="BK147" s="196">
        <f>ROUND(I147*H147,2)</f>
        <v>0</v>
      </c>
      <c r="BL147" s="21" t="s">
        <v>122</v>
      </c>
      <c r="BM147" s="21" t="s">
        <v>228</v>
      </c>
    </row>
    <row r="148" spans="2:65" s="1" customFormat="1">
      <c r="B148" s="38"/>
      <c r="C148" s="60"/>
      <c r="D148" s="197" t="s">
        <v>124</v>
      </c>
      <c r="E148" s="60"/>
      <c r="F148" s="198" t="s">
        <v>227</v>
      </c>
      <c r="G148" s="60"/>
      <c r="H148" s="60"/>
      <c r="I148" s="155"/>
      <c r="J148" s="60"/>
      <c r="K148" s="60"/>
      <c r="L148" s="58"/>
      <c r="M148" s="199"/>
      <c r="N148" s="39"/>
      <c r="O148" s="39"/>
      <c r="P148" s="39"/>
      <c r="Q148" s="39"/>
      <c r="R148" s="39"/>
      <c r="S148" s="39"/>
      <c r="T148" s="75"/>
      <c r="AT148" s="21" t="s">
        <v>124</v>
      </c>
      <c r="AU148" s="21" t="s">
        <v>75</v>
      </c>
    </row>
    <row r="149" spans="2:65" s="1" customFormat="1" ht="22.5" customHeight="1">
      <c r="B149" s="38"/>
      <c r="C149" s="185" t="s">
        <v>229</v>
      </c>
      <c r="D149" s="185" t="s">
        <v>118</v>
      </c>
      <c r="E149" s="186" t="s">
        <v>230</v>
      </c>
      <c r="F149" s="187" t="s">
        <v>231</v>
      </c>
      <c r="G149" s="188" t="s">
        <v>153</v>
      </c>
      <c r="H149" s="189">
        <v>1</v>
      </c>
      <c r="I149" s="190"/>
      <c r="J149" s="191">
        <f>ROUND(I149*H149,2)</f>
        <v>0</v>
      </c>
      <c r="K149" s="187" t="s">
        <v>21</v>
      </c>
      <c r="L149" s="58"/>
      <c r="M149" s="192" t="s">
        <v>21</v>
      </c>
      <c r="N149" s="193" t="s">
        <v>41</v>
      </c>
      <c r="O149" s="39"/>
      <c r="P149" s="194">
        <f>O149*H149</f>
        <v>0</v>
      </c>
      <c r="Q149" s="194">
        <v>0</v>
      </c>
      <c r="R149" s="194">
        <f>Q149*H149</f>
        <v>0</v>
      </c>
      <c r="S149" s="194">
        <v>0</v>
      </c>
      <c r="T149" s="195">
        <f>S149*H149</f>
        <v>0</v>
      </c>
      <c r="AR149" s="21" t="s">
        <v>122</v>
      </c>
      <c r="AT149" s="21" t="s">
        <v>118</v>
      </c>
      <c r="AU149" s="21" t="s">
        <v>75</v>
      </c>
      <c r="AY149" s="21" t="s">
        <v>115</v>
      </c>
      <c r="BE149" s="196">
        <f>IF(N149="základní",J149,0)</f>
        <v>0</v>
      </c>
      <c r="BF149" s="196">
        <f>IF(N149="snížená",J149,0)</f>
        <v>0</v>
      </c>
      <c r="BG149" s="196">
        <f>IF(N149="zákl. přenesená",J149,0)</f>
        <v>0</v>
      </c>
      <c r="BH149" s="196">
        <f>IF(N149="sníž. přenesená",J149,0)</f>
        <v>0</v>
      </c>
      <c r="BI149" s="196">
        <f>IF(N149="nulová",J149,0)</f>
        <v>0</v>
      </c>
      <c r="BJ149" s="21" t="s">
        <v>75</v>
      </c>
      <c r="BK149" s="196">
        <f>ROUND(I149*H149,2)</f>
        <v>0</v>
      </c>
      <c r="BL149" s="21" t="s">
        <v>122</v>
      </c>
      <c r="BM149" s="21" t="s">
        <v>232</v>
      </c>
    </row>
    <row r="150" spans="2:65" s="1" customFormat="1">
      <c r="B150" s="38"/>
      <c r="C150" s="60"/>
      <c r="D150" s="210" t="s">
        <v>124</v>
      </c>
      <c r="E150" s="60"/>
      <c r="F150" s="211" t="s">
        <v>231</v>
      </c>
      <c r="G150" s="60"/>
      <c r="H150" s="60"/>
      <c r="I150" s="155"/>
      <c r="J150" s="60"/>
      <c r="K150" s="60"/>
      <c r="L150" s="58"/>
      <c r="M150" s="199"/>
      <c r="N150" s="39"/>
      <c r="O150" s="39"/>
      <c r="P150" s="39"/>
      <c r="Q150" s="39"/>
      <c r="R150" s="39"/>
      <c r="S150" s="39"/>
      <c r="T150" s="75"/>
      <c r="AT150" s="21" t="s">
        <v>124</v>
      </c>
      <c r="AU150" s="21" t="s">
        <v>75</v>
      </c>
    </row>
    <row r="151" spans="2:65" s="10" customFormat="1" ht="37.35" customHeight="1">
      <c r="B151" s="168"/>
      <c r="C151" s="169"/>
      <c r="D151" s="182" t="s">
        <v>69</v>
      </c>
      <c r="E151" s="224" t="s">
        <v>233</v>
      </c>
      <c r="F151" s="224" t="s">
        <v>234</v>
      </c>
      <c r="G151" s="169"/>
      <c r="H151" s="169"/>
      <c r="I151" s="172"/>
      <c r="J151" s="225">
        <f>BK151</f>
        <v>0</v>
      </c>
      <c r="K151" s="169"/>
      <c r="L151" s="174"/>
      <c r="M151" s="175"/>
      <c r="N151" s="176"/>
      <c r="O151" s="176"/>
      <c r="P151" s="177">
        <f>SUM(P152:P157)</f>
        <v>0</v>
      </c>
      <c r="Q151" s="176"/>
      <c r="R151" s="177">
        <f>SUM(R152:R157)</f>
        <v>0</v>
      </c>
      <c r="S151" s="176"/>
      <c r="T151" s="178">
        <f>SUM(T152:T157)</f>
        <v>0</v>
      </c>
      <c r="AR151" s="179" t="s">
        <v>75</v>
      </c>
      <c r="AT151" s="180" t="s">
        <v>69</v>
      </c>
      <c r="AU151" s="180" t="s">
        <v>70</v>
      </c>
      <c r="AY151" s="179" t="s">
        <v>115</v>
      </c>
      <c r="BK151" s="181">
        <f>SUM(BK152:BK157)</f>
        <v>0</v>
      </c>
    </row>
    <row r="152" spans="2:65" s="1" customFormat="1" ht="31.5" customHeight="1">
      <c r="B152" s="38"/>
      <c r="C152" s="185" t="s">
        <v>235</v>
      </c>
      <c r="D152" s="185" t="s">
        <v>118</v>
      </c>
      <c r="E152" s="186" t="s">
        <v>236</v>
      </c>
      <c r="F152" s="187" t="s">
        <v>237</v>
      </c>
      <c r="G152" s="188" t="s">
        <v>163</v>
      </c>
      <c r="H152" s="189">
        <v>11.439</v>
      </c>
      <c r="I152" s="190"/>
      <c r="J152" s="191">
        <f>ROUND(I152*H152,2)</f>
        <v>0</v>
      </c>
      <c r="K152" s="187" t="s">
        <v>238</v>
      </c>
      <c r="L152" s="58"/>
      <c r="M152" s="192" t="s">
        <v>21</v>
      </c>
      <c r="N152" s="193" t="s">
        <v>41</v>
      </c>
      <c r="O152" s="39"/>
      <c r="P152" s="194">
        <f>O152*H152</f>
        <v>0</v>
      </c>
      <c r="Q152" s="194">
        <v>0</v>
      </c>
      <c r="R152" s="194">
        <f>Q152*H152</f>
        <v>0</v>
      </c>
      <c r="S152" s="194">
        <v>0</v>
      </c>
      <c r="T152" s="195">
        <f>S152*H152</f>
        <v>0</v>
      </c>
      <c r="AR152" s="21" t="s">
        <v>137</v>
      </c>
      <c r="AT152" s="21" t="s">
        <v>118</v>
      </c>
      <c r="AU152" s="21" t="s">
        <v>75</v>
      </c>
      <c r="AY152" s="21" t="s">
        <v>115</v>
      </c>
      <c r="BE152" s="196">
        <f>IF(N152="základní",J152,0)</f>
        <v>0</v>
      </c>
      <c r="BF152" s="196">
        <f>IF(N152="snížená",J152,0)</f>
        <v>0</v>
      </c>
      <c r="BG152" s="196">
        <f>IF(N152="zákl. přenesená",J152,0)</f>
        <v>0</v>
      </c>
      <c r="BH152" s="196">
        <f>IF(N152="sníž. přenesená",J152,0)</f>
        <v>0</v>
      </c>
      <c r="BI152" s="196">
        <f>IF(N152="nulová",J152,0)</f>
        <v>0</v>
      </c>
      <c r="BJ152" s="21" t="s">
        <v>75</v>
      </c>
      <c r="BK152" s="196">
        <f>ROUND(I152*H152,2)</f>
        <v>0</v>
      </c>
      <c r="BL152" s="21" t="s">
        <v>137</v>
      </c>
      <c r="BM152" s="21" t="s">
        <v>239</v>
      </c>
    </row>
    <row r="153" spans="2:65" s="1" customFormat="1" ht="27">
      <c r="B153" s="38"/>
      <c r="C153" s="60"/>
      <c r="D153" s="197" t="s">
        <v>124</v>
      </c>
      <c r="E153" s="60"/>
      <c r="F153" s="198" t="s">
        <v>240</v>
      </c>
      <c r="G153" s="60"/>
      <c r="H153" s="60"/>
      <c r="I153" s="155"/>
      <c r="J153" s="60"/>
      <c r="K153" s="60"/>
      <c r="L153" s="58"/>
      <c r="M153" s="199"/>
      <c r="N153" s="39"/>
      <c r="O153" s="39"/>
      <c r="P153" s="39"/>
      <c r="Q153" s="39"/>
      <c r="R153" s="39"/>
      <c r="S153" s="39"/>
      <c r="T153" s="75"/>
      <c r="AT153" s="21" t="s">
        <v>124</v>
      </c>
      <c r="AU153" s="21" t="s">
        <v>75</v>
      </c>
    </row>
    <row r="154" spans="2:65" s="1" customFormat="1" ht="22.5" customHeight="1">
      <c r="B154" s="38"/>
      <c r="C154" s="185" t="s">
        <v>241</v>
      </c>
      <c r="D154" s="185" t="s">
        <v>118</v>
      </c>
      <c r="E154" s="186" t="s">
        <v>242</v>
      </c>
      <c r="F154" s="187" t="s">
        <v>243</v>
      </c>
      <c r="G154" s="188" t="s">
        <v>163</v>
      </c>
      <c r="H154" s="189">
        <v>11.439</v>
      </c>
      <c r="I154" s="190"/>
      <c r="J154" s="191">
        <f>ROUND(I154*H154,2)</f>
        <v>0</v>
      </c>
      <c r="K154" s="187" t="s">
        <v>21</v>
      </c>
      <c r="L154" s="58"/>
      <c r="M154" s="192" t="s">
        <v>21</v>
      </c>
      <c r="N154" s="193" t="s">
        <v>41</v>
      </c>
      <c r="O154" s="39"/>
      <c r="P154" s="194">
        <f>O154*H154</f>
        <v>0</v>
      </c>
      <c r="Q154" s="194">
        <v>0</v>
      </c>
      <c r="R154" s="194">
        <f>Q154*H154</f>
        <v>0</v>
      </c>
      <c r="S154" s="194">
        <v>0</v>
      </c>
      <c r="T154" s="195">
        <f>S154*H154</f>
        <v>0</v>
      </c>
      <c r="AR154" s="21" t="s">
        <v>137</v>
      </c>
      <c r="AT154" s="21" t="s">
        <v>118</v>
      </c>
      <c r="AU154" s="21" t="s">
        <v>75</v>
      </c>
      <c r="AY154" s="21" t="s">
        <v>115</v>
      </c>
      <c r="BE154" s="196">
        <f>IF(N154="základní",J154,0)</f>
        <v>0</v>
      </c>
      <c r="BF154" s="196">
        <f>IF(N154="snížená",J154,0)</f>
        <v>0</v>
      </c>
      <c r="BG154" s="196">
        <f>IF(N154="zákl. přenesená",J154,0)</f>
        <v>0</v>
      </c>
      <c r="BH154" s="196">
        <f>IF(N154="sníž. přenesená",J154,0)</f>
        <v>0</v>
      </c>
      <c r="BI154" s="196">
        <f>IF(N154="nulová",J154,0)</f>
        <v>0</v>
      </c>
      <c r="BJ154" s="21" t="s">
        <v>75</v>
      </c>
      <c r="BK154" s="196">
        <f>ROUND(I154*H154,2)</f>
        <v>0</v>
      </c>
      <c r="BL154" s="21" t="s">
        <v>137</v>
      </c>
      <c r="BM154" s="21" t="s">
        <v>244</v>
      </c>
    </row>
    <row r="155" spans="2:65" s="1" customFormat="1">
      <c r="B155" s="38"/>
      <c r="C155" s="60"/>
      <c r="D155" s="197" t="s">
        <v>124</v>
      </c>
      <c r="E155" s="60"/>
      <c r="F155" s="198" t="s">
        <v>243</v>
      </c>
      <c r="G155" s="60"/>
      <c r="H155" s="60"/>
      <c r="I155" s="155"/>
      <c r="J155" s="60"/>
      <c r="K155" s="60"/>
      <c r="L155" s="58"/>
      <c r="M155" s="199"/>
      <c r="N155" s="39"/>
      <c r="O155" s="39"/>
      <c r="P155" s="39"/>
      <c r="Q155" s="39"/>
      <c r="R155" s="39"/>
      <c r="S155" s="39"/>
      <c r="T155" s="75"/>
      <c r="AT155" s="21" t="s">
        <v>124</v>
      </c>
      <c r="AU155" s="21" t="s">
        <v>75</v>
      </c>
    </row>
    <row r="156" spans="2:65" s="1" customFormat="1" ht="22.5" customHeight="1">
      <c r="B156" s="38"/>
      <c r="C156" s="185" t="s">
        <v>245</v>
      </c>
      <c r="D156" s="185" t="s">
        <v>118</v>
      </c>
      <c r="E156" s="186" t="s">
        <v>246</v>
      </c>
      <c r="F156" s="187" t="s">
        <v>247</v>
      </c>
      <c r="G156" s="188" t="s">
        <v>163</v>
      </c>
      <c r="H156" s="189">
        <v>11.439</v>
      </c>
      <c r="I156" s="190"/>
      <c r="J156" s="191">
        <f>ROUND(I156*H156,2)</f>
        <v>0</v>
      </c>
      <c r="K156" s="187" t="s">
        <v>164</v>
      </c>
      <c r="L156" s="58"/>
      <c r="M156" s="192" t="s">
        <v>21</v>
      </c>
      <c r="N156" s="193" t="s">
        <v>41</v>
      </c>
      <c r="O156" s="39"/>
      <c r="P156" s="194">
        <f>O156*H156</f>
        <v>0</v>
      </c>
      <c r="Q156" s="194">
        <v>0</v>
      </c>
      <c r="R156" s="194">
        <f>Q156*H156</f>
        <v>0</v>
      </c>
      <c r="S156" s="194">
        <v>0</v>
      </c>
      <c r="T156" s="195">
        <f>S156*H156</f>
        <v>0</v>
      </c>
      <c r="AR156" s="21" t="s">
        <v>137</v>
      </c>
      <c r="AT156" s="21" t="s">
        <v>118</v>
      </c>
      <c r="AU156" s="21" t="s">
        <v>75</v>
      </c>
      <c r="AY156" s="21" t="s">
        <v>115</v>
      </c>
      <c r="BE156" s="196">
        <f>IF(N156="základní",J156,0)</f>
        <v>0</v>
      </c>
      <c r="BF156" s="196">
        <f>IF(N156="snížená",J156,0)</f>
        <v>0</v>
      </c>
      <c r="BG156" s="196">
        <f>IF(N156="zákl. přenesená",J156,0)</f>
        <v>0</v>
      </c>
      <c r="BH156" s="196">
        <f>IF(N156="sníž. přenesená",J156,0)</f>
        <v>0</v>
      </c>
      <c r="BI156" s="196">
        <f>IF(N156="nulová",J156,0)</f>
        <v>0</v>
      </c>
      <c r="BJ156" s="21" t="s">
        <v>75</v>
      </c>
      <c r="BK156" s="196">
        <f>ROUND(I156*H156,2)</f>
        <v>0</v>
      </c>
      <c r="BL156" s="21" t="s">
        <v>137</v>
      </c>
      <c r="BM156" s="21" t="s">
        <v>248</v>
      </c>
    </row>
    <row r="157" spans="2:65" s="1" customFormat="1">
      <c r="B157" s="38"/>
      <c r="C157" s="60"/>
      <c r="D157" s="210" t="s">
        <v>124</v>
      </c>
      <c r="E157" s="60"/>
      <c r="F157" s="211" t="s">
        <v>249</v>
      </c>
      <c r="G157" s="60"/>
      <c r="H157" s="60"/>
      <c r="I157" s="155"/>
      <c r="J157" s="60"/>
      <c r="K157" s="60"/>
      <c r="L157" s="58"/>
      <c r="M157" s="199"/>
      <c r="N157" s="39"/>
      <c r="O157" s="39"/>
      <c r="P157" s="39"/>
      <c r="Q157" s="39"/>
      <c r="R157" s="39"/>
      <c r="S157" s="39"/>
      <c r="T157" s="75"/>
      <c r="AT157" s="21" t="s">
        <v>124</v>
      </c>
      <c r="AU157" s="21" t="s">
        <v>75</v>
      </c>
    </row>
    <row r="158" spans="2:65" s="10" customFormat="1" ht="37.35" customHeight="1">
      <c r="B158" s="168"/>
      <c r="C158" s="169"/>
      <c r="D158" s="170" t="s">
        <v>69</v>
      </c>
      <c r="E158" s="171" t="s">
        <v>250</v>
      </c>
      <c r="F158" s="171" t="s">
        <v>251</v>
      </c>
      <c r="G158" s="169"/>
      <c r="H158" s="169"/>
      <c r="I158" s="172"/>
      <c r="J158" s="173">
        <f>BK158</f>
        <v>0</v>
      </c>
      <c r="K158" s="169"/>
      <c r="L158" s="174"/>
      <c r="M158" s="175"/>
      <c r="N158" s="176"/>
      <c r="O158" s="176"/>
      <c r="P158" s="177">
        <f>P159+P162</f>
        <v>0</v>
      </c>
      <c r="Q158" s="176"/>
      <c r="R158" s="177">
        <f>R159+R162</f>
        <v>0</v>
      </c>
      <c r="S158" s="176"/>
      <c r="T158" s="178">
        <f>T159+T162</f>
        <v>0</v>
      </c>
      <c r="AR158" s="179" t="s">
        <v>142</v>
      </c>
      <c r="AT158" s="180" t="s">
        <v>69</v>
      </c>
      <c r="AU158" s="180" t="s">
        <v>70</v>
      </c>
      <c r="AY158" s="179" t="s">
        <v>115</v>
      </c>
      <c r="BK158" s="181">
        <f>BK159+BK162</f>
        <v>0</v>
      </c>
    </row>
    <row r="159" spans="2:65" s="10" customFormat="1" ht="19.899999999999999" customHeight="1">
      <c r="B159" s="168"/>
      <c r="C159" s="169"/>
      <c r="D159" s="182" t="s">
        <v>69</v>
      </c>
      <c r="E159" s="183" t="s">
        <v>252</v>
      </c>
      <c r="F159" s="183" t="s">
        <v>253</v>
      </c>
      <c r="G159" s="169"/>
      <c r="H159" s="169"/>
      <c r="I159" s="172"/>
      <c r="J159" s="184">
        <f>BK159</f>
        <v>0</v>
      </c>
      <c r="K159" s="169"/>
      <c r="L159" s="174"/>
      <c r="M159" s="175"/>
      <c r="N159" s="176"/>
      <c r="O159" s="176"/>
      <c r="P159" s="177">
        <f>SUM(P160:P161)</f>
        <v>0</v>
      </c>
      <c r="Q159" s="176"/>
      <c r="R159" s="177">
        <f>SUM(R160:R161)</f>
        <v>0</v>
      </c>
      <c r="S159" s="176"/>
      <c r="T159" s="178">
        <f>SUM(T160:T161)</f>
        <v>0</v>
      </c>
      <c r="AR159" s="179" t="s">
        <v>142</v>
      </c>
      <c r="AT159" s="180" t="s">
        <v>69</v>
      </c>
      <c r="AU159" s="180" t="s">
        <v>75</v>
      </c>
      <c r="AY159" s="179" t="s">
        <v>115</v>
      </c>
      <c r="BK159" s="181">
        <f>SUM(BK160:BK161)</f>
        <v>0</v>
      </c>
    </row>
    <row r="160" spans="2:65" s="1" customFormat="1" ht="22.5" customHeight="1">
      <c r="B160" s="38"/>
      <c r="C160" s="185" t="s">
        <v>254</v>
      </c>
      <c r="D160" s="185" t="s">
        <v>118</v>
      </c>
      <c r="E160" s="186" t="s">
        <v>255</v>
      </c>
      <c r="F160" s="187" t="s">
        <v>253</v>
      </c>
      <c r="G160" s="188" t="s">
        <v>256</v>
      </c>
      <c r="H160" s="189">
        <v>1</v>
      </c>
      <c r="I160" s="190"/>
      <c r="J160" s="191">
        <f>ROUND(I160*H160,2)</f>
        <v>0</v>
      </c>
      <c r="K160" s="187" t="s">
        <v>238</v>
      </c>
      <c r="L160" s="58"/>
      <c r="M160" s="192" t="s">
        <v>21</v>
      </c>
      <c r="N160" s="193" t="s">
        <v>41</v>
      </c>
      <c r="O160" s="39"/>
      <c r="P160" s="194">
        <f>O160*H160</f>
        <v>0</v>
      </c>
      <c r="Q160" s="194">
        <v>0</v>
      </c>
      <c r="R160" s="194">
        <f>Q160*H160</f>
        <v>0</v>
      </c>
      <c r="S160" s="194">
        <v>0</v>
      </c>
      <c r="T160" s="195">
        <f>S160*H160</f>
        <v>0</v>
      </c>
      <c r="AR160" s="21" t="s">
        <v>257</v>
      </c>
      <c r="AT160" s="21" t="s">
        <v>118</v>
      </c>
      <c r="AU160" s="21" t="s">
        <v>82</v>
      </c>
      <c r="AY160" s="21" t="s">
        <v>115</v>
      </c>
      <c r="BE160" s="196">
        <f>IF(N160="základní",J160,0)</f>
        <v>0</v>
      </c>
      <c r="BF160" s="196">
        <f>IF(N160="snížená",J160,0)</f>
        <v>0</v>
      </c>
      <c r="BG160" s="196">
        <f>IF(N160="zákl. přenesená",J160,0)</f>
        <v>0</v>
      </c>
      <c r="BH160" s="196">
        <f>IF(N160="sníž. přenesená",J160,0)</f>
        <v>0</v>
      </c>
      <c r="BI160" s="196">
        <f>IF(N160="nulová",J160,0)</f>
        <v>0</v>
      </c>
      <c r="BJ160" s="21" t="s">
        <v>75</v>
      </c>
      <c r="BK160" s="196">
        <f>ROUND(I160*H160,2)</f>
        <v>0</v>
      </c>
      <c r="BL160" s="21" t="s">
        <v>257</v>
      </c>
      <c r="BM160" s="21" t="s">
        <v>258</v>
      </c>
    </row>
    <row r="161" spans="2:65" s="1" customFormat="1">
      <c r="B161" s="38"/>
      <c r="C161" s="60"/>
      <c r="D161" s="210" t="s">
        <v>124</v>
      </c>
      <c r="E161" s="60"/>
      <c r="F161" s="211" t="s">
        <v>259</v>
      </c>
      <c r="G161" s="60"/>
      <c r="H161" s="60"/>
      <c r="I161" s="155"/>
      <c r="J161" s="60"/>
      <c r="K161" s="60"/>
      <c r="L161" s="58"/>
      <c r="M161" s="199"/>
      <c r="N161" s="39"/>
      <c r="O161" s="39"/>
      <c r="P161" s="39"/>
      <c r="Q161" s="39"/>
      <c r="R161" s="39"/>
      <c r="S161" s="39"/>
      <c r="T161" s="75"/>
      <c r="AT161" s="21" t="s">
        <v>124</v>
      </c>
      <c r="AU161" s="21" t="s">
        <v>82</v>
      </c>
    </row>
    <row r="162" spans="2:65" s="10" customFormat="1" ht="29.85" customHeight="1">
      <c r="B162" s="168"/>
      <c r="C162" s="169"/>
      <c r="D162" s="182" t="s">
        <v>69</v>
      </c>
      <c r="E162" s="183" t="s">
        <v>260</v>
      </c>
      <c r="F162" s="183" t="s">
        <v>261</v>
      </c>
      <c r="G162" s="169"/>
      <c r="H162" s="169"/>
      <c r="I162" s="172"/>
      <c r="J162" s="184">
        <f>BK162</f>
        <v>0</v>
      </c>
      <c r="K162" s="169"/>
      <c r="L162" s="174"/>
      <c r="M162" s="175"/>
      <c r="N162" s="176"/>
      <c r="O162" s="176"/>
      <c r="P162" s="177">
        <f>SUM(P163:P164)</f>
        <v>0</v>
      </c>
      <c r="Q162" s="176"/>
      <c r="R162" s="177">
        <f>SUM(R163:R164)</f>
        <v>0</v>
      </c>
      <c r="S162" s="176"/>
      <c r="T162" s="178">
        <f>SUM(T163:T164)</f>
        <v>0</v>
      </c>
      <c r="AR162" s="179" t="s">
        <v>142</v>
      </c>
      <c r="AT162" s="180" t="s">
        <v>69</v>
      </c>
      <c r="AU162" s="180" t="s">
        <v>75</v>
      </c>
      <c r="AY162" s="179" t="s">
        <v>115</v>
      </c>
      <c r="BK162" s="181">
        <f>SUM(BK163:BK164)</f>
        <v>0</v>
      </c>
    </row>
    <row r="163" spans="2:65" s="1" customFormat="1" ht="22.5" customHeight="1">
      <c r="B163" s="38"/>
      <c r="C163" s="185" t="s">
        <v>129</v>
      </c>
      <c r="D163" s="185" t="s">
        <v>118</v>
      </c>
      <c r="E163" s="186" t="s">
        <v>262</v>
      </c>
      <c r="F163" s="187" t="s">
        <v>263</v>
      </c>
      <c r="G163" s="188" t="s">
        <v>256</v>
      </c>
      <c r="H163" s="189">
        <v>1</v>
      </c>
      <c r="I163" s="190"/>
      <c r="J163" s="191">
        <f>ROUND(I163*H163,2)</f>
        <v>0</v>
      </c>
      <c r="K163" s="187" t="s">
        <v>21</v>
      </c>
      <c r="L163" s="58"/>
      <c r="M163" s="192" t="s">
        <v>21</v>
      </c>
      <c r="N163" s="193" t="s">
        <v>41</v>
      </c>
      <c r="O163" s="39"/>
      <c r="P163" s="194">
        <f>O163*H163</f>
        <v>0</v>
      </c>
      <c r="Q163" s="194">
        <v>0</v>
      </c>
      <c r="R163" s="194">
        <f>Q163*H163</f>
        <v>0</v>
      </c>
      <c r="S163" s="194">
        <v>0</v>
      </c>
      <c r="T163" s="195">
        <f>S163*H163</f>
        <v>0</v>
      </c>
      <c r="AR163" s="21" t="s">
        <v>257</v>
      </c>
      <c r="AT163" s="21" t="s">
        <v>118</v>
      </c>
      <c r="AU163" s="21" t="s">
        <v>82</v>
      </c>
      <c r="AY163" s="21" t="s">
        <v>115</v>
      </c>
      <c r="BE163" s="196">
        <f>IF(N163="základní",J163,0)</f>
        <v>0</v>
      </c>
      <c r="BF163" s="196">
        <f>IF(N163="snížená",J163,0)</f>
        <v>0</v>
      </c>
      <c r="BG163" s="196">
        <f>IF(N163="zákl. přenesená",J163,0)</f>
        <v>0</v>
      </c>
      <c r="BH163" s="196">
        <f>IF(N163="sníž. přenesená",J163,0)</f>
        <v>0</v>
      </c>
      <c r="BI163" s="196">
        <f>IF(N163="nulová",J163,0)</f>
        <v>0</v>
      </c>
      <c r="BJ163" s="21" t="s">
        <v>75</v>
      </c>
      <c r="BK163" s="196">
        <f>ROUND(I163*H163,2)</f>
        <v>0</v>
      </c>
      <c r="BL163" s="21" t="s">
        <v>257</v>
      </c>
      <c r="BM163" s="21" t="s">
        <v>264</v>
      </c>
    </row>
    <row r="164" spans="2:65" s="1" customFormat="1">
      <c r="B164" s="38"/>
      <c r="C164" s="60"/>
      <c r="D164" s="210" t="s">
        <v>124</v>
      </c>
      <c r="E164" s="60"/>
      <c r="F164" s="211" t="s">
        <v>263</v>
      </c>
      <c r="G164" s="60"/>
      <c r="H164" s="60"/>
      <c r="I164" s="155"/>
      <c r="J164" s="60"/>
      <c r="K164" s="60"/>
      <c r="L164" s="58"/>
      <c r="M164" s="226"/>
      <c r="N164" s="227"/>
      <c r="O164" s="227"/>
      <c r="P164" s="227"/>
      <c r="Q164" s="227"/>
      <c r="R164" s="227"/>
      <c r="S164" s="227"/>
      <c r="T164" s="228"/>
      <c r="AT164" s="21" t="s">
        <v>124</v>
      </c>
      <c r="AU164" s="21" t="s">
        <v>82</v>
      </c>
    </row>
    <row r="165" spans="2:65" s="1" customFormat="1" ht="6.95" customHeight="1">
      <c r="B165" s="53"/>
      <c r="C165" s="54"/>
      <c r="D165" s="54"/>
      <c r="E165" s="54"/>
      <c r="F165" s="54"/>
      <c r="G165" s="54"/>
      <c r="H165" s="54"/>
      <c r="I165" s="131"/>
      <c r="J165" s="54"/>
      <c r="K165" s="54"/>
      <c r="L165" s="58"/>
    </row>
  </sheetData>
  <sheetProtection password="CC35" sheet="1" objects="1" scenarios="1" formatCells="0" formatColumns="0" formatRows="0" sort="0" autoFilter="0"/>
  <autoFilter ref="C82:K164"/>
  <mergeCells count="6">
    <mergeCell ref="G1:H1"/>
    <mergeCell ref="L2:V2"/>
    <mergeCell ref="E7:H7"/>
    <mergeCell ref="E22:H22"/>
    <mergeCell ref="E43:H43"/>
    <mergeCell ref="E75:H75"/>
  </mergeCells>
  <hyperlinks>
    <hyperlink ref="F1:G1" location="C2" display="1) Krycí list soupisu"/>
    <hyperlink ref="G1:H1" location="C50" display="2) Rekapitulace"/>
    <hyperlink ref="J1" location="C82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6"/>
  <sheetViews>
    <sheetView showGridLines="0" zoomScaleNormal="100" workbookViewId="0"/>
  </sheetViews>
  <sheetFormatPr defaultRowHeight="13.5"/>
  <cols>
    <col min="1" max="1" width="8.33203125" style="229" customWidth="1"/>
    <col min="2" max="2" width="1.6640625" style="229" customWidth="1"/>
    <col min="3" max="4" width="5" style="229" customWidth="1"/>
    <col min="5" max="5" width="11.6640625" style="229" customWidth="1"/>
    <col min="6" max="6" width="9.1640625" style="229" customWidth="1"/>
    <col min="7" max="7" width="5" style="229" customWidth="1"/>
    <col min="8" max="8" width="77.83203125" style="229" customWidth="1"/>
    <col min="9" max="10" width="20" style="229" customWidth="1"/>
    <col min="11" max="11" width="1.6640625" style="229" customWidth="1"/>
  </cols>
  <sheetData>
    <row r="1" spans="2:11" ht="37.5" customHeight="1"/>
    <row r="2" spans="2:11" ht="7.5" customHeight="1">
      <c r="B2" s="230"/>
      <c r="C2" s="231"/>
      <c r="D2" s="231"/>
      <c r="E2" s="231"/>
      <c r="F2" s="231"/>
      <c r="G2" s="231"/>
      <c r="H2" s="231"/>
      <c r="I2" s="231"/>
      <c r="J2" s="231"/>
      <c r="K2" s="232"/>
    </row>
    <row r="3" spans="2:11" s="12" customFormat="1" ht="45" customHeight="1">
      <c r="B3" s="233"/>
      <c r="C3" s="350" t="s">
        <v>265</v>
      </c>
      <c r="D3" s="350"/>
      <c r="E3" s="350"/>
      <c r="F3" s="350"/>
      <c r="G3" s="350"/>
      <c r="H3" s="350"/>
      <c r="I3" s="350"/>
      <c r="J3" s="350"/>
      <c r="K3" s="234"/>
    </row>
    <row r="4" spans="2:11" ht="25.5" customHeight="1">
      <c r="B4" s="235"/>
      <c r="C4" s="351" t="s">
        <v>266</v>
      </c>
      <c r="D4" s="351"/>
      <c r="E4" s="351"/>
      <c r="F4" s="351"/>
      <c r="G4" s="351"/>
      <c r="H4" s="351"/>
      <c r="I4" s="351"/>
      <c r="J4" s="351"/>
      <c r="K4" s="236"/>
    </row>
    <row r="5" spans="2:11" ht="5.25" customHeight="1">
      <c r="B5" s="235"/>
      <c r="C5" s="237"/>
      <c r="D5" s="237"/>
      <c r="E5" s="237"/>
      <c r="F5" s="237"/>
      <c r="G5" s="237"/>
      <c r="H5" s="237"/>
      <c r="I5" s="237"/>
      <c r="J5" s="237"/>
      <c r="K5" s="236"/>
    </row>
    <row r="6" spans="2:11" ht="15" customHeight="1">
      <c r="B6" s="235"/>
      <c r="C6" s="349" t="s">
        <v>267</v>
      </c>
      <c r="D6" s="349"/>
      <c r="E6" s="349"/>
      <c r="F6" s="349"/>
      <c r="G6" s="349"/>
      <c r="H6" s="349"/>
      <c r="I6" s="349"/>
      <c r="J6" s="349"/>
      <c r="K6" s="236"/>
    </row>
    <row r="7" spans="2:11" ht="15" customHeight="1">
      <c r="B7" s="239"/>
      <c r="C7" s="349" t="s">
        <v>268</v>
      </c>
      <c r="D7" s="349"/>
      <c r="E7" s="349"/>
      <c r="F7" s="349"/>
      <c r="G7" s="349"/>
      <c r="H7" s="349"/>
      <c r="I7" s="349"/>
      <c r="J7" s="349"/>
      <c r="K7" s="236"/>
    </row>
    <row r="8" spans="2:11" ht="12.75" customHeight="1">
      <c r="B8" s="239"/>
      <c r="C8" s="238"/>
      <c r="D8" s="238"/>
      <c r="E8" s="238"/>
      <c r="F8" s="238"/>
      <c r="G8" s="238"/>
      <c r="H8" s="238"/>
      <c r="I8" s="238"/>
      <c r="J8" s="238"/>
      <c r="K8" s="236"/>
    </row>
    <row r="9" spans="2:11" ht="15" customHeight="1">
      <c r="B9" s="239"/>
      <c r="C9" s="349" t="s">
        <v>269</v>
      </c>
      <c r="D9" s="349"/>
      <c r="E9" s="349"/>
      <c r="F9" s="349"/>
      <c r="G9" s="349"/>
      <c r="H9" s="349"/>
      <c r="I9" s="349"/>
      <c r="J9" s="349"/>
      <c r="K9" s="236"/>
    </row>
    <row r="10" spans="2:11" ht="15" customHeight="1">
      <c r="B10" s="239"/>
      <c r="C10" s="238"/>
      <c r="D10" s="349" t="s">
        <v>270</v>
      </c>
      <c r="E10" s="349"/>
      <c r="F10" s="349"/>
      <c r="G10" s="349"/>
      <c r="H10" s="349"/>
      <c r="I10" s="349"/>
      <c r="J10" s="349"/>
      <c r="K10" s="236"/>
    </row>
    <row r="11" spans="2:11" ht="15" customHeight="1">
      <c r="B11" s="239"/>
      <c r="C11" s="240"/>
      <c r="D11" s="349" t="s">
        <v>271</v>
      </c>
      <c r="E11" s="349"/>
      <c r="F11" s="349"/>
      <c r="G11" s="349"/>
      <c r="H11" s="349"/>
      <c r="I11" s="349"/>
      <c r="J11" s="349"/>
      <c r="K11" s="236"/>
    </row>
    <row r="12" spans="2:11" ht="12.75" customHeight="1">
      <c r="B12" s="239"/>
      <c r="C12" s="240"/>
      <c r="D12" s="240"/>
      <c r="E12" s="240"/>
      <c r="F12" s="240"/>
      <c r="G12" s="240"/>
      <c r="H12" s="240"/>
      <c r="I12" s="240"/>
      <c r="J12" s="240"/>
      <c r="K12" s="236"/>
    </row>
    <row r="13" spans="2:11" ht="15" customHeight="1">
      <c r="B13" s="239"/>
      <c r="C13" s="240"/>
      <c r="D13" s="349" t="s">
        <v>272</v>
      </c>
      <c r="E13" s="349"/>
      <c r="F13" s="349"/>
      <c r="G13" s="349"/>
      <c r="H13" s="349"/>
      <c r="I13" s="349"/>
      <c r="J13" s="349"/>
      <c r="K13" s="236"/>
    </row>
    <row r="14" spans="2:11" ht="15" customHeight="1">
      <c r="B14" s="239"/>
      <c r="C14" s="240"/>
      <c r="D14" s="349" t="s">
        <v>273</v>
      </c>
      <c r="E14" s="349"/>
      <c r="F14" s="349"/>
      <c r="G14" s="349"/>
      <c r="H14" s="349"/>
      <c r="I14" s="349"/>
      <c r="J14" s="349"/>
      <c r="K14" s="236"/>
    </row>
    <row r="15" spans="2:11" ht="15" customHeight="1">
      <c r="B15" s="239"/>
      <c r="C15" s="240"/>
      <c r="D15" s="349" t="s">
        <v>274</v>
      </c>
      <c r="E15" s="349"/>
      <c r="F15" s="349"/>
      <c r="G15" s="349"/>
      <c r="H15" s="349"/>
      <c r="I15" s="349"/>
      <c r="J15" s="349"/>
      <c r="K15" s="236"/>
    </row>
    <row r="16" spans="2:11" ht="15" customHeight="1">
      <c r="B16" s="239"/>
      <c r="C16" s="240"/>
      <c r="D16" s="240"/>
      <c r="E16" s="241" t="s">
        <v>74</v>
      </c>
      <c r="F16" s="349" t="s">
        <v>275</v>
      </c>
      <c r="G16" s="349"/>
      <c r="H16" s="349"/>
      <c r="I16" s="349"/>
      <c r="J16" s="349"/>
      <c r="K16" s="236"/>
    </row>
    <row r="17" spans="2:11" ht="15" customHeight="1">
      <c r="B17" s="239"/>
      <c r="C17" s="240"/>
      <c r="D17" s="240"/>
      <c r="E17" s="241" t="s">
        <v>276</v>
      </c>
      <c r="F17" s="349" t="s">
        <v>277</v>
      </c>
      <c r="G17" s="349"/>
      <c r="H17" s="349"/>
      <c r="I17" s="349"/>
      <c r="J17" s="349"/>
      <c r="K17" s="236"/>
    </row>
    <row r="18" spans="2:11" ht="15" customHeight="1">
      <c r="B18" s="239"/>
      <c r="C18" s="240"/>
      <c r="D18" s="240"/>
      <c r="E18" s="241" t="s">
        <v>278</v>
      </c>
      <c r="F18" s="349" t="s">
        <v>279</v>
      </c>
      <c r="G18" s="349"/>
      <c r="H18" s="349"/>
      <c r="I18" s="349"/>
      <c r="J18" s="349"/>
      <c r="K18" s="236"/>
    </row>
    <row r="19" spans="2:11" ht="15" customHeight="1">
      <c r="B19" s="239"/>
      <c r="C19" s="240"/>
      <c r="D19" s="240"/>
      <c r="E19" s="241" t="s">
        <v>280</v>
      </c>
      <c r="F19" s="349" t="s">
        <v>281</v>
      </c>
      <c r="G19" s="349"/>
      <c r="H19" s="349"/>
      <c r="I19" s="349"/>
      <c r="J19" s="349"/>
      <c r="K19" s="236"/>
    </row>
    <row r="20" spans="2:11" ht="15" customHeight="1">
      <c r="B20" s="239"/>
      <c r="C20" s="240"/>
      <c r="D20" s="240"/>
      <c r="E20" s="241" t="s">
        <v>282</v>
      </c>
      <c r="F20" s="349" t="s">
        <v>283</v>
      </c>
      <c r="G20" s="349"/>
      <c r="H20" s="349"/>
      <c r="I20" s="349"/>
      <c r="J20" s="349"/>
      <c r="K20" s="236"/>
    </row>
    <row r="21" spans="2:11" ht="15" customHeight="1">
      <c r="B21" s="239"/>
      <c r="C21" s="240"/>
      <c r="D21" s="240"/>
      <c r="E21" s="241" t="s">
        <v>284</v>
      </c>
      <c r="F21" s="349" t="s">
        <v>285</v>
      </c>
      <c r="G21" s="349"/>
      <c r="H21" s="349"/>
      <c r="I21" s="349"/>
      <c r="J21" s="349"/>
      <c r="K21" s="236"/>
    </row>
    <row r="22" spans="2:11" ht="12.75" customHeight="1">
      <c r="B22" s="239"/>
      <c r="C22" s="240"/>
      <c r="D22" s="240"/>
      <c r="E22" s="240"/>
      <c r="F22" s="240"/>
      <c r="G22" s="240"/>
      <c r="H22" s="240"/>
      <c r="I22" s="240"/>
      <c r="J22" s="240"/>
      <c r="K22" s="236"/>
    </row>
    <row r="23" spans="2:11" ht="15" customHeight="1">
      <c r="B23" s="239"/>
      <c r="C23" s="349" t="s">
        <v>286</v>
      </c>
      <c r="D23" s="349"/>
      <c r="E23" s="349"/>
      <c r="F23" s="349"/>
      <c r="G23" s="349"/>
      <c r="H23" s="349"/>
      <c r="I23" s="349"/>
      <c r="J23" s="349"/>
      <c r="K23" s="236"/>
    </row>
    <row r="24" spans="2:11" ht="15" customHeight="1">
      <c r="B24" s="239"/>
      <c r="C24" s="349" t="s">
        <v>287</v>
      </c>
      <c r="D24" s="349"/>
      <c r="E24" s="349"/>
      <c r="F24" s="349"/>
      <c r="G24" s="349"/>
      <c r="H24" s="349"/>
      <c r="I24" s="349"/>
      <c r="J24" s="349"/>
      <c r="K24" s="236"/>
    </row>
    <row r="25" spans="2:11" ht="15" customHeight="1">
      <c r="B25" s="239"/>
      <c r="C25" s="238"/>
      <c r="D25" s="349" t="s">
        <v>288</v>
      </c>
      <c r="E25" s="349"/>
      <c r="F25" s="349"/>
      <c r="G25" s="349"/>
      <c r="H25" s="349"/>
      <c r="I25" s="349"/>
      <c r="J25" s="349"/>
      <c r="K25" s="236"/>
    </row>
    <row r="26" spans="2:11" ht="15" customHeight="1">
      <c r="B26" s="239"/>
      <c r="C26" s="240"/>
      <c r="D26" s="349" t="s">
        <v>289</v>
      </c>
      <c r="E26" s="349"/>
      <c r="F26" s="349"/>
      <c r="G26" s="349"/>
      <c r="H26" s="349"/>
      <c r="I26" s="349"/>
      <c r="J26" s="349"/>
      <c r="K26" s="236"/>
    </row>
    <row r="27" spans="2:11" ht="12.75" customHeight="1">
      <c r="B27" s="239"/>
      <c r="C27" s="240"/>
      <c r="D27" s="240"/>
      <c r="E27" s="240"/>
      <c r="F27" s="240"/>
      <c r="G27" s="240"/>
      <c r="H27" s="240"/>
      <c r="I27" s="240"/>
      <c r="J27" s="240"/>
      <c r="K27" s="236"/>
    </row>
    <row r="28" spans="2:11" ht="15" customHeight="1">
      <c r="B28" s="239"/>
      <c r="C28" s="240"/>
      <c r="D28" s="349" t="s">
        <v>290</v>
      </c>
      <c r="E28" s="349"/>
      <c r="F28" s="349"/>
      <c r="G28" s="349"/>
      <c r="H28" s="349"/>
      <c r="I28" s="349"/>
      <c r="J28" s="349"/>
      <c r="K28" s="236"/>
    </row>
    <row r="29" spans="2:11" ht="15" customHeight="1">
      <c r="B29" s="239"/>
      <c r="C29" s="240"/>
      <c r="D29" s="349" t="s">
        <v>291</v>
      </c>
      <c r="E29" s="349"/>
      <c r="F29" s="349"/>
      <c r="G29" s="349"/>
      <c r="H29" s="349"/>
      <c r="I29" s="349"/>
      <c r="J29" s="349"/>
      <c r="K29" s="236"/>
    </row>
    <row r="30" spans="2:11" ht="12.75" customHeight="1">
      <c r="B30" s="239"/>
      <c r="C30" s="240"/>
      <c r="D30" s="240"/>
      <c r="E30" s="240"/>
      <c r="F30" s="240"/>
      <c r="G30" s="240"/>
      <c r="H30" s="240"/>
      <c r="I30" s="240"/>
      <c r="J30" s="240"/>
      <c r="K30" s="236"/>
    </row>
    <row r="31" spans="2:11" ht="15" customHeight="1">
      <c r="B31" s="239"/>
      <c r="C31" s="240"/>
      <c r="D31" s="349" t="s">
        <v>292</v>
      </c>
      <c r="E31" s="349"/>
      <c r="F31" s="349"/>
      <c r="G31" s="349"/>
      <c r="H31" s="349"/>
      <c r="I31" s="349"/>
      <c r="J31" s="349"/>
      <c r="K31" s="236"/>
    </row>
    <row r="32" spans="2:11" ht="15" customHeight="1">
      <c r="B32" s="239"/>
      <c r="C32" s="240"/>
      <c r="D32" s="349" t="s">
        <v>293</v>
      </c>
      <c r="E32" s="349"/>
      <c r="F32" s="349"/>
      <c r="G32" s="349"/>
      <c r="H32" s="349"/>
      <c r="I32" s="349"/>
      <c r="J32" s="349"/>
      <c r="K32" s="236"/>
    </row>
    <row r="33" spans="2:11" ht="15" customHeight="1">
      <c r="B33" s="239"/>
      <c r="C33" s="240"/>
      <c r="D33" s="349" t="s">
        <v>294</v>
      </c>
      <c r="E33" s="349"/>
      <c r="F33" s="349"/>
      <c r="G33" s="349"/>
      <c r="H33" s="349"/>
      <c r="I33" s="349"/>
      <c r="J33" s="349"/>
      <c r="K33" s="236"/>
    </row>
    <row r="34" spans="2:11" ht="15" customHeight="1">
      <c r="B34" s="239"/>
      <c r="C34" s="240"/>
      <c r="D34" s="238"/>
      <c r="E34" s="242" t="s">
        <v>100</v>
      </c>
      <c r="F34" s="238"/>
      <c r="G34" s="349" t="s">
        <v>295</v>
      </c>
      <c r="H34" s="349"/>
      <c r="I34" s="349"/>
      <c r="J34" s="349"/>
      <c r="K34" s="236"/>
    </row>
    <row r="35" spans="2:11" ht="30.75" customHeight="1">
      <c r="B35" s="239"/>
      <c r="C35" s="240"/>
      <c r="D35" s="238"/>
      <c r="E35" s="242" t="s">
        <v>296</v>
      </c>
      <c r="F35" s="238"/>
      <c r="G35" s="349" t="s">
        <v>297</v>
      </c>
      <c r="H35" s="349"/>
      <c r="I35" s="349"/>
      <c r="J35" s="349"/>
      <c r="K35" s="236"/>
    </row>
    <row r="36" spans="2:11" ht="15" customHeight="1">
      <c r="B36" s="239"/>
      <c r="C36" s="240"/>
      <c r="D36" s="238"/>
      <c r="E36" s="242" t="s">
        <v>51</v>
      </c>
      <c r="F36" s="238"/>
      <c r="G36" s="349" t="s">
        <v>298</v>
      </c>
      <c r="H36" s="349"/>
      <c r="I36" s="349"/>
      <c r="J36" s="349"/>
      <c r="K36" s="236"/>
    </row>
    <row r="37" spans="2:11" ht="15" customHeight="1">
      <c r="B37" s="239"/>
      <c r="C37" s="240"/>
      <c r="D37" s="238"/>
      <c r="E37" s="242" t="s">
        <v>101</v>
      </c>
      <c r="F37" s="238"/>
      <c r="G37" s="349" t="s">
        <v>299</v>
      </c>
      <c r="H37" s="349"/>
      <c r="I37" s="349"/>
      <c r="J37" s="349"/>
      <c r="K37" s="236"/>
    </row>
    <row r="38" spans="2:11" ht="15" customHeight="1">
      <c r="B38" s="239"/>
      <c r="C38" s="240"/>
      <c r="D38" s="238"/>
      <c r="E38" s="242" t="s">
        <v>102</v>
      </c>
      <c r="F38" s="238"/>
      <c r="G38" s="349" t="s">
        <v>300</v>
      </c>
      <c r="H38" s="349"/>
      <c r="I38" s="349"/>
      <c r="J38" s="349"/>
      <c r="K38" s="236"/>
    </row>
    <row r="39" spans="2:11" ht="15" customHeight="1">
      <c r="B39" s="239"/>
      <c r="C39" s="240"/>
      <c r="D39" s="238"/>
      <c r="E39" s="242" t="s">
        <v>103</v>
      </c>
      <c r="F39" s="238"/>
      <c r="G39" s="349" t="s">
        <v>301</v>
      </c>
      <c r="H39" s="349"/>
      <c r="I39" s="349"/>
      <c r="J39" s="349"/>
      <c r="K39" s="236"/>
    </row>
    <row r="40" spans="2:11" ht="15" customHeight="1">
      <c r="B40" s="239"/>
      <c r="C40" s="240"/>
      <c r="D40" s="238"/>
      <c r="E40" s="242" t="s">
        <v>302</v>
      </c>
      <c r="F40" s="238"/>
      <c r="G40" s="349" t="s">
        <v>303</v>
      </c>
      <c r="H40" s="349"/>
      <c r="I40" s="349"/>
      <c r="J40" s="349"/>
      <c r="K40" s="236"/>
    </row>
    <row r="41" spans="2:11" ht="15" customHeight="1">
      <c r="B41" s="239"/>
      <c r="C41" s="240"/>
      <c r="D41" s="238"/>
      <c r="E41" s="242"/>
      <c r="F41" s="238"/>
      <c r="G41" s="349" t="s">
        <v>304</v>
      </c>
      <c r="H41" s="349"/>
      <c r="I41" s="349"/>
      <c r="J41" s="349"/>
      <c r="K41" s="236"/>
    </row>
    <row r="42" spans="2:11" ht="15" customHeight="1">
      <c r="B42" s="239"/>
      <c r="C42" s="240"/>
      <c r="D42" s="238"/>
      <c r="E42" s="242" t="s">
        <v>305</v>
      </c>
      <c r="F42" s="238"/>
      <c r="G42" s="349" t="s">
        <v>306</v>
      </c>
      <c r="H42" s="349"/>
      <c r="I42" s="349"/>
      <c r="J42" s="349"/>
      <c r="K42" s="236"/>
    </row>
    <row r="43" spans="2:11" ht="15" customHeight="1">
      <c r="B43" s="239"/>
      <c r="C43" s="240"/>
      <c r="D43" s="238"/>
      <c r="E43" s="242" t="s">
        <v>105</v>
      </c>
      <c r="F43" s="238"/>
      <c r="G43" s="349" t="s">
        <v>307</v>
      </c>
      <c r="H43" s="349"/>
      <c r="I43" s="349"/>
      <c r="J43" s="349"/>
      <c r="K43" s="236"/>
    </row>
    <row r="44" spans="2:11" ht="12.75" customHeight="1">
      <c r="B44" s="239"/>
      <c r="C44" s="240"/>
      <c r="D44" s="238"/>
      <c r="E44" s="238"/>
      <c r="F44" s="238"/>
      <c r="G44" s="238"/>
      <c r="H44" s="238"/>
      <c r="I44" s="238"/>
      <c r="J44" s="238"/>
      <c r="K44" s="236"/>
    </row>
    <row r="45" spans="2:11" ht="15" customHeight="1">
      <c r="B45" s="239"/>
      <c r="C45" s="240"/>
      <c r="D45" s="349" t="s">
        <v>308</v>
      </c>
      <c r="E45" s="349"/>
      <c r="F45" s="349"/>
      <c r="G45" s="349"/>
      <c r="H45" s="349"/>
      <c r="I45" s="349"/>
      <c r="J45" s="349"/>
      <c r="K45" s="236"/>
    </row>
    <row r="46" spans="2:11" ht="15" customHeight="1">
      <c r="B46" s="239"/>
      <c r="C46" s="240"/>
      <c r="D46" s="240"/>
      <c r="E46" s="349" t="s">
        <v>309</v>
      </c>
      <c r="F46" s="349"/>
      <c r="G46" s="349"/>
      <c r="H46" s="349"/>
      <c r="I46" s="349"/>
      <c r="J46" s="349"/>
      <c r="K46" s="236"/>
    </row>
    <row r="47" spans="2:11" ht="15" customHeight="1">
      <c r="B47" s="239"/>
      <c r="C47" s="240"/>
      <c r="D47" s="240"/>
      <c r="E47" s="349" t="s">
        <v>310</v>
      </c>
      <c r="F47" s="349"/>
      <c r="G47" s="349"/>
      <c r="H47" s="349"/>
      <c r="I47" s="349"/>
      <c r="J47" s="349"/>
      <c r="K47" s="236"/>
    </row>
    <row r="48" spans="2:11" ht="15" customHeight="1">
      <c r="B48" s="239"/>
      <c r="C48" s="240"/>
      <c r="D48" s="240"/>
      <c r="E48" s="349" t="s">
        <v>311</v>
      </c>
      <c r="F48" s="349"/>
      <c r="G48" s="349"/>
      <c r="H48" s="349"/>
      <c r="I48" s="349"/>
      <c r="J48" s="349"/>
      <c r="K48" s="236"/>
    </row>
    <row r="49" spans="2:11" ht="15" customHeight="1">
      <c r="B49" s="239"/>
      <c r="C49" s="240"/>
      <c r="D49" s="349" t="s">
        <v>312</v>
      </c>
      <c r="E49" s="349"/>
      <c r="F49" s="349"/>
      <c r="G49" s="349"/>
      <c r="H49" s="349"/>
      <c r="I49" s="349"/>
      <c r="J49" s="349"/>
      <c r="K49" s="236"/>
    </row>
    <row r="50" spans="2:11" ht="25.5" customHeight="1">
      <c r="B50" s="235"/>
      <c r="C50" s="351" t="s">
        <v>313</v>
      </c>
      <c r="D50" s="351"/>
      <c r="E50" s="351"/>
      <c r="F50" s="351"/>
      <c r="G50" s="351"/>
      <c r="H50" s="351"/>
      <c r="I50" s="351"/>
      <c r="J50" s="351"/>
      <c r="K50" s="236"/>
    </row>
    <row r="51" spans="2:11" ht="5.25" customHeight="1">
      <c r="B51" s="235"/>
      <c r="C51" s="237"/>
      <c r="D51" s="237"/>
      <c r="E51" s="237"/>
      <c r="F51" s="237"/>
      <c r="G51" s="237"/>
      <c r="H51" s="237"/>
      <c r="I51" s="237"/>
      <c r="J51" s="237"/>
      <c r="K51" s="236"/>
    </row>
    <row r="52" spans="2:11" ht="15" customHeight="1">
      <c r="B52" s="235"/>
      <c r="C52" s="349" t="s">
        <v>314</v>
      </c>
      <c r="D52" s="349"/>
      <c r="E52" s="349"/>
      <c r="F52" s="349"/>
      <c r="G52" s="349"/>
      <c r="H52" s="349"/>
      <c r="I52" s="349"/>
      <c r="J52" s="349"/>
      <c r="K52" s="236"/>
    </row>
    <row r="53" spans="2:11" ht="15" customHeight="1">
      <c r="B53" s="235"/>
      <c r="C53" s="349" t="s">
        <v>315</v>
      </c>
      <c r="D53" s="349"/>
      <c r="E53" s="349"/>
      <c r="F53" s="349"/>
      <c r="G53" s="349"/>
      <c r="H53" s="349"/>
      <c r="I53" s="349"/>
      <c r="J53" s="349"/>
      <c r="K53" s="236"/>
    </row>
    <row r="54" spans="2:11" ht="12.75" customHeight="1">
      <c r="B54" s="235"/>
      <c r="C54" s="238"/>
      <c r="D54" s="238"/>
      <c r="E54" s="238"/>
      <c r="F54" s="238"/>
      <c r="G54" s="238"/>
      <c r="H54" s="238"/>
      <c r="I54" s="238"/>
      <c r="J54" s="238"/>
      <c r="K54" s="236"/>
    </row>
    <row r="55" spans="2:11" ht="15" customHeight="1">
      <c r="B55" s="235"/>
      <c r="C55" s="349" t="s">
        <v>316</v>
      </c>
      <c r="D55" s="349"/>
      <c r="E55" s="349"/>
      <c r="F55" s="349"/>
      <c r="G55" s="349"/>
      <c r="H55" s="349"/>
      <c r="I55" s="349"/>
      <c r="J55" s="349"/>
      <c r="K55" s="236"/>
    </row>
    <row r="56" spans="2:11" ht="15" customHeight="1">
      <c r="B56" s="235"/>
      <c r="C56" s="240"/>
      <c r="D56" s="349" t="s">
        <v>317</v>
      </c>
      <c r="E56" s="349"/>
      <c r="F56" s="349"/>
      <c r="G56" s="349"/>
      <c r="H56" s="349"/>
      <c r="I56" s="349"/>
      <c r="J56" s="349"/>
      <c r="K56" s="236"/>
    </row>
    <row r="57" spans="2:11" ht="15" customHeight="1">
      <c r="B57" s="235"/>
      <c r="C57" s="240"/>
      <c r="D57" s="349" t="s">
        <v>318</v>
      </c>
      <c r="E57" s="349"/>
      <c r="F57" s="349"/>
      <c r="G57" s="349"/>
      <c r="H57" s="349"/>
      <c r="I57" s="349"/>
      <c r="J57" s="349"/>
      <c r="K57" s="236"/>
    </row>
    <row r="58" spans="2:11" ht="15" customHeight="1">
      <c r="B58" s="235"/>
      <c r="C58" s="240"/>
      <c r="D58" s="349" t="s">
        <v>319</v>
      </c>
      <c r="E58" s="349"/>
      <c r="F58" s="349"/>
      <c r="G58" s="349"/>
      <c r="H58" s="349"/>
      <c r="I58" s="349"/>
      <c r="J58" s="349"/>
      <c r="K58" s="236"/>
    </row>
    <row r="59" spans="2:11" ht="15" customHeight="1">
      <c r="B59" s="235"/>
      <c r="C59" s="240"/>
      <c r="D59" s="349" t="s">
        <v>320</v>
      </c>
      <c r="E59" s="349"/>
      <c r="F59" s="349"/>
      <c r="G59" s="349"/>
      <c r="H59" s="349"/>
      <c r="I59" s="349"/>
      <c r="J59" s="349"/>
      <c r="K59" s="236"/>
    </row>
    <row r="60" spans="2:11" ht="15" customHeight="1">
      <c r="B60" s="235"/>
      <c r="C60" s="240"/>
      <c r="D60" s="353" t="s">
        <v>321</v>
      </c>
      <c r="E60" s="353"/>
      <c r="F60" s="353"/>
      <c r="G60" s="353"/>
      <c r="H60" s="353"/>
      <c r="I60" s="353"/>
      <c r="J60" s="353"/>
      <c r="K60" s="236"/>
    </row>
    <row r="61" spans="2:11" ht="15" customHeight="1">
      <c r="B61" s="235"/>
      <c r="C61" s="240"/>
      <c r="D61" s="349" t="s">
        <v>322</v>
      </c>
      <c r="E61" s="349"/>
      <c r="F61" s="349"/>
      <c r="G61" s="349"/>
      <c r="H61" s="349"/>
      <c r="I61" s="349"/>
      <c r="J61" s="349"/>
      <c r="K61" s="236"/>
    </row>
    <row r="62" spans="2:11" ht="12.75" customHeight="1">
      <c r="B62" s="235"/>
      <c r="C62" s="240"/>
      <c r="D62" s="240"/>
      <c r="E62" s="243"/>
      <c r="F62" s="240"/>
      <c r="G62" s="240"/>
      <c r="H62" s="240"/>
      <c r="I62" s="240"/>
      <c r="J62" s="240"/>
      <c r="K62" s="236"/>
    </row>
    <row r="63" spans="2:11" ht="15" customHeight="1">
      <c r="B63" s="235"/>
      <c r="C63" s="240"/>
      <c r="D63" s="349" t="s">
        <v>323</v>
      </c>
      <c r="E63" s="349"/>
      <c r="F63" s="349"/>
      <c r="G63" s="349"/>
      <c r="H63" s="349"/>
      <c r="I63" s="349"/>
      <c r="J63" s="349"/>
      <c r="K63" s="236"/>
    </row>
    <row r="64" spans="2:11" ht="15" customHeight="1">
      <c r="B64" s="235"/>
      <c r="C64" s="240"/>
      <c r="D64" s="353" t="s">
        <v>324</v>
      </c>
      <c r="E64" s="353"/>
      <c r="F64" s="353"/>
      <c r="G64" s="353"/>
      <c r="H64" s="353"/>
      <c r="I64" s="353"/>
      <c r="J64" s="353"/>
      <c r="K64" s="236"/>
    </row>
    <row r="65" spans="2:11" ht="15" customHeight="1">
      <c r="B65" s="235"/>
      <c r="C65" s="240"/>
      <c r="D65" s="349" t="s">
        <v>325</v>
      </c>
      <c r="E65" s="349"/>
      <c r="F65" s="349"/>
      <c r="G65" s="349"/>
      <c r="H65" s="349"/>
      <c r="I65" s="349"/>
      <c r="J65" s="349"/>
      <c r="K65" s="236"/>
    </row>
    <row r="66" spans="2:11" ht="15" customHeight="1">
      <c r="B66" s="235"/>
      <c r="C66" s="240"/>
      <c r="D66" s="349" t="s">
        <v>326</v>
      </c>
      <c r="E66" s="349"/>
      <c r="F66" s="349"/>
      <c r="G66" s="349"/>
      <c r="H66" s="349"/>
      <c r="I66" s="349"/>
      <c r="J66" s="349"/>
      <c r="K66" s="236"/>
    </row>
    <row r="67" spans="2:11" ht="15" customHeight="1">
      <c r="B67" s="235"/>
      <c r="C67" s="240"/>
      <c r="D67" s="349" t="s">
        <v>327</v>
      </c>
      <c r="E67" s="349"/>
      <c r="F67" s="349"/>
      <c r="G67" s="349"/>
      <c r="H67" s="349"/>
      <c r="I67" s="349"/>
      <c r="J67" s="349"/>
      <c r="K67" s="236"/>
    </row>
    <row r="68" spans="2:11" ht="15" customHeight="1">
      <c r="B68" s="235"/>
      <c r="C68" s="240"/>
      <c r="D68" s="349" t="s">
        <v>328</v>
      </c>
      <c r="E68" s="349"/>
      <c r="F68" s="349"/>
      <c r="G68" s="349"/>
      <c r="H68" s="349"/>
      <c r="I68" s="349"/>
      <c r="J68" s="349"/>
      <c r="K68" s="236"/>
    </row>
    <row r="69" spans="2:11" ht="12.75" customHeight="1">
      <c r="B69" s="244"/>
      <c r="C69" s="245"/>
      <c r="D69" s="245"/>
      <c r="E69" s="245"/>
      <c r="F69" s="245"/>
      <c r="G69" s="245"/>
      <c r="H69" s="245"/>
      <c r="I69" s="245"/>
      <c r="J69" s="245"/>
      <c r="K69" s="246"/>
    </row>
    <row r="70" spans="2:11" ht="18.75" customHeight="1">
      <c r="B70" s="247"/>
      <c r="C70" s="247"/>
      <c r="D70" s="247"/>
      <c r="E70" s="247"/>
      <c r="F70" s="247"/>
      <c r="G70" s="247"/>
      <c r="H70" s="247"/>
      <c r="I70" s="247"/>
      <c r="J70" s="247"/>
      <c r="K70" s="248"/>
    </row>
    <row r="71" spans="2:11" ht="18.75" customHeight="1">
      <c r="B71" s="248"/>
      <c r="C71" s="248"/>
      <c r="D71" s="248"/>
      <c r="E71" s="248"/>
      <c r="F71" s="248"/>
      <c r="G71" s="248"/>
      <c r="H71" s="248"/>
      <c r="I71" s="248"/>
      <c r="J71" s="248"/>
      <c r="K71" s="248"/>
    </row>
    <row r="72" spans="2:11" ht="7.5" customHeight="1">
      <c r="B72" s="249"/>
      <c r="C72" s="250"/>
      <c r="D72" s="250"/>
      <c r="E72" s="250"/>
      <c r="F72" s="250"/>
      <c r="G72" s="250"/>
      <c r="H72" s="250"/>
      <c r="I72" s="250"/>
      <c r="J72" s="250"/>
      <c r="K72" s="251"/>
    </row>
    <row r="73" spans="2:11" ht="45" customHeight="1">
      <c r="B73" s="252"/>
      <c r="C73" s="354" t="s">
        <v>81</v>
      </c>
      <c r="D73" s="354"/>
      <c r="E73" s="354"/>
      <c r="F73" s="354"/>
      <c r="G73" s="354"/>
      <c r="H73" s="354"/>
      <c r="I73" s="354"/>
      <c r="J73" s="354"/>
      <c r="K73" s="253"/>
    </row>
    <row r="74" spans="2:11" ht="17.25" customHeight="1">
      <c r="B74" s="252"/>
      <c r="C74" s="254" t="s">
        <v>329</v>
      </c>
      <c r="D74" s="254"/>
      <c r="E74" s="254"/>
      <c r="F74" s="254" t="s">
        <v>330</v>
      </c>
      <c r="G74" s="255"/>
      <c r="H74" s="254" t="s">
        <v>101</v>
      </c>
      <c r="I74" s="254" t="s">
        <v>55</v>
      </c>
      <c r="J74" s="254" t="s">
        <v>331</v>
      </c>
      <c r="K74" s="253"/>
    </row>
    <row r="75" spans="2:11" ht="17.25" customHeight="1">
      <c r="B75" s="252"/>
      <c r="C75" s="256" t="s">
        <v>332</v>
      </c>
      <c r="D75" s="256"/>
      <c r="E75" s="256"/>
      <c r="F75" s="257" t="s">
        <v>333</v>
      </c>
      <c r="G75" s="258"/>
      <c r="H75" s="256"/>
      <c r="I75" s="256"/>
      <c r="J75" s="256" t="s">
        <v>334</v>
      </c>
      <c r="K75" s="253"/>
    </row>
    <row r="76" spans="2:11" ht="5.25" customHeight="1">
      <c r="B76" s="252"/>
      <c r="C76" s="259"/>
      <c r="D76" s="259"/>
      <c r="E76" s="259"/>
      <c r="F76" s="259"/>
      <c r="G76" s="260"/>
      <c r="H76" s="259"/>
      <c r="I76" s="259"/>
      <c r="J76" s="259"/>
      <c r="K76" s="253"/>
    </row>
    <row r="77" spans="2:11" ht="15" customHeight="1">
      <c r="B77" s="252"/>
      <c r="C77" s="242" t="s">
        <v>51</v>
      </c>
      <c r="D77" s="259"/>
      <c r="E77" s="259"/>
      <c r="F77" s="261" t="s">
        <v>335</v>
      </c>
      <c r="G77" s="260"/>
      <c r="H77" s="242" t="s">
        <v>336</v>
      </c>
      <c r="I77" s="242" t="s">
        <v>337</v>
      </c>
      <c r="J77" s="242">
        <v>20</v>
      </c>
      <c r="K77" s="253"/>
    </row>
    <row r="78" spans="2:11" ht="15" customHeight="1">
      <c r="B78" s="252"/>
      <c r="C78" s="242" t="s">
        <v>338</v>
      </c>
      <c r="D78" s="242"/>
      <c r="E78" s="242"/>
      <c r="F78" s="261" t="s">
        <v>335</v>
      </c>
      <c r="G78" s="260"/>
      <c r="H78" s="242" t="s">
        <v>339</v>
      </c>
      <c r="I78" s="242" t="s">
        <v>337</v>
      </c>
      <c r="J78" s="242">
        <v>120</v>
      </c>
      <c r="K78" s="253"/>
    </row>
    <row r="79" spans="2:11" ht="15" customHeight="1">
      <c r="B79" s="262"/>
      <c r="C79" s="242" t="s">
        <v>340</v>
      </c>
      <c r="D79" s="242"/>
      <c r="E79" s="242"/>
      <c r="F79" s="261" t="s">
        <v>341</v>
      </c>
      <c r="G79" s="260"/>
      <c r="H79" s="242" t="s">
        <v>342</v>
      </c>
      <c r="I79" s="242" t="s">
        <v>337</v>
      </c>
      <c r="J79" s="242">
        <v>50</v>
      </c>
      <c r="K79" s="253"/>
    </row>
    <row r="80" spans="2:11" ht="15" customHeight="1">
      <c r="B80" s="262"/>
      <c r="C80" s="242" t="s">
        <v>343</v>
      </c>
      <c r="D80" s="242"/>
      <c r="E80" s="242"/>
      <c r="F80" s="261" t="s">
        <v>335</v>
      </c>
      <c r="G80" s="260"/>
      <c r="H80" s="242" t="s">
        <v>344</v>
      </c>
      <c r="I80" s="242" t="s">
        <v>345</v>
      </c>
      <c r="J80" s="242"/>
      <c r="K80" s="253"/>
    </row>
    <row r="81" spans="2:11" ht="15" customHeight="1">
      <c r="B81" s="262"/>
      <c r="C81" s="263" t="s">
        <v>346</v>
      </c>
      <c r="D81" s="263"/>
      <c r="E81" s="263"/>
      <c r="F81" s="264" t="s">
        <v>341</v>
      </c>
      <c r="G81" s="263"/>
      <c r="H81" s="263" t="s">
        <v>347</v>
      </c>
      <c r="I81" s="263" t="s">
        <v>337</v>
      </c>
      <c r="J81" s="263">
        <v>15</v>
      </c>
      <c r="K81" s="253"/>
    </row>
    <row r="82" spans="2:11" ht="15" customHeight="1">
      <c r="B82" s="262"/>
      <c r="C82" s="263" t="s">
        <v>348</v>
      </c>
      <c r="D82" s="263"/>
      <c r="E82" s="263"/>
      <c r="F82" s="264" t="s">
        <v>341</v>
      </c>
      <c r="G82" s="263"/>
      <c r="H82" s="263" t="s">
        <v>349</v>
      </c>
      <c r="I82" s="263" t="s">
        <v>337</v>
      </c>
      <c r="J82" s="263">
        <v>15</v>
      </c>
      <c r="K82" s="253"/>
    </row>
    <row r="83" spans="2:11" ht="15" customHeight="1">
      <c r="B83" s="262"/>
      <c r="C83" s="263" t="s">
        <v>350</v>
      </c>
      <c r="D83" s="263"/>
      <c r="E83" s="263"/>
      <c r="F83" s="264" t="s">
        <v>341</v>
      </c>
      <c r="G83" s="263"/>
      <c r="H83" s="263" t="s">
        <v>351</v>
      </c>
      <c r="I83" s="263" t="s">
        <v>337</v>
      </c>
      <c r="J83" s="263">
        <v>20</v>
      </c>
      <c r="K83" s="253"/>
    </row>
    <row r="84" spans="2:11" ht="15" customHeight="1">
      <c r="B84" s="262"/>
      <c r="C84" s="263" t="s">
        <v>352</v>
      </c>
      <c r="D84" s="263"/>
      <c r="E84" s="263"/>
      <c r="F84" s="264" t="s">
        <v>341</v>
      </c>
      <c r="G84" s="263"/>
      <c r="H84" s="263" t="s">
        <v>353</v>
      </c>
      <c r="I84" s="263" t="s">
        <v>337</v>
      </c>
      <c r="J84" s="263">
        <v>20</v>
      </c>
      <c r="K84" s="253"/>
    </row>
    <row r="85" spans="2:11" ht="15" customHeight="1">
      <c r="B85" s="262"/>
      <c r="C85" s="242" t="s">
        <v>354</v>
      </c>
      <c r="D85" s="242"/>
      <c r="E85" s="242"/>
      <c r="F85" s="261" t="s">
        <v>341</v>
      </c>
      <c r="G85" s="260"/>
      <c r="H85" s="242" t="s">
        <v>355</v>
      </c>
      <c r="I85" s="242" t="s">
        <v>337</v>
      </c>
      <c r="J85" s="242">
        <v>50</v>
      </c>
      <c r="K85" s="253"/>
    </row>
    <row r="86" spans="2:11" ht="15" customHeight="1">
      <c r="B86" s="262"/>
      <c r="C86" s="242" t="s">
        <v>356</v>
      </c>
      <c r="D86" s="242"/>
      <c r="E86" s="242"/>
      <c r="F86" s="261" t="s">
        <v>341</v>
      </c>
      <c r="G86" s="260"/>
      <c r="H86" s="242" t="s">
        <v>357</v>
      </c>
      <c r="I86" s="242" t="s">
        <v>337</v>
      </c>
      <c r="J86" s="242">
        <v>20</v>
      </c>
      <c r="K86" s="253"/>
    </row>
    <row r="87" spans="2:11" ht="15" customHeight="1">
      <c r="B87" s="262"/>
      <c r="C87" s="242" t="s">
        <v>358</v>
      </c>
      <c r="D87" s="242"/>
      <c r="E87" s="242"/>
      <c r="F87" s="261" t="s">
        <v>341</v>
      </c>
      <c r="G87" s="260"/>
      <c r="H87" s="242" t="s">
        <v>359</v>
      </c>
      <c r="I87" s="242" t="s">
        <v>337</v>
      </c>
      <c r="J87" s="242">
        <v>20</v>
      </c>
      <c r="K87" s="253"/>
    </row>
    <row r="88" spans="2:11" ht="15" customHeight="1">
      <c r="B88" s="262"/>
      <c r="C88" s="242" t="s">
        <v>360</v>
      </c>
      <c r="D88" s="242"/>
      <c r="E88" s="242"/>
      <c r="F88" s="261" t="s">
        <v>341</v>
      </c>
      <c r="G88" s="260"/>
      <c r="H88" s="242" t="s">
        <v>361</v>
      </c>
      <c r="I88" s="242" t="s">
        <v>337</v>
      </c>
      <c r="J88" s="242">
        <v>50</v>
      </c>
      <c r="K88" s="253"/>
    </row>
    <row r="89" spans="2:11" ht="15" customHeight="1">
      <c r="B89" s="262"/>
      <c r="C89" s="242" t="s">
        <v>362</v>
      </c>
      <c r="D89" s="242"/>
      <c r="E89" s="242"/>
      <c r="F89" s="261" t="s">
        <v>341</v>
      </c>
      <c r="G89" s="260"/>
      <c r="H89" s="242" t="s">
        <v>362</v>
      </c>
      <c r="I89" s="242" t="s">
        <v>337</v>
      </c>
      <c r="J89" s="242">
        <v>50</v>
      </c>
      <c r="K89" s="253"/>
    </row>
    <row r="90" spans="2:11" ht="15" customHeight="1">
      <c r="B90" s="262"/>
      <c r="C90" s="242" t="s">
        <v>106</v>
      </c>
      <c r="D90" s="242"/>
      <c r="E90" s="242"/>
      <c r="F90" s="261" t="s">
        <v>341</v>
      </c>
      <c r="G90" s="260"/>
      <c r="H90" s="242" t="s">
        <v>363</v>
      </c>
      <c r="I90" s="242" t="s">
        <v>337</v>
      </c>
      <c r="J90" s="242">
        <v>255</v>
      </c>
      <c r="K90" s="253"/>
    </row>
    <row r="91" spans="2:11" ht="15" customHeight="1">
      <c r="B91" s="262"/>
      <c r="C91" s="242" t="s">
        <v>364</v>
      </c>
      <c r="D91" s="242"/>
      <c r="E91" s="242"/>
      <c r="F91" s="261" t="s">
        <v>335</v>
      </c>
      <c r="G91" s="260"/>
      <c r="H91" s="242" t="s">
        <v>365</v>
      </c>
      <c r="I91" s="242" t="s">
        <v>366</v>
      </c>
      <c r="J91" s="242"/>
      <c r="K91" s="253"/>
    </row>
    <row r="92" spans="2:11" ht="15" customHeight="1">
      <c r="B92" s="262"/>
      <c r="C92" s="242" t="s">
        <v>367</v>
      </c>
      <c r="D92" s="242"/>
      <c r="E92" s="242"/>
      <c r="F92" s="261" t="s">
        <v>335</v>
      </c>
      <c r="G92" s="260"/>
      <c r="H92" s="242" t="s">
        <v>368</v>
      </c>
      <c r="I92" s="242" t="s">
        <v>369</v>
      </c>
      <c r="J92" s="242"/>
      <c r="K92" s="253"/>
    </row>
    <row r="93" spans="2:11" ht="15" customHeight="1">
      <c r="B93" s="262"/>
      <c r="C93" s="242" t="s">
        <v>370</v>
      </c>
      <c r="D93" s="242"/>
      <c r="E93" s="242"/>
      <c r="F93" s="261" t="s">
        <v>335</v>
      </c>
      <c r="G93" s="260"/>
      <c r="H93" s="242" t="s">
        <v>370</v>
      </c>
      <c r="I93" s="242" t="s">
        <v>369</v>
      </c>
      <c r="J93" s="242"/>
      <c r="K93" s="253"/>
    </row>
    <row r="94" spans="2:11" ht="15" customHeight="1">
      <c r="B94" s="262"/>
      <c r="C94" s="242" t="s">
        <v>36</v>
      </c>
      <c r="D94" s="242"/>
      <c r="E94" s="242"/>
      <c r="F94" s="261" t="s">
        <v>335</v>
      </c>
      <c r="G94" s="260"/>
      <c r="H94" s="242" t="s">
        <v>371</v>
      </c>
      <c r="I94" s="242" t="s">
        <v>369</v>
      </c>
      <c r="J94" s="242"/>
      <c r="K94" s="253"/>
    </row>
    <row r="95" spans="2:11" ht="15" customHeight="1">
      <c r="B95" s="262"/>
      <c r="C95" s="242" t="s">
        <v>46</v>
      </c>
      <c r="D95" s="242"/>
      <c r="E95" s="242"/>
      <c r="F95" s="261" t="s">
        <v>335</v>
      </c>
      <c r="G95" s="260"/>
      <c r="H95" s="242" t="s">
        <v>372</v>
      </c>
      <c r="I95" s="242" t="s">
        <v>369</v>
      </c>
      <c r="J95" s="242"/>
      <c r="K95" s="253"/>
    </row>
    <row r="96" spans="2:11" ht="15" customHeight="1">
      <c r="B96" s="265"/>
      <c r="C96" s="266"/>
      <c r="D96" s="266"/>
      <c r="E96" s="266"/>
      <c r="F96" s="266"/>
      <c r="G96" s="266"/>
      <c r="H96" s="266"/>
      <c r="I96" s="266"/>
      <c r="J96" s="266"/>
      <c r="K96" s="267"/>
    </row>
    <row r="97" spans="2:11" ht="18.75" customHeight="1">
      <c r="B97" s="268"/>
      <c r="C97" s="269"/>
      <c r="D97" s="269"/>
      <c r="E97" s="269"/>
      <c r="F97" s="269"/>
      <c r="G97" s="269"/>
      <c r="H97" s="269"/>
      <c r="I97" s="269"/>
      <c r="J97" s="269"/>
      <c r="K97" s="268"/>
    </row>
    <row r="98" spans="2:11" ht="18.75" customHeight="1">
      <c r="B98" s="248"/>
      <c r="C98" s="248"/>
      <c r="D98" s="248"/>
      <c r="E98" s="248"/>
      <c r="F98" s="248"/>
      <c r="G98" s="248"/>
      <c r="H98" s="248"/>
      <c r="I98" s="248"/>
      <c r="J98" s="248"/>
      <c r="K98" s="248"/>
    </row>
    <row r="99" spans="2:11" ht="7.5" customHeight="1">
      <c r="B99" s="249"/>
      <c r="C99" s="250"/>
      <c r="D99" s="250"/>
      <c r="E99" s="250"/>
      <c r="F99" s="250"/>
      <c r="G99" s="250"/>
      <c r="H99" s="250"/>
      <c r="I99" s="250"/>
      <c r="J99" s="250"/>
      <c r="K99" s="251"/>
    </row>
    <row r="100" spans="2:11" ht="45" customHeight="1">
      <c r="B100" s="252"/>
      <c r="C100" s="354" t="s">
        <v>373</v>
      </c>
      <c r="D100" s="354"/>
      <c r="E100" s="354"/>
      <c r="F100" s="354"/>
      <c r="G100" s="354"/>
      <c r="H100" s="354"/>
      <c r="I100" s="354"/>
      <c r="J100" s="354"/>
      <c r="K100" s="253"/>
    </row>
    <row r="101" spans="2:11" ht="17.25" customHeight="1">
      <c r="B101" s="252"/>
      <c r="C101" s="254" t="s">
        <v>329</v>
      </c>
      <c r="D101" s="254"/>
      <c r="E101" s="254"/>
      <c r="F101" s="254" t="s">
        <v>330</v>
      </c>
      <c r="G101" s="255"/>
      <c r="H101" s="254" t="s">
        <v>101</v>
      </c>
      <c r="I101" s="254" t="s">
        <v>55</v>
      </c>
      <c r="J101" s="254" t="s">
        <v>331</v>
      </c>
      <c r="K101" s="253"/>
    </row>
    <row r="102" spans="2:11" ht="17.25" customHeight="1">
      <c r="B102" s="252"/>
      <c r="C102" s="256" t="s">
        <v>332</v>
      </c>
      <c r="D102" s="256"/>
      <c r="E102" s="256"/>
      <c r="F102" s="257" t="s">
        <v>333</v>
      </c>
      <c r="G102" s="258"/>
      <c r="H102" s="256"/>
      <c r="I102" s="256"/>
      <c r="J102" s="256" t="s">
        <v>334</v>
      </c>
      <c r="K102" s="253"/>
    </row>
    <row r="103" spans="2:11" ht="5.25" customHeight="1">
      <c r="B103" s="252"/>
      <c r="C103" s="254"/>
      <c r="D103" s="254"/>
      <c r="E103" s="254"/>
      <c r="F103" s="254"/>
      <c r="G103" s="270"/>
      <c r="H103" s="254"/>
      <c r="I103" s="254"/>
      <c r="J103" s="254"/>
      <c r="K103" s="253"/>
    </row>
    <row r="104" spans="2:11" ht="15" customHeight="1">
      <c r="B104" s="252"/>
      <c r="C104" s="242" t="s">
        <v>51</v>
      </c>
      <c r="D104" s="259"/>
      <c r="E104" s="259"/>
      <c r="F104" s="261" t="s">
        <v>335</v>
      </c>
      <c r="G104" s="270"/>
      <c r="H104" s="242" t="s">
        <v>374</v>
      </c>
      <c r="I104" s="242" t="s">
        <v>337</v>
      </c>
      <c r="J104" s="242">
        <v>20</v>
      </c>
      <c r="K104" s="253"/>
    </row>
    <row r="105" spans="2:11" ht="15" customHeight="1">
      <c r="B105" s="252"/>
      <c r="C105" s="242" t="s">
        <v>338</v>
      </c>
      <c r="D105" s="242"/>
      <c r="E105" s="242"/>
      <c r="F105" s="261" t="s">
        <v>335</v>
      </c>
      <c r="G105" s="242"/>
      <c r="H105" s="242" t="s">
        <v>374</v>
      </c>
      <c r="I105" s="242" t="s">
        <v>337</v>
      </c>
      <c r="J105" s="242">
        <v>120</v>
      </c>
      <c r="K105" s="253"/>
    </row>
    <row r="106" spans="2:11" ht="15" customHeight="1">
      <c r="B106" s="262"/>
      <c r="C106" s="242" t="s">
        <v>340</v>
      </c>
      <c r="D106" s="242"/>
      <c r="E106" s="242"/>
      <c r="F106" s="261" t="s">
        <v>341</v>
      </c>
      <c r="G106" s="242"/>
      <c r="H106" s="242" t="s">
        <v>374</v>
      </c>
      <c r="I106" s="242" t="s">
        <v>337</v>
      </c>
      <c r="J106" s="242">
        <v>50</v>
      </c>
      <c r="K106" s="253"/>
    </row>
    <row r="107" spans="2:11" ht="15" customHeight="1">
      <c r="B107" s="262"/>
      <c r="C107" s="242" t="s">
        <v>343</v>
      </c>
      <c r="D107" s="242"/>
      <c r="E107" s="242"/>
      <c r="F107" s="261" t="s">
        <v>335</v>
      </c>
      <c r="G107" s="242"/>
      <c r="H107" s="242" t="s">
        <v>374</v>
      </c>
      <c r="I107" s="242" t="s">
        <v>345</v>
      </c>
      <c r="J107" s="242"/>
      <c r="K107" s="253"/>
    </row>
    <row r="108" spans="2:11" ht="15" customHeight="1">
      <c r="B108" s="262"/>
      <c r="C108" s="242" t="s">
        <v>354</v>
      </c>
      <c r="D108" s="242"/>
      <c r="E108" s="242"/>
      <c r="F108" s="261" t="s">
        <v>341</v>
      </c>
      <c r="G108" s="242"/>
      <c r="H108" s="242" t="s">
        <v>374</v>
      </c>
      <c r="I108" s="242" t="s">
        <v>337</v>
      </c>
      <c r="J108" s="242">
        <v>50</v>
      </c>
      <c r="K108" s="253"/>
    </row>
    <row r="109" spans="2:11" ht="15" customHeight="1">
      <c r="B109" s="262"/>
      <c r="C109" s="242" t="s">
        <v>362</v>
      </c>
      <c r="D109" s="242"/>
      <c r="E109" s="242"/>
      <c r="F109" s="261" t="s">
        <v>341</v>
      </c>
      <c r="G109" s="242"/>
      <c r="H109" s="242" t="s">
        <v>374</v>
      </c>
      <c r="I109" s="242" t="s">
        <v>337</v>
      </c>
      <c r="J109" s="242">
        <v>50</v>
      </c>
      <c r="K109" s="253"/>
    </row>
    <row r="110" spans="2:11" ht="15" customHeight="1">
      <c r="B110" s="262"/>
      <c r="C110" s="242" t="s">
        <v>360</v>
      </c>
      <c r="D110" s="242"/>
      <c r="E110" s="242"/>
      <c r="F110" s="261" t="s">
        <v>341</v>
      </c>
      <c r="G110" s="242"/>
      <c r="H110" s="242" t="s">
        <v>374</v>
      </c>
      <c r="I110" s="242" t="s">
        <v>337</v>
      </c>
      <c r="J110" s="242">
        <v>50</v>
      </c>
      <c r="K110" s="253"/>
    </row>
    <row r="111" spans="2:11" ht="15" customHeight="1">
      <c r="B111" s="262"/>
      <c r="C111" s="242" t="s">
        <v>51</v>
      </c>
      <c r="D111" s="242"/>
      <c r="E111" s="242"/>
      <c r="F111" s="261" t="s">
        <v>335</v>
      </c>
      <c r="G111" s="242"/>
      <c r="H111" s="242" t="s">
        <v>375</v>
      </c>
      <c r="I111" s="242" t="s">
        <v>337</v>
      </c>
      <c r="J111" s="242">
        <v>20</v>
      </c>
      <c r="K111" s="253"/>
    </row>
    <row r="112" spans="2:11" ht="15" customHeight="1">
      <c r="B112" s="262"/>
      <c r="C112" s="242" t="s">
        <v>376</v>
      </c>
      <c r="D112" s="242"/>
      <c r="E112" s="242"/>
      <c r="F112" s="261" t="s">
        <v>335</v>
      </c>
      <c r="G112" s="242"/>
      <c r="H112" s="242" t="s">
        <v>377</v>
      </c>
      <c r="I112" s="242" t="s">
        <v>337</v>
      </c>
      <c r="J112" s="242">
        <v>120</v>
      </c>
      <c r="K112" s="253"/>
    </row>
    <row r="113" spans="2:11" ht="15" customHeight="1">
      <c r="B113" s="262"/>
      <c r="C113" s="242" t="s">
        <v>36</v>
      </c>
      <c r="D113" s="242"/>
      <c r="E113" s="242"/>
      <c r="F113" s="261" t="s">
        <v>335</v>
      </c>
      <c r="G113" s="242"/>
      <c r="H113" s="242" t="s">
        <v>378</v>
      </c>
      <c r="I113" s="242" t="s">
        <v>369</v>
      </c>
      <c r="J113" s="242"/>
      <c r="K113" s="253"/>
    </row>
    <row r="114" spans="2:11" ht="15" customHeight="1">
      <c r="B114" s="262"/>
      <c r="C114" s="242" t="s">
        <v>46</v>
      </c>
      <c r="D114" s="242"/>
      <c r="E114" s="242"/>
      <c r="F114" s="261" t="s">
        <v>335</v>
      </c>
      <c r="G114" s="242"/>
      <c r="H114" s="242" t="s">
        <v>379</v>
      </c>
      <c r="I114" s="242" t="s">
        <v>369</v>
      </c>
      <c r="J114" s="242"/>
      <c r="K114" s="253"/>
    </row>
    <row r="115" spans="2:11" ht="15" customHeight="1">
      <c r="B115" s="262"/>
      <c r="C115" s="242" t="s">
        <v>55</v>
      </c>
      <c r="D115" s="242"/>
      <c r="E115" s="242"/>
      <c r="F115" s="261" t="s">
        <v>335</v>
      </c>
      <c r="G115" s="242"/>
      <c r="H115" s="242" t="s">
        <v>380</v>
      </c>
      <c r="I115" s="242" t="s">
        <v>381</v>
      </c>
      <c r="J115" s="242"/>
      <c r="K115" s="253"/>
    </row>
    <row r="116" spans="2:11" ht="15" customHeight="1">
      <c r="B116" s="265"/>
      <c r="C116" s="271"/>
      <c r="D116" s="271"/>
      <c r="E116" s="271"/>
      <c r="F116" s="271"/>
      <c r="G116" s="271"/>
      <c r="H116" s="271"/>
      <c r="I116" s="271"/>
      <c r="J116" s="271"/>
      <c r="K116" s="267"/>
    </row>
    <row r="117" spans="2:11" ht="18.75" customHeight="1">
      <c r="B117" s="272"/>
      <c r="C117" s="238"/>
      <c r="D117" s="238"/>
      <c r="E117" s="238"/>
      <c r="F117" s="273"/>
      <c r="G117" s="238"/>
      <c r="H117" s="238"/>
      <c r="I117" s="238"/>
      <c r="J117" s="238"/>
      <c r="K117" s="272"/>
    </row>
    <row r="118" spans="2:11" ht="18.75" customHeight="1">
      <c r="B118" s="248"/>
      <c r="C118" s="248"/>
      <c r="D118" s="248"/>
      <c r="E118" s="248"/>
      <c r="F118" s="248"/>
      <c r="G118" s="248"/>
      <c r="H118" s="248"/>
      <c r="I118" s="248"/>
      <c r="J118" s="248"/>
      <c r="K118" s="248"/>
    </row>
    <row r="119" spans="2:11" ht="7.5" customHeight="1">
      <c r="B119" s="274"/>
      <c r="C119" s="275"/>
      <c r="D119" s="275"/>
      <c r="E119" s="275"/>
      <c r="F119" s="275"/>
      <c r="G119" s="275"/>
      <c r="H119" s="275"/>
      <c r="I119" s="275"/>
      <c r="J119" s="275"/>
      <c r="K119" s="276"/>
    </row>
    <row r="120" spans="2:11" ht="45" customHeight="1">
      <c r="B120" s="277"/>
      <c r="C120" s="350" t="s">
        <v>382</v>
      </c>
      <c r="D120" s="350"/>
      <c r="E120" s="350"/>
      <c r="F120" s="350"/>
      <c r="G120" s="350"/>
      <c r="H120" s="350"/>
      <c r="I120" s="350"/>
      <c r="J120" s="350"/>
      <c r="K120" s="278"/>
    </row>
    <row r="121" spans="2:11" ht="17.25" customHeight="1">
      <c r="B121" s="279"/>
      <c r="C121" s="254" t="s">
        <v>329</v>
      </c>
      <c r="D121" s="254"/>
      <c r="E121" s="254"/>
      <c r="F121" s="254" t="s">
        <v>330</v>
      </c>
      <c r="G121" s="255"/>
      <c r="H121" s="254" t="s">
        <v>101</v>
      </c>
      <c r="I121" s="254" t="s">
        <v>55</v>
      </c>
      <c r="J121" s="254" t="s">
        <v>331</v>
      </c>
      <c r="K121" s="280"/>
    </row>
    <row r="122" spans="2:11" ht="17.25" customHeight="1">
      <c r="B122" s="279"/>
      <c r="C122" s="256" t="s">
        <v>332</v>
      </c>
      <c r="D122" s="256"/>
      <c r="E122" s="256"/>
      <c r="F122" s="257" t="s">
        <v>333</v>
      </c>
      <c r="G122" s="258"/>
      <c r="H122" s="256"/>
      <c r="I122" s="256"/>
      <c r="J122" s="256" t="s">
        <v>334</v>
      </c>
      <c r="K122" s="280"/>
    </row>
    <row r="123" spans="2:11" ht="5.25" customHeight="1">
      <c r="B123" s="281"/>
      <c r="C123" s="259"/>
      <c r="D123" s="259"/>
      <c r="E123" s="259"/>
      <c r="F123" s="259"/>
      <c r="G123" s="242"/>
      <c r="H123" s="259"/>
      <c r="I123" s="259"/>
      <c r="J123" s="259"/>
      <c r="K123" s="282"/>
    </row>
    <row r="124" spans="2:11" ht="15" customHeight="1">
      <c r="B124" s="281"/>
      <c r="C124" s="242" t="s">
        <v>338</v>
      </c>
      <c r="D124" s="259"/>
      <c r="E124" s="259"/>
      <c r="F124" s="261" t="s">
        <v>335</v>
      </c>
      <c r="G124" s="242"/>
      <c r="H124" s="242" t="s">
        <v>374</v>
      </c>
      <c r="I124" s="242" t="s">
        <v>337</v>
      </c>
      <c r="J124" s="242">
        <v>120</v>
      </c>
      <c r="K124" s="283"/>
    </row>
    <row r="125" spans="2:11" ht="15" customHeight="1">
      <c r="B125" s="281"/>
      <c r="C125" s="242" t="s">
        <v>383</v>
      </c>
      <c r="D125" s="242"/>
      <c r="E125" s="242"/>
      <c r="F125" s="261" t="s">
        <v>335</v>
      </c>
      <c r="G125" s="242"/>
      <c r="H125" s="242" t="s">
        <v>384</v>
      </c>
      <c r="I125" s="242" t="s">
        <v>337</v>
      </c>
      <c r="J125" s="242" t="s">
        <v>385</v>
      </c>
      <c r="K125" s="283"/>
    </row>
    <row r="126" spans="2:11" ht="15" customHeight="1">
      <c r="B126" s="281"/>
      <c r="C126" s="242" t="s">
        <v>284</v>
      </c>
      <c r="D126" s="242"/>
      <c r="E126" s="242"/>
      <c r="F126" s="261" t="s">
        <v>335</v>
      </c>
      <c r="G126" s="242"/>
      <c r="H126" s="242" t="s">
        <v>386</v>
      </c>
      <c r="I126" s="242" t="s">
        <v>337</v>
      </c>
      <c r="J126" s="242" t="s">
        <v>385</v>
      </c>
      <c r="K126" s="283"/>
    </row>
    <row r="127" spans="2:11" ht="15" customHeight="1">
      <c r="B127" s="281"/>
      <c r="C127" s="242" t="s">
        <v>346</v>
      </c>
      <c r="D127" s="242"/>
      <c r="E127" s="242"/>
      <c r="F127" s="261" t="s">
        <v>341</v>
      </c>
      <c r="G127" s="242"/>
      <c r="H127" s="242" t="s">
        <v>347</v>
      </c>
      <c r="I127" s="242" t="s">
        <v>337</v>
      </c>
      <c r="J127" s="242">
        <v>15</v>
      </c>
      <c r="K127" s="283"/>
    </row>
    <row r="128" spans="2:11" ht="15" customHeight="1">
      <c r="B128" s="281"/>
      <c r="C128" s="263" t="s">
        <v>348</v>
      </c>
      <c r="D128" s="263"/>
      <c r="E128" s="263"/>
      <c r="F128" s="264" t="s">
        <v>341</v>
      </c>
      <c r="G128" s="263"/>
      <c r="H128" s="263" t="s">
        <v>349</v>
      </c>
      <c r="I128" s="263" t="s">
        <v>337</v>
      </c>
      <c r="J128" s="263">
        <v>15</v>
      </c>
      <c r="K128" s="283"/>
    </row>
    <row r="129" spans="2:11" ht="15" customHeight="1">
      <c r="B129" s="281"/>
      <c r="C129" s="263" t="s">
        <v>350</v>
      </c>
      <c r="D129" s="263"/>
      <c r="E129" s="263"/>
      <c r="F129" s="264" t="s">
        <v>341</v>
      </c>
      <c r="G129" s="263"/>
      <c r="H129" s="263" t="s">
        <v>351</v>
      </c>
      <c r="I129" s="263" t="s">
        <v>337</v>
      </c>
      <c r="J129" s="263">
        <v>20</v>
      </c>
      <c r="K129" s="283"/>
    </row>
    <row r="130" spans="2:11" ht="15" customHeight="1">
      <c r="B130" s="281"/>
      <c r="C130" s="263" t="s">
        <v>352</v>
      </c>
      <c r="D130" s="263"/>
      <c r="E130" s="263"/>
      <c r="F130" s="264" t="s">
        <v>341</v>
      </c>
      <c r="G130" s="263"/>
      <c r="H130" s="263" t="s">
        <v>353</v>
      </c>
      <c r="I130" s="263" t="s">
        <v>337</v>
      </c>
      <c r="J130" s="263">
        <v>20</v>
      </c>
      <c r="K130" s="283"/>
    </row>
    <row r="131" spans="2:11" ht="15" customHeight="1">
      <c r="B131" s="281"/>
      <c r="C131" s="242" t="s">
        <v>340</v>
      </c>
      <c r="D131" s="242"/>
      <c r="E131" s="242"/>
      <c r="F131" s="261" t="s">
        <v>341</v>
      </c>
      <c r="G131" s="242"/>
      <c r="H131" s="242" t="s">
        <v>374</v>
      </c>
      <c r="I131" s="242" t="s">
        <v>337</v>
      </c>
      <c r="J131" s="242">
        <v>50</v>
      </c>
      <c r="K131" s="283"/>
    </row>
    <row r="132" spans="2:11" ht="15" customHeight="1">
      <c r="B132" s="281"/>
      <c r="C132" s="242" t="s">
        <v>354</v>
      </c>
      <c r="D132" s="242"/>
      <c r="E132" s="242"/>
      <c r="F132" s="261" t="s">
        <v>341</v>
      </c>
      <c r="G132" s="242"/>
      <c r="H132" s="242" t="s">
        <v>374</v>
      </c>
      <c r="I132" s="242" t="s">
        <v>337</v>
      </c>
      <c r="J132" s="242">
        <v>50</v>
      </c>
      <c r="K132" s="283"/>
    </row>
    <row r="133" spans="2:11" ht="15" customHeight="1">
      <c r="B133" s="281"/>
      <c r="C133" s="242" t="s">
        <v>360</v>
      </c>
      <c r="D133" s="242"/>
      <c r="E133" s="242"/>
      <c r="F133" s="261" t="s">
        <v>341</v>
      </c>
      <c r="G133" s="242"/>
      <c r="H133" s="242" t="s">
        <v>374</v>
      </c>
      <c r="I133" s="242" t="s">
        <v>337</v>
      </c>
      <c r="J133" s="242">
        <v>50</v>
      </c>
      <c r="K133" s="283"/>
    </row>
    <row r="134" spans="2:11" ht="15" customHeight="1">
      <c r="B134" s="281"/>
      <c r="C134" s="242" t="s">
        <v>362</v>
      </c>
      <c r="D134" s="242"/>
      <c r="E134" s="242"/>
      <c r="F134" s="261" t="s">
        <v>341</v>
      </c>
      <c r="G134" s="242"/>
      <c r="H134" s="242" t="s">
        <v>374</v>
      </c>
      <c r="I134" s="242" t="s">
        <v>337</v>
      </c>
      <c r="J134" s="242">
        <v>50</v>
      </c>
      <c r="K134" s="283"/>
    </row>
    <row r="135" spans="2:11" ht="15" customHeight="1">
      <c r="B135" s="281"/>
      <c r="C135" s="242" t="s">
        <v>106</v>
      </c>
      <c r="D135" s="242"/>
      <c r="E135" s="242"/>
      <c r="F135" s="261" t="s">
        <v>341</v>
      </c>
      <c r="G135" s="242"/>
      <c r="H135" s="242" t="s">
        <v>387</v>
      </c>
      <c r="I135" s="242" t="s">
        <v>337</v>
      </c>
      <c r="J135" s="242">
        <v>255</v>
      </c>
      <c r="K135" s="283"/>
    </row>
    <row r="136" spans="2:11" ht="15" customHeight="1">
      <c r="B136" s="281"/>
      <c r="C136" s="242" t="s">
        <v>364</v>
      </c>
      <c r="D136" s="242"/>
      <c r="E136" s="242"/>
      <c r="F136" s="261" t="s">
        <v>335</v>
      </c>
      <c r="G136" s="242"/>
      <c r="H136" s="242" t="s">
        <v>388</v>
      </c>
      <c r="I136" s="242" t="s">
        <v>366</v>
      </c>
      <c r="J136" s="242"/>
      <c r="K136" s="283"/>
    </row>
    <row r="137" spans="2:11" ht="15" customHeight="1">
      <c r="B137" s="281"/>
      <c r="C137" s="242" t="s">
        <v>367</v>
      </c>
      <c r="D137" s="242"/>
      <c r="E137" s="242"/>
      <c r="F137" s="261" t="s">
        <v>335</v>
      </c>
      <c r="G137" s="242"/>
      <c r="H137" s="242" t="s">
        <v>389</v>
      </c>
      <c r="I137" s="242" t="s">
        <v>369</v>
      </c>
      <c r="J137" s="242"/>
      <c r="K137" s="283"/>
    </row>
    <row r="138" spans="2:11" ht="15" customHeight="1">
      <c r="B138" s="281"/>
      <c r="C138" s="242" t="s">
        <v>370</v>
      </c>
      <c r="D138" s="242"/>
      <c r="E138" s="242"/>
      <c r="F138" s="261" t="s">
        <v>335</v>
      </c>
      <c r="G138" s="242"/>
      <c r="H138" s="242" t="s">
        <v>370</v>
      </c>
      <c r="I138" s="242" t="s">
        <v>369</v>
      </c>
      <c r="J138" s="242"/>
      <c r="K138" s="283"/>
    </row>
    <row r="139" spans="2:11" ht="15" customHeight="1">
      <c r="B139" s="281"/>
      <c r="C139" s="242" t="s">
        <v>36</v>
      </c>
      <c r="D139" s="242"/>
      <c r="E139" s="242"/>
      <c r="F139" s="261" t="s">
        <v>335</v>
      </c>
      <c r="G139" s="242"/>
      <c r="H139" s="242" t="s">
        <v>390</v>
      </c>
      <c r="I139" s="242" t="s">
        <v>369</v>
      </c>
      <c r="J139" s="242"/>
      <c r="K139" s="283"/>
    </row>
    <row r="140" spans="2:11" ht="15" customHeight="1">
      <c r="B140" s="281"/>
      <c r="C140" s="242" t="s">
        <v>391</v>
      </c>
      <c r="D140" s="242"/>
      <c r="E140" s="242"/>
      <c r="F140" s="261" t="s">
        <v>335</v>
      </c>
      <c r="G140" s="242"/>
      <c r="H140" s="242" t="s">
        <v>392</v>
      </c>
      <c r="I140" s="242" t="s">
        <v>369</v>
      </c>
      <c r="J140" s="242"/>
      <c r="K140" s="283"/>
    </row>
    <row r="141" spans="2:11" ht="15" customHeight="1">
      <c r="B141" s="284"/>
      <c r="C141" s="285"/>
      <c r="D141" s="285"/>
      <c r="E141" s="285"/>
      <c r="F141" s="285"/>
      <c r="G141" s="285"/>
      <c r="H141" s="285"/>
      <c r="I141" s="285"/>
      <c r="J141" s="285"/>
      <c r="K141" s="286"/>
    </row>
    <row r="142" spans="2:11" ht="18.75" customHeight="1">
      <c r="B142" s="238"/>
      <c r="C142" s="238"/>
      <c r="D142" s="238"/>
      <c r="E142" s="238"/>
      <c r="F142" s="273"/>
      <c r="G142" s="238"/>
      <c r="H142" s="238"/>
      <c r="I142" s="238"/>
      <c r="J142" s="238"/>
      <c r="K142" s="238"/>
    </row>
    <row r="143" spans="2:11" ht="18.75" customHeight="1">
      <c r="B143" s="248"/>
      <c r="C143" s="248"/>
      <c r="D143" s="248"/>
      <c r="E143" s="248"/>
      <c r="F143" s="248"/>
      <c r="G143" s="248"/>
      <c r="H143" s="248"/>
      <c r="I143" s="248"/>
      <c r="J143" s="248"/>
      <c r="K143" s="248"/>
    </row>
    <row r="144" spans="2:11" ht="7.5" customHeight="1">
      <c r="B144" s="249"/>
      <c r="C144" s="250"/>
      <c r="D144" s="250"/>
      <c r="E144" s="250"/>
      <c r="F144" s="250"/>
      <c r="G144" s="250"/>
      <c r="H144" s="250"/>
      <c r="I144" s="250"/>
      <c r="J144" s="250"/>
      <c r="K144" s="251"/>
    </row>
    <row r="145" spans="2:11" ht="45" customHeight="1">
      <c r="B145" s="252"/>
      <c r="C145" s="354" t="s">
        <v>393</v>
      </c>
      <c r="D145" s="354"/>
      <c r="E145" s="354"/>
      <c r="F145" s="354"/>
      <c r="G145" s="354"/>
      <c r="H145" s="354"/>
      <c r="I145" s="354"/>
      <c r="J145" s="354"/>
      <c r="K145" s="253"/>
    </row>
    <row r="146" spans="2:11" ht="17.25" customHeight="1">
      <c r="B146" s="252"/>
      <c r="C146" s="254" t="s">
        <v>329</v>
      </c>
      <c r="D146" s="254"/>
      <c r="E146" s="254"/>
      <c r="F146" s="254" t="s">
        <v>330</v>
      </c>
      <c r="G146" s="255"/>
      <c r="H146" s="254" t="s">
        <v>101</v>
      </c>
      <c r="I146" s="254" t="s">
        <v>55</v>
      </c>
      <c r="J146" s="254" t="s">
        <v>331</v>
      </c>
      <c r="K146" s="253"/>
    </row>
    <row r="147" spans="2:11" ht="17.25" customHeight="1">
      <c r="B147" s="252"/>
      <c r="C147" s="256" t="s">
        <v>332</v>
      </c>
      <c r="D147" s="256"/>
      <c r="E147" s="256"/>
      <c r="F147" s="257" t="s">
        <v>333</v>
      </c>
      <c r="G147" s="258"/>
      <c r="H147" s="256"/>
      <c r="I147" s="256"/>
      <c r="J147" s="256" t="s">
        <v>334</v>
      </c>
      <c r="K147" s="253"/>
    </row>
    <row r="148" spans="2:11" ht="5.25" customHeight="1">
      <c r="B148" s="262"/>
      <c r="C148" s="259"/>
      <c r="D148" s="259"/>
      <c r="E148" s="259"/>
      <c r="F148" s="259"/>
      <c r="G148" s="260"/>
      <c r="H148" s="259"/>
      <c r="I148" s="259"/>
      <c r="J148" s="259"/>
      <c r="K148" s="283"/>
    </row>
    <row r="149" spans="2:11" ht="15" customHeight="1">
      <c r="B149" s="262"/>
      <c r="C149" s="287" t="s">
        <v>338</v>
      </c>
      <c r="D149" s="242"/>
      <c r="E149" s="242"/>
      <c r="F149" s="288" t="s">
        <v>335</v>
      </c>
      <c r="G149" s="242"/>
      <c r="H149" s="287" t="s">
        <v>374</v>
      </c>
      <c r="I149" s="287" t="s">
        <v>337</v>
      </c>
      <c r="J149" s="287">
        <v>120</v>
      </c>
      <c r="K149" s="283"/>
    </row>
    <row r="150" spans="2:11" ht="15" customHeight="1">
      <c r="B150" s="262"/>
      <c r="C150" s="287" t="s">
        <v>383</v>
      </c>
      <c r="D150" s="242"/>
      <c r="E150" s="242"/>
      <c r="F150" s="288" t="s">
        <v>335</v>
      </c>
      <c r="G150" s="242"/>
      <c r="H150" s="287" t="s">
        <v>394</v>
      </c>
      <c r="I150" s="287" t="s">
        <v>337</v>
      </c>
      <c r="J150" s="287" t="s">
        <v>385</v>
      </c>
      <c r="K150" s="283"/>
    </row>
    <row r="151" spans="2:11" ht="15" customHeight="1">
      <c r="B151" s="262"/>
      <c r="C151" s="287" t="s">
        <v>284</v>
      </c>
      <c r="D151" s="242"/>
      <c r="E151" s="242"/>
      <c r="F151" s="288" t="s">
        <v>335</v>
      </c>
      <c r="G151" s="242"/>
      <c r="H151" s="287" t="s">
        <v>395</v>
      </c>
      <c r="I151" s="287" t="s">
        <v>337</v>
      </c>
      <c r="J151" s="287" t="s">
        <v>385</v>
      </c>
      <c r="K151" s="283"/>
    </row>
    <row r="152" spans="2:11" ht="15" customHeight="1">
      <c r="B152" s="262"/>
      <c r="C152" s="287" t="s">
        <v>340</v>
      </c>
      <c r="D152" s="242"/>
      <c r="E152" s="242"/>
      <c r="F152" s="288" t="s">
        <v>341</v>
      </c>
      <c r="G152" s="242"/>
      <c r="H152" s="287" t="s">
        <v>374</v>
      </c>
      <c r="I152" s="287" t="s">
        <v>337</v>
      </c>
      <c r="J152" s="287">
        <v>50</v>
      </c>
      <c r="K152" s="283"/>
    </row>
    <row r="153" spans="2:11" ht="15" customHeight="1">
      <c r="B153" s="262"/>
      <c r="C153" s="287" t="s">
        <v>343</v>
      </c>
      <c r="D153" s="242"/>
      <c r="E153" s="242"/>
      <c r="F153" s="288" t="s">
        <v>335</v>
      </c>
      <c r="G153" s="242"/>
      <c r="H153" s="287" t="s">
        <v>374</v>
      </c>
      <c r="I153" s="287" t="s">
        <v>345</v>
      </c>
      <c r="J153" s="287"/>
      <c r="K153" s="283"/>
    </row>
    <row r="154" spans="2:11" ht="15" customHeight="1">
      <c r="B154" s="262"/>
      <c r="C154" s="287" t="s">
        <v>354</v>
      </c>
      <c r="D154" s="242"/>
      <c r="E154" s="242"/>
      <c r="F154" s="288" t="s">
        <v>341</v>
      </c>
      <c r="G154" s="242"/>
      <c r="H154" s="287" t="s">
        <v>374</v>
      </c>
      <c r="I154" s="287" t="s">
        <v>337</v>
      </c>
      <c r="J154" s="287">
        <v>50</v>
      </c>
      <c r="K154" s="283"/>
    </row>
    <row r="155" spans="2:11" ht="15" customHeight="1">
      <c r="B155" s="262"/>
      <c r="C155" s="287" t="s">
        <v>362</v>
      </c>
      <c r="D155" s="242"/>
      <c r="E155" s="242"/>
      <c r="F155" s="288" t="s">
        <v>341</v>
      </c>
      <c r="G155" s="242"/>
      <c r="H155" s="287" t="s">
        <v>374</v>
      </c>
      <c r="I155" s="287" t="s">
        <v>337</v>
      </c>
      <c r="J155" s="287">
        <v>50</v>
      </c>
      <c r="K155" s="283"/>
    </row>
    <row r="156" spans="2:11" ht="15" customHeight="1">
      <c r="B156" s="262"/>
      <c r="C156" s="287" t="s">
        <v>360</v>
      </c>
      <c r="D156" s="242"/>
      <c r="E156" s="242"/>
      <c r="F156" s="288" t="s">
        <v>341</v>
      </c>
      <c r="G156" s="242"/>
      <c r="H156" s="287" t="s">
        <v>374</v>
      </c>
      <c r="I156" s="287" t="s">
        <v>337</v>
      </c>
      <c r="J156" s="287">
        <v>50</v>
      </c>
      <c r="K156" s="283"/>
    </row>
    <row r="157" spans="2:11" ht="15" customHeight="1">
      <c r="B157" s="262"/>
      <c r="C157" s="287" t="s">
        <v>85</v>
      </c>
      <c r="D157" s="242"/>
      <c r="E157" s="242"/>
      <c r="F157" s="288" t="s">
        <v>335</v>
      </c>
      <c r="G157" s="242"/>
      <c r="H157" s="287" t="s">
        <v>396</v>
      </c>
      <c r="I157" s="287" t="s">
        <v>337</v>
      </c>
      <c r="J157" s="287" t="s">
        <v>397</v>
      </c>
      <c r="K157" s="283"/>
    </row>
    <row r="158" spans="2:11" ht="15" customHeight="1">
      <c r="B158" s="262"/>
      <c r="C158" s="287" t="s">
        <v>398</v>
      </c>
      <c r="D158" s="242"/>
      <c r="E158" s="242"/>
      <c r="F158" s="288" t="s">
        <v>335</v>
      </c>
      <c r="G158" s="242"/>
      <c r="H158" s="287" t="s">
        <v>399</v>
      </c>
      <c r="I158" s="287" t="s">
        <v>369</v>
      </c>
      <c r="J158" s="287"/>
      <c r="K158" s="283"/>
    </row>
    <row r="159" spans="2:11" ht="15" customHeight="1">
      <c r="B159" s="289"/>
      <c r="C159" s="271"/>
      <c r="D159" s="271"/>
      <c r="E159" s="271"/>
      <c r="F159" s="271"/>
      <c r="G159" s="271"/>
      <c r="H159" s="271"/>
      <c r="I159" s="271"/>
      <c r="J159" s="271"/>
      <c r="K159" s="290"/>
    </row>
    <row r="160" spans="2:11" ht="18.75" customHeight="1">
      <c r="B160" s="238"/>
      <c r="C160" s="242"/>
      <c r="D160" s="242"/>
      <c r="E160" s="242"/>
      <c r="F160" s="261"/>
      <c r="G160" s="242"/>
      <c r="H160" s="242"/>
      <c r="I160" s="242"/>
      <c r="J160" s="242"/>
      <c r="K160" s="238"/>
    </row>
    <row r="161" spans="2:11" ht="18.75" customHeight="1">
      <c r="B161" s="248"/>
      <c r="C161" s="248"/>
      <c r="D161" s="248"/>
      <c r="E161" s="248"/>
      <c r="F161" s="248"/>
      <c r="G161" s="248"/>
      <c r="H161" s="248"/>
      <c r="I161" s="248"/>
      <c r="J161" s="248"/>
      <c r="K161" s="248"/>
    </row>
    <row r="162" spans="2:11" ht="7.5" customHeight="1">
      <c r="B162" s="230"/>
      <c r="C162" s="231"/>
      <c r="D162" s="231"/>
      <c r="E162" s="231"/>
      <c r="F162" s="231"/>
      <c r="G162" s="231"/>
      <c r="H162" s="231"/>
      <c r="I162" s="231"/>
      <c r="J162" s="231"/>
      <c r="K162" s="232"/>
    </row>
    <row r="163" spans="2:11" ht="45" customHeight="1">
      <c r="B163" s="233"/>
      <c r="C163" s="350" t="s">
        <v>400</v>
      </c>
      <c r="D163" s="350"/>
      <c r="E163" s="350"/>
      <c r="F163" s="350"/>
      <c r="G163" s="350"/>
      <c r="H163" s="350"/>
      <c r="I163" s="350"/>
      <c r="J163" s="350"/>
      <c r="K163" s="234"/>
    </row>
    <row r="164" spans="2:11" ht="17.25" customHeight="1">
      <c r="B164" s="233"/>
      <c r="C164" s="254" t="s">
        <v>329</v>
      </c>
      <c r="D164" s="254"/>
      <c r="E164" s="254"/>
      <c r="F164" s="254" t="s">
        <v>330</v>
      </c>
      <c r="G164" s="291"/>
      <c r="H164" s="292" t="s">
        <v>101</v>
      </c>
      <c r="I164" s="292" t="s">
        <v>55</v>
      </c>
      <c r="J164" s="254" t="s">
        <v>331</v>
      </c>
      <c r="K164" s="234"/>
    </row>
    <row r="165" spans="2:11" ht="17.25" customHeight="1">
      <c r="B165" s="235"/>
      <c r="C165" s="256" t="s">
        <v>332</v>
      </c>
      <c r="D165" s="256"/>
      <c r="E165" s="256"/>
      <c r="F165" s="257" t="s">
        <v>333</v>
      </c>
      <c r="G165" s="293"/>
      <c r="H165" s="294"/>
      <c r="I165" s="294"/>
      <c r="J165" s="256" t="s">
        <v>334</v>
      </c>
      <c r="K165" s="236"/>
    </row>
    <row r="166" spans="2:11" ht="5.25" customHeight="1">
      <c r="B166" s="262"/>
      <c r="C166" s="259"/>
      <c r="D166" s="259"/>
      <c r="E166" s="259"/>
      <c r="F166" s="259"/>
      <c r="G166" s="260"/>
      <c r="H166" s="259"/>
      <c r="I166" s="259"/>
      <c r="J166" s="259"/>
      <c r="K166" s="283"/>
    </row>
    <row r="167" spans="2:11" ht="15" customHeight="1">
      <c r="B167" s="262"/>
      <c r="C167" s="242" t="s">
        <v>338</v>
      </c>
      <c r="D167" s="242"/>
      <c r="E167" s="242"/>
      <c r="F167" s="261" t="s">
        <v>335</v>
      </c>
      <c r="G167" s="242"/>
      <c r="H167" s="242" t="s">
        <v>374</v>
      </c>
      <c r="I167" s="242" t="s">
        <v>337</v>
      </c>
      <c r="J167" s="242">
        <v>120</v>
      </c>
      <c r="K167" s="283"/>
    </row>
    <row r="168" spans="2:11" ht="15" customHeight="1">
      <c r="B168" s="262"/>
      <c r="C168" s="242" t="s">
        <v>383</v>
      </c>
      <c r="D168" s="242"/>
      <c r="E168" s="242"/>
      <c r="F168" s="261" t="s">
        <v>335</v>
      </c>
      <c r="G168" s="242"/>
      <c r="H168" s="242" t="s">
        <v>384</v>
      </c>
      <c r="I168" s="242" t="s">
        <v>337</v>
      </c>
      <c r="J168" s="242" t="s">
        <v>385</v>
      </c>
      <c r="K168" s="283"/>
    </row>
    <row r="169" spans="2:11" ht="15" customHeight="1">
      <c r="B169" s="262"/>
      <c r="C169" s="242" t="s">
        <v>284</v>
      </c>
      <c r="D169" s="242"/>
      <c r="E169" s="242"/>
      <c r="F169" s="261" t="s">
        <v>335</v>
      </c>
      <c r="G169" s="242"/>
      <c r="H169" s="242" t="s">
        <v>401</v>
      </c>
      <c r="I169" s="242" t="s">
        <v>337</v>
      </c>
      <c r="J169" s="242" t="s">
        <v>385</v>
      </c>
      <c r="K169" s="283"/>
    </row>
    <row r="170" spans="2:11" ht="15" customHeight="1">
      <c r="B170" s="262"/>
      <c r="C170" s="242" t="s">
        <v>340</v>
      </c>
      <c r="D170" s="242"/>
      <c r="E170" s="242"/>
      <c r="F170" s="261" t="s">
        <v>341</v>
      </c>
      <c r="G170" s="242"/>
      <c r="H170" s="242" t="s">
        <v>401</v>
      </c>
      <c r="I170" s="242" t="s">
        <v>337</v>
      </c>
      <c r="J170" s="242">
        <v>50</v>
      </c>
      <c r="K170" s="283"/>
    </row>
    <row r="171" spans="2:11" ht="15" customHeight="1">
      <c r="B171" s="262"/>
      <c r="C171" s="242" t="s">
        <v>343</v>
      </c>
      <c r="D171" s="242"/>
      <c r="E171" s="242"/>
      <c r="F171" s="261" t="s">
        <v>335</v>
      </c>
      <c r="G171" s="242"/>
      <c r="H171" s="242" t="s">
        <v>401</v>
      </c>
      <c r="I171" s="242" t="s">
        <v>345</v>
      </c>
      <c r="J171" s="242"/>
      <c r="K171" s="283"/>
    </row>
    <row r="172" spans="2:11" ht="15" customHeight="1">
      <c r="B172" s="262"/>
      <c r="C172" s="242" t="s">
        <v>354</v>
      </c>
      <c r="D172" s="242"/>
      <c r="E172" s="242"/>
      <c r="F172" s="261" t="s">
        <v>341</v>
      </c>
      <c r="G172" s="242"/>
      <c r="H172" s="242" t="s">
        <v>401</v>
      </c>
      <c r="I172" s="242" t="s">
        <v>337</v>
      </c>
      <c r="J172" s="242">
        <v>50</v>
      </c>
      <c r="K172" s="283"/>
    </row>
    <row r="173" spans="2:11" ht="15" customHeight="1">
      <c r="B173" s="262"/>
      <c r="C173" s="242" t="s">
        <v>362</v>
      </c>
      <c r="D173" s="242"/>
      <c r="E173" s="242"/>
      <c r="F173" s="261" t="s">
        <v>341</v>
      </c>
      <c r="G173" s="242"/>
      <c r="H173" s="242" t="s">
        <v>401</v>
      </c>
      <c r="I173" s="242" t="s">
        <v>337</v>
      </c>
      <c r="J173" s="242">
        <v>50</v>
      </c>
      <c r="K173" s="283"/>
    </row>
    <row r="174" spans="2:11" ht="15" customHeight="1">
      <c r="B174" s="262"/>
      <c r="C174" s="242" t="s">
        <v>360</v>
      </c>
      <c r="D174" s="242"/>
      <c r="E174" s="242"/>
      <c r="F174" s="261" t="s">
        <v>341</v>
      </c>
      <c r="G174" s="242"/>
      <c r="H174" s="242" t="s">
        <v>401</v>
      </c>
      <c r="I174" s="242" t="s">
        <v>337</v>
      </c>
      <c r="J174" s="242">
        <v>50</v>
      </c>
      <c r="K174" s="283"/>
    </row>
    <row r="175" spans="2:11" ht="15" customHeight="1">
      <c r="B175" s="262"/>
      <c r="C175" s="242" t="s">
        <v>100</v>
      </c>
      <c r="D175" s="242"/>
      <c r="E175" s="242"/>
      <c r="F175" s="261" t="s">
        <v>335</v>
      </c>
      <c r="G175" s="242"/>
      <c r="H175" s="242" t="s">
        <v>402</v>
      </c>
      <c r="I175" s="242" t="s">
        <v>403</v>
      </c>
      <c r="J175" s="242"/>
      <c r="K175" s="283"/>
    </row>
    <row r="176" spans="2:11" ht="15" customHeight="1">
      <c r="B176" s="262"/>
      <c r="C176" s="242" t="s">
        <v>55</v>
      </c>
      <c r="D176" s="242"/>
      <c r="E176" s="242"/>
      <c r="F176" s="261" t="s">
        <v>335</v>
      </c>
      <c r="G176" s="242"/>
      <c r="H176" s="242" t="s">
        <v>404</v>
      </c>
      <c r="I176" s="242" t="s">
        <v>405</v>
      </c>
      <c r="J176" s="242">
        <v>1</v>
      </c>
      <c r="K176" s="283"/>
    </row>
    <row r="177" spans="2:11" ht="15" customHeight="1">
      <c r="B177" s="262"/>
      <c r="C177" s="242" t="s">
        <v>51</v>
      </c>
      <c r="D177" s="242"/>
      <c r="E177" s="242"/>
      <c r="F177" s="261" t="s">
        <v>335</v>
      </c>
      <c r="G177" s="242"/>
      <c r="H177" s="242" t="s">
        <v>406</v>
      </c>
      <c r="I177" s="242" t="s">
        <v>337</v>
      </c>
      <c r="J177" s="242">
        <v>20</v>
      </c>
      <c r="K177" s="283"/>
    </row>
    <row r="178" spans="2:11" ht="15" customHeight="1">
      <c r="B178" s="262"/>
      <c r="C178" s="242" t="s">
        <v>101</v>
      </c>
      <c r="D178" s="242"/>
      <c r="E178" s="242"/>
      <c r="F178" s="261" t="s">
        <v>335</v>
      </c>
      <c r="G178" s="242"/>
      <c r="H178" s="242" t="s">
        <v>407</v>
      </c>
      <c r="I178" s="242" t="s">
        <v>337</v>
      </c>
      <c r="J178" s="242">
        <v>255</v>
      </c>
      <c r="K178" s="283"/>
    </row>
    <row r="179" spans="2:11" ht="15" customHeight="1">
      <c r="B179" s="262"/>
      <c r="C179" s="242" t="s">
        <v>102</v>
      </c>
      <c r="D179" s="242"/>
      <c r="E179" s="242"/>
      <c r="F179" s="261" t="s">
        <v>335</v>
      </c>
      <c r="G179" s="242"/>
      <c r="H179" s="242" t="s">
        <v>300</v>
      </c>
      <c r="I179" s="242" t="s">
        <v>337</v>
      </c>
      <c r="J179" s="242">
        <v>10</v>
      </c>
      <c r="K179" s="283"/>
    </row>
    <row r="180" spans="2:11" ht="15" customHeight="1">
      <c r="B180" s="262"/>
      <c r="C180" s="242" t="s">
        <v>103</v>
      </c>
      <c r="D180" s="242"/>
      <c r="E180" s="242"/>
      <c r="F180" s="261" t="s">
        <v>335</v>
      </c>
      <c r="G180" s="242"/>
      <c r="H180" s="242" t="s">
        <v>408</v>
      </c>
      <c r="I180" s="242" t="s">
        <v>369</v>
      </c>
      <c r="J180" s="242"/>
      <c r="K180" s="283"/>
    </row>
    <row r="181" spans="2:11" ht="15" customHeight="1">
      <c r="B181" s="262"/>
      <c r="C181" s="242" t="s">
        <v>409</v>
      </c>
      <c r="D181" s="242"/>
      <c r="E181" s="242"/>
      <c r="F181" s="261" t="s">
        <v>335</v>
      </c>
      <c r="G181" s="242"/>
      <c r="H181" s="242" t="s">
        <v>410</v>
      </c>
      <c r="I181" s="242" t="s">
        <v>369</v>
      </c>
      <c r="J181" s="242"/>
      <c r="K181" s="283"/>
    </row>
    <row r="182" spans="2:11" ht="15" customHeight="1">
      <c r="B182" s="262"/>
      <c r="C182" s="242" t="s">
        <v>398</v>
      </c>
      <c r="D182" s="242"/>
      <c r="E182" s="242"/>
      <c r="F182" s="261" t="s">
        <v>335</v>
      </c>
      <c r="G182" s="242"/>
      <c r="H182" s="242" t="s">
        <v>411</v>
      </c>
      <c r="I182" s="242" t="s">
        <v>369</v>
      </c>
      <c r="J182" s="242"/>
      <c r="K182" s="283"/>
    </row>
    <row r="183" spans="2:11" ht="15" customHeight="1">
      <c r="B183" s="262"/>
      <c r="C183" s="242" t="s">
        <v>105</v>
      </c>
      <c r="D183" s="242"/>
      <c r="E183" s="242"/>
      <c r="F183" s="261" t="s">
        <v>341</v>
      </c>
      <c r="G183" s="242"/>
      <c r="H183" s="242" t="s">
        <v>412</v>
      </c>
      <c r="I183" s="242" t="s">
        <v>337</v>
      </c>
      <c r="J183" s="242">
        <v>50</v>
      </c>
      <c r="K183" s="283"/>
    </row>
    <row r="184" spans="2:11" ht="15" customHeight="1">
      <c r="B184" s="262"/>
      <c r="C184" s="242" t="s">
        <v>413</v>
      </c>
      <c r="D184" s="242"/>
      <c r="E184" s="242"/>
      <c r="F184" s="261" t="s">
        <v>341</v>
      </c>
      <c r="G184" s="242"/>
      <c r="H184" s="242" t="s">
        <v>414</v>
      </c>
      <c r="I184" s="242" t="s">
        <v>415</v>
      </c>
      <c r="J184" s="242"/>
      <c r="K184" s="283"/>
    </row>
    <row r="185" spans="2:11" ht="15" customHeight="1">
      <c r="B185" s="262"/>
      <c r="C185" s="242" t="s">
        <v>416</v>
      </c>
      <c r="D185" s="242"/>
      <c r="E185" s="242"/>
      <c r="F185" s="261" t="s">
        <v>341</v>
      </c>
      <c r="G185" s="242"/>
      <c r="H185" s="242" t="s">
        <v>417</v>
      </c>
      <c r="I185" s="242" t="s">
        <v>415</v>
      </c>
      <c r="J185" s="242"/>
      <c r="K185" s="283"/>
    </row>
    <row r="186" spans="2:11" ht="15" customHeight="1">
      <c r="B186" s="262"/>
      <c r="C186" s="242" t="s">
        <v>418</v>
      </c>
      <c r="D186" s="242"/>
      <c r="E186" s="242"/>
      <c r="F186" s="261" t="s">
        <v>341</v>
      </c>
      <c r="G186" s="242"/>
      <c r="H186" s="242" t="s">
        <v>419</v>
      </c>
      <c r="I186" s="242" t="s">
        <v>415</v>
      </c>
      <c r="J186" s="242"/>
      <c r="K186" s="283"/>
    </row>
    <row r="187" spans="2:11" ht="15" customHeight="1">
      <c r="B187" s="262"/>
      <c r="C187" s="295" t="s">
        <v>420</v>
      </c>
      <c r="D187" s="242"/>
      <c r="E187" s="242"/>
      <c r="F187" s="261" t="s">
        <v>341</v>
      </c>
      <c r="G187" s="242"/>
      <c r="H187" s="242" t="s">
        <v>421</v>
      </c>
      <c r="I187" s="242" t="s">
        <v>422</v>
      </c>
      <c r="J187" s="296" t="s">
        <v>423</v>
      </c>
      <c r="K187" s="283"/>
    </row>
    <row r="188" spans="2:11" ht="15" customHeight="1">
      <c r="B188" s="262"/>
      <c r="C188" s="247" t="s">
        <v>40</v>
      </c>
      <c r="D188" s="242"/>
      <c r="E188" s="242"/>
      <c r="F188" s="261" t="s">
        <v>335</v>
      </c>
      <c r="G188" s="242"/>
      <c r="H188" s="238" t="s">
        <v>424</v>
      </c>
      <c r="I188" s="242" t="s">
        <v>425</v>
      </c>
      <c r="J188" s="242"/>
      <c r="K188" s="283"/>
    </row>
    <row r="189" spans="2:11" ht="15" customHeight="1">
      <c r="B189" s="262"/>
      <c r="C189" s="247" t="s">
        <v>426</v>
      </c>
      <c r="D189" s="242"/>
      <c r="E189" s="242"/>
      <c r="F189" s="261" t="s">
        <v>335</v>
      </c>
      <c r="G189" s="242"/>
      <c r="H189" s="242" t="s">
        <v>427</v>
      </c>
      <c r="I189" s="242" t="s">
        <v>369</v>
      </c>
      <c r="J189" s="242"/>
      <c r="K189" s="283"/>
    </row>
    <row r="190" spans="2:11" ht="15" customHeight="1">
      <c r="B190" s="262"/>
      <c r="C190" s="247" t="s">
        <v>428</v>
      </c>
      <c r="D190" s="242"/>
      <c r="E190" s="242"/>
      <c r="F190" s="261" t="s">
        <v>335</v>
      </c>
      <c r="G190" s="242"/>
      <c r="H190" s="242" t="s">
        <v>429</v>
      </c>
      <c r="I190" s="242" t="s">
        <v>369</v>
      </c>
      <c r="J190" s="242"/>
      <c r="K190" s="283"/>
    </row>
    <row r="191" spans="2:11" ht="15" customHeight="1">
      <c r="B191" s="262"/>
      <c r="C191" s="247" t="s">
        <v>430</v>
      </c>
      <c r="D191" s="242"/>
      <c r="E191" s="242"/>
      <c r="F191" s="261" t="s">
        <v>341</v>
      </c>
      <c r="G191" s="242"/>
      <c r="H191" s="242" t="s">
        <v>431</v>
      </c>
      <c r="I191" s="242" t="s">
        <v>369</v>
      </c>
      <c r="J191" s="242"/>
      <c r="K191" s="283"/>
    </row>
    <row r="192" spans="2:11" ht="15" customHeight="1">
      <c r="B192" s="289"/>
      <c r="C192" s="297"/>
      <c r="D192" s="271"/>
      <c r="E192" s="271"/>
      <c r="F192" s="271"/>
      <c r="G192" s="271"/>
      <c r="H192" s="271"/>
      <c r="I192" s="271"/>
      <c r="J192" s="271"/>
      <c r="K192" s="290"/>
    </row>
    <row r="193" spans="2:11" ht="18.75" customHeight="1">
      <c r="B193" s="238"/>
      <c r="C193" s="242"/>
      <c r="D193" s="242"/>
      <c r="E193" s="242"/>
      <c r="F193" s="261"/>
      <c r="G193" s="242"/>
      <c r="H193" s="242"/>
      <c r="I193" s="242"/>
      <c r="J193" s="242"/>
      <c r="K193" s="238"/>
    </row>
    <row r="194" spans="2:11" ht="18.75" customHeight="1">
      <c r="B194" s="238"/>
      <c r="C194" s="242"/>
      <c r="D194" s="242"/>
      <c r="E194" s="242"/>
      <c r="F194" s="261"/>
      <c r="G194" s="242"/>
      <c r="H194" s="242"/>
      <c r="I194" s="242"/>
      <c r="J194" s="242"/>
      <c r="K194" s="238"/>
    </row>
    <row r="195" spans="2:11" ht="18.75" customHeight="1">
      <c r="B195" s="248"/>
      <c r="C195" s="248"/>
      <c r="D195" s="248"/>
      <c r="E195" s="248"/>
      <c r="F195" s="248"/>
      <c r="G195" s="248"/>
      <c r="H195" s="248"/>
      <c r="I195" s="248"/>
      <c r="J195" s="248"/>
      <c r="K195" s="248"/>
    </row>
    <row r="196" spans="2:11">
      <c r="B196" s="230"/>
      <c r="C196" s="231"/>
      <c r="D196" s="231"/>
      <c r="E196" s="231"/>
      <c r="F196" s="231"/>
      <c r="G196" s="231"/>
      <c r="H196" s="231"/>
      <c r="I196" s="231"/>
      <c r="J196" s="231"/>
      <c r="K196" s="232"/>
    </row>
    <row r="197" spans="2:11" ht="21">
      <c r="B197" s="233"/>
      <c r="C197" s="350" t="s">
        <v>432</v>
      </c>
      <c r="D197" s="350"/>
      <c r="E197" s="350"/>
      <c r="F197" s="350"/>
      <c r="G197" s="350"/>
      <c r="H197" s="350"/>
      <c r="I197" s="350"/>
      <c r="J197" s="350"/>
      <c r="K197" s="234"/>
    </row>
    <row r="198" spans="2:11" ht="25.5" customHeight="1">
      <c r="B198" s="233"/>
      <c r="C198" s="298" t="s">
        <v>433</v>
      </c>
      <c r="D198" s="298"/>
      <c r="E198" s="298"/>
      <c r="F198" s="298" t="s">
        <v>434</v>
      </c>
      <c r="G198" s="299"/>
      <c r="H198" s="355" t="s">
        <v>435</v>
      </c>
      <c r="I198" s="355"/>
      <c r="J198" s="355"/>
      <c r="K198" s="234"/>
    </row>
    <row r="199" spans="2:11" ht="5.25" customHeight="1">
      <c r="B199" s="262"/>
      <c r="C199" s="259"/>
      <c r="D199" s="259"/>
      <c r="E199" s="259"/>
      <c r="F199" s="259"/>
      <c r="G199" s="242"/>
      <c r="H199" s="259"/>
      <c r="I199" s="259"/>
      <c r="J199" s="259"/>
      <c r="K199" s="283"/>
    </row>
    <row r="200" spans="2:11" ht="15" customHeight="1">
      <c r="B200" s="262"/>
      <c r="C200" s="242" t="s">
        <v>425</v>
      </c>
      <c r="D200" s="242"/>
      <c r="E200" s="242"/>
      <c r="F200" s="261" t="s">
        <v>41</v>
      </c>
      <c r="G200" s="242"/>
      <c r="H200" s="352" t="s">
        <v>436</v>
      </c>
      <c r="I200" s="352"/>
      <c r="J200" s="352"/>
      <c r="K200" s="283"/>
    </row>
    <row r="201" spans="2:11" ht="15" customHeight="1">
      <c r="B201" s="262"/>
      <c r="C201" s="268"/>
      <c r="D201" s="242"/>
      <c r="E201" s="242"/>
      <c r="F201" s="261" t="s">
        <v>42</v>
      </c>
      <c r="G201" s="242"/>
      <c r="H201" s="352" t="s">
        <v>437</v>
      </c>
      <c r="I201" s="352"/>
      <c r="J201" s="352"/>
      <c r="K201" s="283"/>
    </row>
    <row r="202" spans="2:11" ht="15" customHeight="1">
      <c r="B202" s="262"/>
      <c r="C202" s="268"/>
      <c r="D202" s="242"/>
      <c r="E202" s="242"/>
      <c r="F202" s="261" t="s">
        <v>45</v>
      </c>
      <c r="G202" s="242"/>
      <c r="H202" s="352" t="s">
        <v>438</v>
      </c>
      <c r="I202" s="352"/>
      <c r="J202" s="352"/>
      <c r="K202" s="283"/>
    </row>
    <row r="203" spans="2:11" ht="15" customHeight="1">
      <c r="B203" s="262"/>
      <c r="C203" s="242"/>
      <c r="D203" s="242"/>
      <c r="E203" s="242"/>
      <c r="F203" s="261" t="s">
        <v>43</v>
      </c>
      <c r="G203" s="242"/>
      <c r="H203" s="352" t="s">
        <v>439</v>
      </c>
      <c r="I203" s="352"/>
      <c r="J203" s="352"/>
      <c r="K203" s="283"/>
    </row>
    <row r="204" spans="2:11" ht="15" customHeight="1">
      <c r="B204" s="262"/>
      <c r="C204" s="242"/>
      <c r="D204" s="242"/>
      <c r="E204" s="242"/>
      <c r="F204" s="261" t="s">
        <v>44</v>
      </c>
      <c r="G204" s="242"/>
      <c r="H204" s="352" t="s">
        <v>440</v>
      </c>
      <c r="I204" s="352"/>
      <c r="J204" s="352"/>
      <c r="K204" s="283"/>
    </row>
    <row r="205" spans="2:11" ht="15" customHeight="1">
      <c r="B205" s="262"/>
      <c r="C205" s="242"/>
      <c r="D205" s="242"/>
      <c r="E205" s="242"/>
      <c r="F205" s="261"/>
      <c r="G205" s="242"/>
      <c r="H205" s="242"/>
      <c r="I205" s="242"/>
      <c r="J205" s="242"/>
      <c r="K205" s="283"/>
    </row>
    <row r="206" spans="2:11" ht="15" customHeight="1">
      <c r="B206" s="262"/>
      <c r="C206" s="242" t="s">
        <v>381</v>
      </c>
      <c r="D206" s="242"/>
      <c r="E206" s="242"/>
      <c r="F206" s="261" t="s">
        <v>74</v>
      </c>
      <c r="G206" s="242"/>
      <c r="H206" s="352" t="s">
        <v>441</v>
      </c>
      <c r="I206" s="352"/>
      <c r="J206" s="352"/>
      <c r="K206" s="283"/>
    </row>
    <row r="207" spans="2:11" ht="15" customHeight="1">
      <c r="B207" s="262"/>
      <c r="C207" s="268"/>
      <c r="D207" s="242"/>
      <c r="E207" s="242"/>
      <c r="F207" s="261" t="s">
        <v>278</v>
      </c>
      <c r="G207" s="242"/>
      <c r="H207" s="352" t="s">
        <v>279</v>
      </c>
      <c r="I207" s="352"/>
      <c r="J207" s="352"/>
      <c r="K207" s="283"/>
    </row>
    <row r="208" spans="2:11" ht="15" customHeight="1">
      <c r="B208" s="262"/>
      <c r="C208" s="242"/>
      <c r="D208" s="242"/>
      <c r="E208" s="242"/>
      <c r="F208" s="261" t="s">
        <v>276</v>
      </c>
      <c r="G208" s="242"/>
      <c r="H208" s="352" t="s">
        <v>442</v>
      </c>
      <c r="I208" s="352"/>
      <c r="J208" s="352"/>
      <c r="K208" s="283"/>
    </row>
    <row r="209" spans="2:11" ht="15" customHeight="1">
      <c r="B209" s="300"/>
      <c r="C209" s="268"/>
      <c r="D209" s="268"/>
      <c r="E209" s="268"/>
      <c r="F209" s="261" t="s">
        <v>280</v>
      </c>
      <c r="G209" s="247"/>
      <c r="H209" s="356" t="s">
        <v>281</v>
      </c>
      <c r="I209" s="356"/>
      <c r="J209" s="356"/>
      <c r="K209" s="301"/>
    </row>
    <row r="210" spans="2:11" ht="15" customHeight="1">
      <c r="B210" s="300"/>
      <c r="C210" s="268"/>
      <c r="D210" s="268"/>
      <c r="E210" s="268"/>
      <c r="F210" s="261" t="s">
        <v>282</v>
      </c>
      <c r="G210" s="247"/>
      <c r="H210" s="356" t="s">
        <v>443</v>
      </c>
      <c r="I210" s="356"/>
      <c r="J210" s="356"/>
      <c r="K210" s="301"/>
    </row>
    <row r="211" spans="2:11" ht="15" customHeight="1">
      <c r="B211" s="300"/>
      <c r="C211" s="268"/>
      <c r="D211" s="268"/>
      <c r="E211" s="268"/>
      <c r="F211" s="302"/>
      <c r="G211" s="247"/>
      <c r="H211" s="303"/>
      <c r="I211" s="303"/>
      <c r="J211" s="303"/>
      <c r="K211" s="301"/>
    </row>
    <row r="212" spans="2:11" ht="15" customHeight="1">
      <c r="B212" s="300"/>
      <c r="C212" s="242" t="s">
        <v>405</v>
      </c>
      <c r="D212" s="268"/>
      <c r="E212" s="268"/>
      <c r="F212" s="261">
        <v>1</v>
      </c>
      <c r="G212" s="247"/>
      <c r="H212" s="356" t="s">
        <v>444</v>
      </c>
      <c r="I212" s="356"/>
      <c r="J212" s="356"/>
      <c r="K212" s="301"/>
    </row>
    <row r="213" spans="2:11" ht="15" customHeight="1">
      <c r="B213" s="300"/>
      <c r="C213" s="268"/>
      <c r="D213" s="268"/>
      <c r="E213" s="268"/>
      <c r="F213" s="261">
        <v>2</v>
      </c>
      <c r="G213" s="247"/>
      <c r="H213" s="356" t="s">
        <v>445</v>
      </c>
      <c r="I213" s="356"/>
      <c r="J213" s="356"/>
      <c r="K213" s="301"/>
    </row>
    <row r="214" spans="2:11" ht="15" customHeight="1">
      <c r="B214" s="300"/>
      <c r="C214" s="268"/>
      <c r="D214" s="268"/>
      <c r="E214" s="268"/>
      <c r="F214" s="261">
        <v>3</v>
      </c>
      <c r="G214" s="247"/>
      <c r="H214" s="356" t="s">
        <v>446</v>
      </c>
      <c r="I214" s="356"/>
      <c r="J214" s="356"/>
      <c r="K214" s="301"/>
    </row>
    <row r="215" spans="2:11" ht="15" customHeight="1">
      <c r="B215" s="300"/>
      <c r="C215" s="268"/>
      <c r="D215" s="268"/>
      <c r="E215" s="268"/>
      <c r="F215" s="261">
        <v>4</v>
      </c>
      <c r="G215" s="247"/>
      <c r="H215" s="356" t="s">
        <v>447</v>
      </c>
      <c r="I215" s="356"/>
      <c r="J215" s="356"/>
      <c r="K215" s="301"/>
    </row>
    <row r="216" spans="2:11" ht="12.75" customHeight="1">
      <c r="B216" s="304"/>
      <c r="C216" s="305"/>
      <c r="D216" s="305"/>
      <c r="E216" s="305"/>
      <c r="F216" s="305"/>
      <c r="G216" s="305"/>
      <c r="H216" s="305"/>
      <c r="I216" s="305"/>
      <c r="J216" s="305"/>
      <c r="K216" s="306"/>
    </row>
  </sheetData>
  <sheetProtection password="CC35" sheet="1" objects="1" scenarios="1" formatCells="0" formatColumns="0" formatRows="0" sort="0" autoFilter="0"/>
  <mergeCells count="77">
    <mergeCell ref="C197:J197"/>
    <mergeCell ref="H215:J215"/>
    <mergeCell ref="H213:J213"/>
    <mergeCell ref="H210:J210"/>
    <mergeCell ref="H209:J209"/>
    <mergeCell ref="H207:J207"/>
    <mergeCell ref="H208:J208"/>
    <mergeCell ref="H203:J203"/>
    <mergeCell ref="H201:J201"/>
    <mergeCell ref="H212:J212"/>
    <mergeCell ref="H214:J214"/>
    <mergeCell ref="H206:J206"/>
    <mergeCell ref="H204:J204"/>
    <mergeCell ref="H202:J202"/>
    <mergeCell ref="D57:J57"/>
    <mergeCell ref="H200:J200"/>
    <mergeCell ref="D60:J60"/>
    <mergeCell ref="D63:J63"/>
    <mergeCell ref="D64:J64"/>
    <mergeCell ref="D66:J66"/>
    <mergeCell ref="D65:J65"/>
    <mergeCell ref="C100:J100"/>
    <mergeCell ref="D61:J61"/>
    <mergeCell ref="D67:J67"/>
    <mergeCell ref="D68:J68"/>
    <mergeCell ref="C73:J73"/>
    <mergeCell ref="H198:J198"/>
    <mergeCell ref="C163:J163"/>
    <mergeCell ref="C120:J120"/>
    <mergeCell ref="C145:J145"/>
    <mergeCell ref="D58:J58"/>
    <mergeCell ref="D59:J59"/>
    <mergeCell ref="C50:J50"/>
    <mergeCell ref="G38:J38"/>
    <mergeCell ref="G39:J39"/>
    <mergeCell ref="G40:J40"/>
    <mergeCell ref="G41:J41"/>
    <mergeCell ref="G42:J42"/>
    <mergeCell ref="G43:J43"/>
    <mergeCell ref="D45:J45"/>
    <mergeCell ref="E46:J46"/>
    <mergeCell ref="E47:J47"/>
    <mergeCell ref="C52:J52"/>
    <mergeCell ref="C53:J53"/>
    <mergeCell ref="C55:J55"/>
    <mergeCell ref="D56:J56"/>
    <mergeCell ref="D33:J33"/>
    <mergeCell ref="G34:J34"/>
    <mergeCell ref="G35:J35"/>
    <mergeCell ref="D49:J49"/>
    <mergeCell ref="E48:J48"/>
    <mergeCell ref="G36:J36"/>
    <mergeCell ref="G37:J37"/>
    <mergeCell ref="D31:J31"/>
    <mergeCell ref="C24:J24"/>
    <mergeCell ref="D32:J32"/>
    <mergeCell ref="F18:J18"/>
    <mergeCell ref="F21:J21"/>
    <mergeCell ref="C23:J23"/>
    <mergeCell ref="D25:J25"/>
    <mergeCell ref="D26:J26"/>
    <mergeCell ref="D28:J28"/>
    <mergeCell ref="D29:J29"/>
    <mergeCell ref="F19:J19"/>
    <mergeCell ref="F20:J20"/>
    <mergeCell ref="D14:J14"/>
    <mergeCell ref="D15:J15"/>
    <mergeCell ref="F16:J16"/>
    <mergeCell ref="F17:J17"/>
    <mergeCell ref="C9:J9"/>
    <mergeCell ref="D10:J10"/>
    <mergeCell ref="D13:J13"/>
    <mergeCell ref="C3:J3"/>
    <mergeCell ref="C4:J4"/>
    <mergeCell ref="C6:J6"/>
    <mergeCell ref="C7:J7"/>
    <mergeCell ref="D11:J11"/>
  </mergeCells>
  <pageMargins left="0.59027779999999996" right="0.59027779999999996" top="0.59027779999999996" bottom="0.59027779999999996" header="0" footer="0"/>
  <pageSetup paperSize="9" scale="77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170521 - Divadlo F.X.Šald...</vt:lpstr>
      <vt:lpstr>Pokyny pro vyplnění</vt:lpstr>
      <vt:lpstr>'170521 - Divadlo F.X.Šald...'!Názvy_tisku</vt:lpstr>
      <vt:lpstr>'Rekapitulace stavby'!Názvy_tisku</vt:lpstr>
      <vt:lpstr>'170521 - Divadlo F.X.Šald...'!Oblast_tisku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</dc:creator>
  <cp:lastModifiedBy>Rokoš Alfons</cp:lastModifiedBy>
  <dcterms:created xsi:type="dcterms:W3CDTF">2017-05-23T11:00:29Z</dcterms:created>
  <dcterms:modified xsi:type="dcterms:W3CDTF">2017-05-23T11:54:57Z</dcterms:modified>
</cp:coreProperties>
</file>