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104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'Položky'!$A$1:$G$147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'Rekapitulace'!$E$23</definedName>
    <definedName name="VRNnazev">'Rekapitulace'!$A$23</definedName>
    <definedName name="VRNproc">'Rekapitulace'!$F$23</definedName>
    <definedName name="VRNzakl">'Rekapitulace'!$G$23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<sst xmlns="http://schemas.openxmlformats.org/spreadsheetml/2006/main" count="505" uniqueCount="351">
  <si>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</si>
  <si>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</si>
  <si>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</si>
  <si>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</si>
  <si>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</si>
  <si>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</si>
  <si>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</si>
  <si>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</si>
  <si>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</si>
  <si>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</si>
  <si>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</si>
  <si>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</si>
  <si>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</si>
  <si>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</si>
  <si>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</si>
  <si>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</si>
  <si>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</si>
  <si>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</si>
  <si>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</si>
  <si>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</si>
  <si>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</si>
  <si>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</si>
  <si>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</si>
  <si>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</si>
  <si>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</si>
  <si>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</si>
  <si>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</si>
  <si>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</si>
  <si>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</si>
  <si>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</si>
  <si>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</si>
  <si>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</si>
  <si>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</si>
  <si>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</si>
  <si>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</si>
  <si>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</si>
  <si>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</si>
  <si>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</si>
  <si>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</si>
  <si>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</si>
  <si>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</si>
  <si>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</si>
  <si>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</si>
  <si>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</si>
  <si>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</si>
  <si>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</si>
  <si>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</si>
  <si>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</si>
  <si>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</si>
  <si>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</si>
  <si>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</si>
  <si>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</si>
  <si>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</si>
  <si>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</si>
  <si>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</si>
  <si>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</si>
  <si>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</si>
  <si>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</si>
  <si>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</si>
  <si>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</si>
  <si>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</si>
  <si>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</si>
  <si>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</si>
  <si>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</si>
  <si>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</si>
  <si>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</si>
  <si>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</si>
  <si>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</si>
  <si>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</si>
  <si>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</si>
  <si>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</si>
  <si>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</si>
  <si>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</si>
  <si>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</si>
  <si>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</si>
  <si>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</si>
  <si>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</si>
  <si>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</si>
  <si>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8793-12</t>
  </si>
  <si>
    <t>Rekreační středisko Homole</t>
  </si>
  <si>
    <t>01</t>
  </si>
  <si>
    <t>Hygienické zázemí</t>
  </si>
  <si>
    <t>4</t>
  </si>
  <si>
    <t>Zdravotní technika</t>
  </si>
  <si>
    <t>120001101R00</t>
  </si>
  <si>
    <t xml:space="preserve">Příplatek za ztížení vykopávky v blízkosti vedení </t>
  </si>
  <si>
    <t>m3</t>
  </si>
  <si>
    <t>132201101R00</t>
  </si>
  <si>
    <t xml:space="preserve">Hloubení rýh šířky do 60 cm v hor.3 do 100 m3 </t>
  </si>
  <si>
    <t>132201209R00</t>
  </si>
  <si>
    <t xml:space="preserve">Příplatek za lepivost - hloubení rýh 200cm v hor.3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</si>
  <si>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</si>
  <si>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</si>
  <si>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</si>
  <si>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</si>
  <si>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171101101R00</t>
  </si>
  <si>
    <t xml:space="preserve">Uložení sypaniny do násypů zhutněných na 95% PS </t>
  </si>
  <si>
    <t>175101101R00</t>
  </si>
  <si>
    <t xml:space="preserve">Obsyp potrubí bez prohození sypaniny </t>
  </si>
  <si>
    <t>58337332</t>
  </si>
  <si>
    <t xml:space="preserve">Štěrkopísek frakce 0-22 C </t>
  </si>
  <si>
    <t>T</t>
  </si>
  <si>
    <t>Vodorovné konstrukce</t>
  </si>
  <si>
    <t>411387531R00</t>
  </si>
  <si>
    <t xml:space="preserve">Zabetonování otvorů 0,25 m2 ve stropech a klenbách </t>
  </si>
  <si>
    <t>kus</t>
  </si>
  <si>
    <t>451573111R00</t>
  </si>
  <si>
    <t xml:space="preserve">Lože pod potrubí ze štěrkopísku do 63 mm </t>
  </si>
  <si>
    <t>6</t>
  </si>
  <si>
    <t>Úpravy povrchu, podlahy</t>
  </si>
  <si>
    <t>612421131R00</t>
  </si>
  <si>
    <t xml:space="preserve">Oprava vápen.omítek stěn do 5 % pl. - štukových </t>
  </si>
  <si>
    <t>m2</t>
  </si>
  <si>
    <t>631312141R00</t>
  </si>
  <si>
    <t xml:space="preserve">Doplnění rýh betonem v dosavadních mazaninách </t>
  </si>
  <si>
    <t>9</t>
  </si>
  <si>
    <t>Ostatní konstrukce, bourání</t>
  </si>
  <si>
    <t>919735122R00</t>
  </si>
  <si>
    <t xml:space="preserve">Řezání stávajícího betonového krytu tl. 5 - 10 cm </t>
  </si>
  <si>
    <t>m</t>
  </si>
  <si>
    <t>965042241R00</t>
  </si>
  <si>
    <t xml:space="preserve">Bourání mazanin betonových tl. nad 10 cm, nad 4 m2 </t>
  </si>
  <si>
    <t>969011121R00</t>
  </si>
  <si>
    <t xml:space="preserve">Vybourání vodovod., plynového vedení DN do 52 mm </t>
  </si>
  <si>
    <t>969021111R00</t>
  </si>
  <si>
    <t xml:space="preserve">Vybourání kanalizačního potrubí DN do 100 mm </t>
  </si>
  <si>
    <t>972 01</t>
  </si>
  <si>
    <t xml:space="preserve">Vybourání otv. stropy ŽB pl. 0,09 m2, tl.35 cm </t>
  </si>
  <si>
    <t>99</t>
  </si>
  <si>
    <t>Staveništní přesun hmot</t>
  </si>
  <si>
    <t>998276101R00</t>
  </si>
  <si>
    <t xml:space="preserve">Přesun hmot, trubní vedení plastová, otevř. výkop </t>
  </si>
  <si>
    <t>t</t>
  </si>
  <si>
    <t>711</t>
  </si>
  <si>
    <t>Izolace proti vodě</t>
  </si>
  <si>
    <t>711141559R00</t>
  </si>
  <si>
    <t xml:space="preserve">Izolace proti vlhk. vodorovná pásy přitavením </t>
  </si>
  <si>
    <t>62836114</t>
  </si>
  <si>
    <t>Pás asfaltovaný těžký Bitalbit S35</t>
  </si>
  <si>
    <t>998711101R00</t>
  </si>
  <si>
    <t xml:space="preserve">Přesun hmot pro izolace proti vodě, výšky do 6 m </t>
  </si>
  <si>
    <t>721</t>
  </si>
  <si>
    <t>Vnitřní kanalizace</t>
  </si>
  <si>
    <t>721110802R00</t>
  </si>
  <si>
    <t xml:space="preserve">Demontáž potrubí z kameninových trub DN 100 </t>
  </si>
  <si>
    <t>721110806R00</t>
  </si>
  <si>
    <t xml:space="preserve">Demontáž potrubí z kameninových trub DN 200 </t>
  </si>
  <si>
    <t>721110908R00</t>
  </si>
  <si>
    <t xml:space="preserve">Oprava potrubí kamenin., vsazení odbočky DN 200 </t>
  </si>
  <si>
    <t>721110918R00</t>
  </si>
  <si>
    <t xml:space="preserve">Oprava - propojení dosavadního potrubí DN 200 </t>
  </si>
  <si>
    <t>721110928R00</t>
  </si>
  <si>
    <t xml:space="preserve">Oprava potrubí kameninového, krácení trub DN 200 </t>
  </si>
  <si>
    <t>721140802R00</t>
  </si>
  <si>
    <t xml:space="preserve">Demontáž potrubí litinového DN 100 </t>
  </si>
  <si>
    <t>721140915R00</t>
  </si>
  <si>
    <t xml:space="preserve">Oprava - propojení dosavadního potrubí DN 100 </t>
  </si>
  <si>
    <t>721 01</t>
  </si>
  <si>
    <t xml:space="preserve">Potrubí z plastu odpadní hrdlové D 75 x 1,8 </t>
  </si>
  <si>
    <t>721 02</t>
  </si>
  <si>
    <t xml:space="preserve">Potrubí z plastu odpadní hrdlové d 110 mm </t>
  </si>
  <si>
    <t>721 03</t>
  </si>
  <si>
    <t xml:space="preserve">Potrubí z plastu odpadní hrdlové d 140 mm </t>
  </si>
  <si>
    <t>721173303R00</t>
  </si>
  <si>
    <t xml:space="preserve">Potrubí z PVC připojovací D 32 x 1,8 </t>
  </si>
  <si>
    <t>721173304R00</t>
  </si>
  <si>
    <t xml:space="preserve">Potrubí z PVC připojovací  D 40 x 1,8 </t>
  </si>
  <si>
    <t>721173305R00</t>
  </si>
  <si>
    <t xml:space="preserve">Potrubí z PVC připojovací  D 50 x 1,8 </t>
  </si>
  <si>
    <t>721194103R00</t>
  </si>
  <si>
    <t xml:space="preserve">Vyvedení odpadních výpustek D 32 x 1,8 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</si>
  <si>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</si>
  <si>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</si>
  <si>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</si>
  <si>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</si>
  <si>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</si>
  <si>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</si>
  <si>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721210812R00</t>
  </si>
  <si>
    <t xml:space="preserve">Demontáž vpusti z kameniny DN 70 </t>
  </si>
  <si>
    <t>721220801R00</t>
  </si>
  <si>
    <t xml:space="preserve">Demontáž zápachové uzávěrky DN 70 </t>
  </si>
  <si>
    <t>721223423R00</t>
  </si>
  <si>
    <t xml:space="preserve">Uzávěrky HL310 NPr zápachové podlahové </t>
  </si>
  <si>
    <t>721 04</t>
  </si>
  <si>
    <t xml:space="preserve">HL 21 vtok se zápachovou uzávěrkou </t>
  </si>
  <si>
    <t>721 05</t>
  </si>
  <si>
    <t xml:space="preserve">Zápachová uzávěrka pisoár DN 32 </t>
  </si>
  <si>
    <t>721 06</t>
  </si>
  <si>
    <t xml:space="preserve">Zápachová uzávěrka umyvadlo DN 32 </t>
  </si>
  <si>
    <t>721290123R00</t>
  </si>
  <si>
    <t xml:space="preserve">Zkouška těsnosti kanalizace kouřem DN 300 </t>
  </si>
  <si>
    <t>721300922R00</t>
  </si>
  <si>
    <t xml:space="preserve">Pročištění ležatých svodů do DN 300 </t>
  </si>
  <si>
    <t>998721101R00</t>
  </si>
  <si>
    <t xml:space="preserve">Přesun hmot pro vnitřní kanalizaci, výšky do 6 m </t>
  </si>
  <si>
    <t>722</t>
  </si>
  <si>
    <t>Vnitřní vodovod</t>
  </si>
  <si>
    <t>722174311R00</t>
  </si>
  <si>
    <t xml:space="preserve">Potrubí z PP-R 80 PN 20, D 20 </t>
  </si>
  <si>
    <t>722174312R00</t>
  </si>
  <si>
    <t xml:space="preserve">Potrubí z PP-R 80 PN 20, D 25 </t>
  </si>
  <si>
    <t>722174313R00</t>
  </si>
  <si>
    <t xml:space="preserve">Potrubí z PP-R 80 PN 20, D 32 </t>
  </si>
  <si>
    <t>722174314R00</t>
  </si>
  <si>
    <t xml:space="preserve">Potrubí z PP-R 80 PN 20, D 40 </t>
  </si>
  <si>
    <t>722174315R00</t>
  </si>
  <si>
    <t xml:space="preserve">Potrubí z PP-R 80 PN 20, D 50 </t>
  </si>
  <si>
    <t>722181812R00</t>
  </si>
  <si>
    <t xml:space="preserve">Demontáž plstěných pásů z trub D 50 </t>
  </si>
  <si>
    <t>722182001R00</t>
  </si>
  <si>
    <t xml:space="preserve">Montáž izolačních skruží na potrubí přímé DN 25 </t>
  </si>
  <si>
    <t>722182004R00</t>
  </si>
  <si>
    <t xml:space="preserve">Montáž izolačních skruží na potrubí přímé DN 40 </t>
  </si>
  <si>
    <t>722182006R00</t>
  </si>
  <si>
    <t xml:space="preserve">Montáž izolačních skruží na potrubí přímé DN 80 </t>
  </si>
  <si>
    <t>722190401R00</t>
  </si>
  <si>
    <t xml:space="preserve">Vyvedení a upevnění výpustek DN 15 </t>
  </si>
  <si>
    <t>722220111R00</t>
  </si>
  <si>
    <t xml:space="preserve">Nástěnka K 247, pro výtokový ventil G 1/2 </t>
  </si>
  <si>
    <t>722220121R00</t>
  </si>
  <si>
    <t xml:space="preserve">Nástěnka K 247, pro baterii G 1/2 </t>
  </si>
  <si>
    <t>pár</t>
  </si>
  <si>
    <t>722220851R00</t>
  </si>
  <si>
    <t xml:space="preserve">Demontáž armatur s jedním závitem G 3/4 </t>
  </si>
  <si>
    <t>722220861R00</t>
  </si>
  <si>
    <t xml:space="preserve">Demontáž armatur s dvěma závity G 3/4 </t>
  </si>
  <si>
    <t>722239101R00</t>
  </si>
  <si>
    <t xml:space="preserve">Montáž vodovodních armatur 2závity, G 1/2 </t>
  </si>
  <si>
    <t>722239102R00</t>
  </si>
  <si>
    <t xml:space="preserve">Montáž vodovodních armatur 2závity, G 3/4 </t>
  </si>
  <si>
    <t>722239103R00</t>
  </si>
  <si>
    <t xml:space="preserve">Montáž vodovodních armatur 2závity, G 1 </t>
  </si>
  <si>
    <t>722239104R00</t>
  </si>
  <si>
    <t xml:space="preserve">Montáž vodovodních armatur 2závity, G 5/4 </t>
  </si>
  <si>
    <t>722239105R00</t>
  </si>
  <si>
    <t xml:space="preserve">Montáž vodovodních armatur 2závity, G 6/4 </t>
  </si>
  <si>
    <t>722 01</t>
  </si>
  <si>
    <t xml:space="preserve">Kulový kohout plast PPR DN 20 </t>
  </si>
  <si>
    <t>722 02</t>
  </si>
  <si>
    <t xml:space="preserve">Kulový kohout plast PPR DN 25 </t>
  </si>
  <si>
    <t>722 03</t>
  </si>
  <si>
    <t xml:space="preserve">Kulový kohout plast PPR DN 32 </t>
  </si>
  <si>
    <t>722 04</t>
  </si>
  <si>
    <t xml:space="preserve">Kulový kohout plast PPR DN 40 </t>
  </si>
  <si>
    <t>722 05</t>
  </si>
  <si>
    <t xml:space="preserve">Kulový kohout plast PPR DN 50 </t>
  </si>
  <si>
    <t>722290226R00</t>
  </si>
  <si>
    <t xml:space="preserve">Zkouška tlaku potrubí závitového DN 50 </t>
  </si>
  <si>
    <t>722290234R00</t>
  </si>
  <si>
    <t xml:space="preserve">Proplach a dezinfekce vodovod.potrubí DN 80 </t>
  </si>
  <si>
    <t>734 01</t>
  </si>
  <si>
    <t xml:space="preserve">Ventil zpět přímý Ve3030 G 5/4 </t>
  </si>
  <si>
    <t>734 02</t>
  </si>
  <si>
    <t xml:space="preserve">Ventil zpět přímý Ve3030 G 6/4 </t>
  </si>
  <si>
    <t>28377671</t>
  </si>
  <si>
    <t>Trubice izolační D 22 x 6 mm</t>
  </si>
  <si>
    <t>28377672</t>
  </si>
  <si>
    <t>Trubice izolační D 22 x 13 mm</t>
  </si>
  <si>
    <t>28377674</t>
  </si>
  <si>
    <t>Trubice izolační D 25 x 6 mm</t>
  </si>
  <si>
    <t>28377675</t>
  </si>
  <si>
    <t>Trubice izolační D 25 x 13 mm</t>
  </si>
  <si>
    <t>28377677</t>
  </si>
  <si>
    <t>Trubice izolační D 32 x 6 mm</t>
  </si>
  <si>
    <t>28377678</t>
  </si>
  <si>
    <t>Trubice izolační D 32 x 20 mm</t>
  </si>
  <si>
    <t>28377680</t>
  </si>
  <si>
    <t>Trubice izolační D 42 x 9 mm</t>
  </si>
  <si>
    <t>28377681</t>
  </si>
  <si>
    <t>Trubice izolační D 42 x 25 mm</t>
  </si>
  <si>
    <t>28377683</t>
  </si>
  <si>
    <t>Trubice izolační D 52 x 9 mm</t>
  </si>
  <si>
    <t>725</t>
  </si>
  <si>
    <t>Zařizovací předměty</t>
  </si>
  <si>
    <t>725110811R00</t>
  </si>
  <si>
    <t xml:space="preserve">Demontáž klozetů splachovacích </t>
  </si>
  <si>
    <t>soubor</t>
  </si>
  <si>
    <t>725119105R00</t>
  </si>
  <si>
    <t xml:space="preserve">Montáž splachovacích nádrží vysokopoložených </t>
  </si>
  <si>
    <t>725 01</t>
  </si>
  <si>
    <t xml:space="preserve">Montáž výlevky diturvitové </t>
  </si>
  <si>
    <t>725119305R00</t>
  </si>
  <si>
    <t xml:space="preserve">Montáž klozetových mís kombinovaných </t>
  </si>
  <si>
    <t>725122817R00</t>
  </si>
  <si>
    <t xml:space="preserve">Demontáž pisoárů bez nádrže + 1 záchodkem </t>
  </si>
  <si>
    <t>725129201R00</t>
  </si>
  <si>
    <t xml:space="preserve">Montáž pisoárového záchodku bez nádrže </t>
  </si>
  <si>
    <t>725210821R00</t>
  </si>
  <si>
    <t xml:space="preserve">Demontáž umyvadel bez výtokových armatur </t>
  </si>
  <si>
    <t>725219401R00</t>
  </si>
  <si>
    <t xml:space="preserve">Montáž umyvadel na šrouby do zdiva </t>
  </si>
  <si>
    <t>725330820R00</t>
  </si>
  <si>
    <t xml:space="preserve">Demontáž výlevky diturvitové </t>
  </si>
  <si>
    <t>725530151R00</t>
  </si>
  <si>
    <t xml:space="preserve">Ventil pojistný T 1847 </t>
  </si>
  <si>
    <t>725530823R00</t>
  </si>
  <si>
    <t xml:space="preserve">Demontáž, zásobník elektrický tlakový  200 l </t>
  </si>
  <si>
    <t>725 02</t>
  </si>
  <si>
    <t xml:space="preserve">Mtž ohřívač zásob stacionár -250l </t>
  </si>
  <si>
    <t>725810811R00</t>
  </si>
  <si>
    <t xml:space="preserve">Demontáž ventilu výtokového nástěnného </t>
  </si>
  <si>
    <t>725819401R00</t>
  </si>
  <si>
    <t xml:space="preserve">Montáž ventilu rohového s trubičkou G 1/2 </t>
  </si>
  <si>
    <t>725820801R00</t>
  </si>
  <si>
    <t xml:space="preserve">Demontáž baterie nástěnné do G 3/4 </t>
  </si>
  <si>
    <t>725829201R00</t>
  </si>
  <si>
    <t xml:space="preserve">Montáž baterie umyv.a dřezové nástěnné chromové </t>
  </si>
  <si>
    <t>725840860R00</t>
  </si>
  <si>
    <t xml:space="preserve">Demontáž ramene sprchy </t>
  </si>
  <si>
    <t>725849200R00</t>
  </si>
  <si>
    <t xml:space="preserve">Montáž baterií sprchových, nastavitelná výška </t>
  </si>
  <si>
    <t>725860811R00</t>
  </si>
  <si>
    <t xml:space="preserve">Demontáž uzávěrek zápachových jednoduchých </t>
  </si>
  <si>
    <t>725869101R00</t>
  </si>
  <si>
    <t xml:space="preserve">Montáž uzávěrek zápach.umyvadlových D 32 </t>
  </si>
  <si>
    <t>551410329</t>
  </si>
  <si>
    <t xml:space="preserve">Ventil rohový  1/2" s připoj. trubičkou </t>
  </si>
  <si>
    <t>55141081</t>
  </si>
  <si>
    <t>Ventil rohový pisoárový tlačný</t>
  </si>
  <si>
    <t>55143060</t>
  </si>
  <si>
    <t>Baterie drez nástěnná</t>
  </si>
  <si>
    <t>55143062</t>
  </si>
  <si>
    <t>Baterie sprchová s ruční sprchou a držákem</t>
  </si>
  <si>
    <t>55147013</t>
  </si>
  <si>
    <t>Geberit WC kompl. závěsný</t>
  </si>
  <si>
    <t>64214362</t>
  </si>
  <si>
    <t>Umyvadlo LYRA bílé bez otv.bat. 600x490x215</t>
  </si>
  <si>
    <t>64232864</t>
  </si>
  <si>
    <t>Klozet komb OLYMP 2361.6 invalid</t>
  </si>
  <si>
    <t>64250901</t>
  </si>
  <si>
    <t>Urinál KORINT 844100###4401 bílý</t>
  </si>
  <si>
    <t>64262710</t>
  </si>
  <si>
    <t>Nádrž LYRA 828272###0001 bez armatury bílá</t>
  </si>
  <si>
    <t>64271101</t>
  </si>
  <si>
    <t>Výlevka MIRA se sklop. plast. mřížkou, bílá</t>
  </si>
  <si>
    <t>7631</t>
  </si>
  <si>
    <t>Konstrukce sádrokartonové</t>
  </si>
  <si>
    <t>31079842</t>
  </si>
  <si>
    <t>Sádrokartonový obklad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</si>
  <si>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</si>
  <si>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</si>
  <si>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</si>
  <si>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</si>
  <si>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</si>
  <si>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</si>
  <si>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</si>
  <si>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</si>
  <si>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</si>
  <si>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</si>
  <si>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Město Jičín</t>
  </si>
  <si>
    <t>ing. Pavel Jarolímek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</si>
</sst>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4</v>
      </c>
      <c r="D2" s="5" t="str">
        <f>Rekapitulace!G2</f>
        <v>Zdravotní technika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0" t="s">
        <v>350</v>
      </c>
      <c r="D8" s="200"/>
      <c r="E8" s="201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0" t="str">
        <f>Projektant</f>
        <v>ing. Pavel Jarolímek</v>
      </c>
      <c r="D9" s="200"/>
      <c r="E9" s="201"/>
      <c r="F9" s="13"/>
      <c r="G9" s="34"/>
      <c r="H9" s="35"/>
    </row>
    <row r="10" spans="1:8" ht="12.75">
      <c r="A10" s="29" t="s">
        <v>15</v>
      </c>
      <c r="B10" s="13"/>
      <c r="C10" s="200" t="s">
        <v>349</v>
      </c>
      <c r="D10" s="200"/>
      <c r="E10" s="200"/>
      <c r="F10" s="36"/>
      <c r="G10" s="37"/>
      <c r="H10" s="38"/>
    </row>
    <row r="11" spans="1:57" ht="13.5" customHeight="1">
      <c r="A11" s="29" t="s">
        <v>16</v>
      </c>
      <c r="B11" s="13"/>
      <c r="C11" s="200"/>
      <c r="D11" s="200"/>
      <c r="E11" s="200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2"/>
      <c r="D12" s="202"/>
      <c r="E12" s="202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3" t="s">
        <v>34</v>
      </c>
      <c r="B23" s="204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20</v>
      </c>
      <c r="D30" s="86" t="s">
        <v>44</v>
      </c>
      <c r="E30" s="88"/>
      <c r="F30" s="205">
        <f>C23-F32</f>
        <v>0</v>
      </c>
      <c r="G30" s="206"/>
    </row>
    <row r="31" spans="1:7" ht="12.75">
      <c r="A31" s="85" t="s">
        <v>45</v>
      </c>
      <c r="B31" s="86"/>
      <c r="C31" s="87">
        <f>SazbaDPH1</f>
        <v>20</v>
      </c>
      <c r="D31" s="86" t="s">
        <v>46</v>
      </c>
      <c r="E31" s="88"/>
      <c r="F31" s="205">
        <f>ROUND(PRODUCT(F30,C31/100),0)</f>
        <v>0</v>
      </c>
      <c r="G31" s="206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5">
        <v>0</v>
      </c>
      <c r="G32" s="206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199"/>
      <c r="C37" s="199"/>
      <c r="D37" s="199"/>
      <c r="E37" s="199"/>
      <c r="F37" s="199"/>
      <c r="G37" s="199"/>
      <c r="H37" t="s">
        <v>6</v>
      </c>
    </row>
    <row r="38" spans="1:8" ht="12.75" customHeight="1">
      <c r="A38" s="96"/>
      <c r="B38" s="199"/>
      <c r="C38" s="199"/>
      <c r="D38" s="199"/>
      <c r="E38" s="199"/>
      <c r="F38" s="199"/>
      <c r="G38" s="199"/>
      <c r="H38" t="s">
        <v>6</v>
      </c>
    </row>
    <row r="39" spans="1:8" ht="12.75">
      <c r="A39" s="96"/>
      <c r="B39" s="199"/>
      <c r="C39" s="199"/>
      <c r="D39" s="199"/>
      <c r="E39" s="199"/>
      <c r="F39" s="199"/>
      <c r="G39" s="199"/>
      <c r="H39" t="s">
        <v>6</v>
      </c>
    </row>
    <row r="40" spans="1:8" ht="12.75">
      <c r="A40" s="96"/>
      <c r="B40" s="199"/>
      <c r="C40" s="199"/>
      <c r="D40" s="199"/>
      <c r="E40" s="199"/>
      <c r="F40" s="199"/>
      <c r="G40" s="199"/>
      <c r="H40" t="s">
        <v>6</v>
      </c>
    </row>
    <row r="41" spans="1:8" ht="12.75">
      <c r="A41" s="96"/>
      <c r="B41" s="199"/>
      <c r="C41" s="199"/>
      <c r="D41" s="199"/>
      <c r="E41" s="199"/>
      <c r="F41" s="199"/>
      <c r="G41" s="199"/>
      <c r="H41" t="s">
        <v>6</v>
      </c>
    </row>
    <row r="42" spans="1:8" ht="12.75">
      <c r="A42" s="96"/>
      <c r="B42" s="199"/>
      <c r="C42" s="199"/>
      <c r="D42" s="199"/>
      <c r="E42" s="199"/>
      <c r="F42" s="199"/>
      <c r="G42" s="199"/>
      <c r="H42" t="s">
        <v>6</v>
      </c>
    </row>
    <row r="43" spans="1:8" ht="12.75">
      <c r="A43" s="96"/>
      <c r="B43" s="199"/>
      <c r="C43" s="199"/>
      <c r="D43" s="199"/>
      <c r="E43" s="199"/>
      <c r="F43" s="199"/>
      <c r="G43" s="199"/>
      <c r="H43" t="s">
        <v>6</v>
      </c>
    </row>
    <row r="44" spans="1:8" ht="12.75">
      <c r="A44" s="96"/>
      <c r="B44" s="199"/>
      <c r="C44" s="199"/>
      <c r="D44" s="199"/>
      <c r="E44" s="199"/>
      <c r="F44" s="199"/>
      <c r="G44" s="199"/>
      <c r="H44" t="s">
        <v>6</v>
      </c>
    </row>
    <row r="45" spans="1:8" ht="0.75" customHeight="1">
      <c r="A45" s="96"/>
      <c r="B45" s="199"/>
      <c r="C45" s="199"/>
      <c r="D45" s="199"/>
      <c r="E45" s="199"/>
      <c r="F45" s="199"/>
      <c r="G45" s="199"/>
      <c r="H45" t="s">
        <v>6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49</v>
      </c>
      <c r="B1" s="212"/>
      <c r="C1" s="97" t="str">
        <f>CONCATENATE(cislostavby," ",nazevstavby)</f>
        <v>8793-12 Rekreační středisko Homole</v>
      </c>
      <c r="D1" s="98"/>
      <c r="E1" s="99"/>
      <c r="F1" s="98"/>
      <c r="G1" s="100" t="s">
        <v>50</v>
      </c>
      <c r="H1" s="101" t="s">
        <v>82</v>
      </c>
      <c r="I1" s="102"/>
    </row>
    <row r="2" spans="1:9" ht="13.5" thickBot="1">
      <c r="A2" s="213" t="s">
        <v>51</v>
      </c>
      <c r="B2" s="214"/>
      <c r="C2" s="103" t="str">
        <f>CONCATENATE(cisloobjektu," ",nazevobjektu)</f>
        <v>01 Hygienické zázemí</v>
      </c>
      <c r="D2" s="104"/>
      <c r="E2" s="105"/>
      <c r="F2" s="104"/>
      <c r="G2" s="215" t="s">
        <v>83</v>
      </c>
      <c r="H2" s="216"/>
      <c r="I2" s="21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Položky!BA16</f>
        <v>0</v>
      </c>
      <c r="F7" s="196">
        <f>Položky!BB16</f>
        <v>0</v>
      </c>
      <c r="G7" s="196">
        <f>Položky!BC16</f>
        <v>0</v>
      </c>
      <c r="H7" s="196">
        <f>Položky!BD16</f>
        <v>0</v>
      </c>
      <c r="I7" s="197">
        <f>Položky!BE16</f>
        <v>0</v>
      </c>
    </row>
    <row r="8" spans="1:9" s="35" customFormat="1" ht="12.75">
      <c r="A8" s="194" t="str">
        <f>Položky!B17</f>
        <v>4</v>
      </c>
      <c r="B8" s="115" t="str">
        <f>Položky!C17</f>
        <v>Vodorovné konstrukce</v>
      </c>
      <c r="C8" s="66"/>
      <c r="D8" s="116"/>
      <c r="E8" s="195">
        <f>Položky!BA20</f>
        <v>0</v>
      </c>
      <c r="F8" s="196">
        <f>Položky!BB20</f>
        <v>0</v>
      </c>
      <c r="G8" s="196">
        <f>Položky!BC20</f>
        <v>0</v>
      </c>
      <c r="H8" s="196">
        <f>Položky!BD20</f>
        <v>0</v>
      </c>
      <c r="I8" s="197">
        <f>Položky!BE20</f>
        <v>0</v>
      </c>
    </row>
    <row r="9" spans="1:9" s="35" customFormat="1" ht="12.75">
      <c r="A9" s="194" t="str">
        <f>Položky!B21</f>
        <v>6</v>
      </c>
      <c r="B9" s="115" t="str">
        <f>Položky!C21</f>
        <v>Úpravy povrchu, podlahy</v>
      </c>
      <c r="C9" s="66"/>
      <c r="D9" s="116"/>
      <c r="E9" s="195">
        <f>Položky!BA24</f>
        <v>0</v>
      </c>
      <c r="F9" s="196">
        <f>Položky!BB24</f>
        <v>0</v>
      </c>
      <c r="G9" s="196">
        <f>Položky!BC24</f>
        <v>0</v>
      </c>
      <c r="H9" s="196">
        <f>Položky!BD24</f>
        <v>0</v>
      </c>
      <c r="I9" s="197">
        <f>Položky!BE24</f>
        <v>0</v>
      </c>
    </row>
    <row r="10" spans="1:9" s="35" customFormat="1" ht="12.75">
      <c r="A10" s="194" t="str">
        <f>Položky!B25</f>
        <v>9</v>
      </c>
      <c r="B10" s="115" t="str">
        <f>Položky!C25</f>
        <v>Ostatní konstrukce, bourání</v>
      </c>
      <c r="C10" s="66"/>
      <c r="D10" s="116"/>
      <c r="E10" s="195">
        <f>Položky!BA31</f>
        <v>0</v>
      </c>
      <c r="F10" s="196">
        <f>Položky!BB31</f>
        <v>0</v>
      </c>
      <c r="G10" s="196">
        <f>Položky!BC31</f>
        <v>0</v>
      </c>
      <c r="H10" s="196">
        <f>Položky!BD31</f>
        <v>0</v>
      </c>
      <c r="I10" s="197">
        <f>Položky!BE31</f>
        <v>0</v>
      </c>
    </row>
    <row r="11" spans="1:9" s="35" customFormat="1" ht="12.75">
      <c r="A11" s="194" t="str">
        <f>Položky!B32</f>
        <v>99</v>
      </c>
      <c r="B11" s="115" t="str">
        <f>Položky!C32</f>
        <v>Staveništní přesun hmot</v>
      </c>
      <c r="C11" s="66"/>
      <c r="D11" s="116"/>
      <c r="E11" s="195">
        <f>Položky!BA34</f>
        <v>0</v>
      </c>
      <c r="F11" s="196">
        <f>Položky!BB34</f>
        <v>0</v>
      </c>
      <c r="G11" s="196">
        <f>Položky!BC34</f>
        <v>0</v>
      </c>
      <c r="H11" s="196">
        <f>Položky!BD34</f>
        <v>0</v>
      </c>
      <c r="I11" s="197">
        <f>Položky!BE34</f>
        <v>0</v>
      </c>
    </row>
    <row r="12" spans="1:9" s="35" customFormat="1" ht="12.75">
      <c r="A12" s="194" t="str">
        <f>Položky!B35</f>
        <v>711</v>
      </c>
      <c r="B12" s="115" t="str">
        <f>Položky!C35</f>
        <v>Izolace proti vodě</v>
      </c>
      <c r="C12" s="66"/>
      <c r="D12" s="116"/>
      <c r="E12" s="195">
        <f>Položky!BA39</f>
        <v>0</v>
      </c>
      <c r="F12" s="196">
        <f>Položky!BB39</f>
        <v>0</v>
      </c>
      <c r="G12" s="196">
        <f>Položky!BC39</f>
        <v>0</v>
      </c>
      <c r="H12" s="196">
        <f>Položky!BD39</f>
        <v>0</v>
      </c>
      <c r="I12" s="197">
        <f>Položky!BE39</f>
        <v>0</v>
      </c>
    </row>
    <row r="13" spans="1:9" s="35" customFormat="1" ht="12.75">
      <c r="A13" s="194" t="str">
        <f>Položky!B40</f>
        <v>721</v>
      </c>
      <c r="B13" s="115" t="str">
        <f>Položky!C40</f>
        <v>Vnitřní kanalizace</v>
      </c>
      <c r="C13" s="66"/>
      <c r="D13" s="116"/>
      <c r="E13" s="195">
        <f>Položky!BA67</f>
        <v>0</v>
      </c>
      <c r="F13" s="196">
        <f>Položky!BB67</f>
        <v>0</v>
      </c>
      <c r="G13" s="196">
        <f>Položky!BC67</f>
        <v>0</v>
      </c>
      <c r="H13" s="196">
        <f>Položky!BD67</f>
        <v>0</v>
      </c>
      <c r="I13" s="197">
        <f>Položky!BE67</f>
        <v>0</v>
      </c>
    </row>
    <row r="14" spans="1:9" s="35" customFormat="1" ht="12.75">
      <c r="A14" s="194" t="str">
        <f>Položky!B68</f>
        <v>722</v>
      </c>
      <c r="B14" s="115" t="str">
        <f>Položky!C68</f>
        <v>Vnitřní vodovod</v>
      </c>
      <c r="C14" s="66"/>
      <c r="D14" s="116"/>
      <c r="E14" s="195">
        <f>Položky!BA106</f>
        <v>0</v>
      </c>
      <c r="F14" s="196">
        <f>Položky!BB106</f>
        <v>0</v>
      </c>
      <c r="G14" s="196">
        <f>Položky!BC106</f>
        <v>0</v>
      </c>
      <c r="H14" s="196">
        <f>Položky!BD106</f>
        <v>0</v>
      </c>
      <c r="I14" s="197">
        <f>Položky!BE106</f>
        <v>0</v>
      </c>
    </row>
    <row r="15" spans="1:9" s="35" customFormat="1" ht="12.75">
      <c r="A15" s="194" t="str">
        <f>Položky!B107</f>
        <v>725</v>
      </c>
      <c r="B15" s="115" t="str">
        <f>Položky!C107</f>
        <v>Zařizovací předměty</v>
      </c>
      <c r="C15" s="66"/>
      <c r="D15" s="116"/>
      <c r="E15" s="195">
        <f>Položky!BA138</f>
        <v>0</v>
      </c>
      <c r="F15" s="196">
        <f>Položky!BB138</f>
        <v>0</v>
      </c>
      <c r="G15" s="196">
        <f>Položky!BC138</f>
        <v>0</v>
      </c>
      <c r="H15" s="196">
        <f>Položky!BD138</f>
        <v>0</v>
      </c>
      <c r="I15" s="197">
        <f>Položky!BE138</f>
        <v>0</v>
      </c>
    </row>
    <row r="16" spans="1:9" s="35" customFormat="1" ht="12.75">
      <c r="A16" s="194" t="str">
        <f>Položky!B139</f>
        <v>7631</v>
      </c>
      <c r="B16" s="115" t="str">
        <f>Položky!C139</f>
        <v>Konstrukce sádrokartonové</v>
      </c>
      <c r="C16" s="66"/>
      <c r="D16" s="116"/>
      <c r="E16" s="195">
        <f>Položky!BA141</f>
        <v>0</v>
      </c>
      <c r="F16" s="196">
        <f>Položky!BB141</f>
        <v>0</v>
      </c>
      <c r="G16" s="196">
        <f>Položky!BC141</f>
        <v>0</v>
      </c>
      <c r="H16" s="196">
        <f>Položky!BD141</f>
        <v>0</v>
      </c>
      <c r="I16" s="197">
        <f>Položky!BE141</f>
        <v>0</v>
      </c>
    </row>
    <row r="17" spans="1:9" s="35" customFormat="1" ht="13.5" thickBot="1">
      <c r="A17" s="194" t="str">
        <f>Položky!B142</f>
        <v>D96</v>
      </c>
      <c r="B17" s="115" t="str">
        <f>Položky!C142</f>
        <v>Přesuny suti a vybouraných hmot</v>
      </c>
      <c r="C17" s="66"/>
      <c r="D17" s="116"/>
      <c r="E17" s="195">
        <f>Položky!BA147</f>
        <v>0</v>
      </c>
      <c r="F17" s="196">
        <f>Položky!BB147</f>
        <v>0</v>
      </c>
      <c r="G17" s="196">
        <f>Položky!BC147</f>
        <v>0</v>
      </c>
      <c r="H17" s="196">
        <f>Položky!BD147</f>
        <v>0</v>
      </c>
      <c r="I17" s="197">
        <f>Položky!BE147</f>
        <v>0</v>
      </c>
    </row>
    <row r="18" spans="1:9" s="123" customFormat="1" ht="13.5" thickBot="1">
      <c r="A18" s="117"/>
      <c r="B18" s="118" t="s">
        <v>58</v>
      </c>
      <c r="C18" s="118"/>
      <c r="D18" s="119"/>
      <c r="E18" s="120">
        <f>SUM(E7:E17)</f>
        <v>0</v>
      </c>
      <c r="F18" s="121">
        <f>SUM(F7:F17)</f>
        <v>0</v>
      </c>
      <c r="G18" s="121">
        <f>SUM(G7:G17)</f>
        <v>0</v>
      </c>
      <c r="H18" s="121">
        <f>SUM(H7:H17)</f>
        <v>0</v>
      </c>
      <c r="I18" s="122">
        <f>SUM(I7:I17)</f>
        <v>0</v>
      </c>
    </row>
    <row r="19" spans="1:9" ht="12.75">
      <c r="A19" s="66"/>
      <c r="B19" s="66"/>
      <c r="C19" s="66"/>
      <c r="D19" s="66"/>
      <c r="E19" s="66"/>
      <c r="F19" s="66"/>
      <c r="G19" s="66"/>
      <c r="H19" s="66"/>
      <c r="I19" s="66"/>
    </row>
    <row r="20" spans="1:57" ht="19.5" customHeight="1">
      <c r="A20" s="107" t="s">
        <v>59</v>
      </c>
      <c r="B20" s="107"/>
      <c r="C20" s="107"/>
      <c r="D20" s="107"/>
      <c r="E20" s="107"/>
      <c r="F20" s="107"/>
      <c r="G20" s="124"/>
      <c r="H20" s="107"/>
      <c r="I20" s="107"/>
      <c r="BA20" s="41"/>
      <c r="BB20" s="41"/>
      <c r="BC20" s="41"/>
      <c r="BD20" s="41"/>
      <c r="BE20" s="41"/>
    </row>
    <row r="21" spans="1:9" ht="13.5" thickBot="1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2.75">
      <c r="A22" s="71" t="s">
        <v>60</v>
      </c>
      <c r="B22" s="72"/>
      <c r="C22" s="72"/>
      <c r="D22" s="125"/>
      <c r="E22" s="126" t="s">
        <v>61</v>
      </c>
      <c r="F22" s="127" t="s">
        <v>62</v>
      </c>
      <c r="G22" s="128" t="s">
        <v>63</v>
      </c>
      <c r="H22" s="129"/>
      <c r="I22" s="130" t="s">
        <v>61</v>
      </c>
    </row>
    <row r="23" spans="1:53" ht="12.75">
      <c r="A23" s="64"/>
      <c r="B23" s="55"/>
      <c r="C23" s="55"/>
      <c r="D23" s="131"/>
      <c r="E23" s="132"/>
      <c r="F23" s="133"/>
      <c r="G23" s="134">
        <f>CHOOSE(BA23+1,HSV+PSV,HSV+PSV+Mont,HSV+PSV+Dodavka+Mont,HSV,PSV,Mont,Dodavka,Mont+Dodavka,0)</f>
        <v>0</v>
      </c>
      <c r="H23" s="135"/>
      <c r="I23" s="136">
        <f>E23+F23*G23/100</f>
        <v>0</v>
      </c>
      <c r="BA23">
        <v>8</v>
      </c>
    </row>
    <row r="24" spans="1:9" ht="13.5" thickBot="1">
      <c r="A24" s="137"/>
      <c r="B24" s="138" t="s">
        <v>64</v>
      </c>
      <c r="C24" s="139"/>
      <c r="D24" s="140"/>
      <c r="E24" s="141"/>
      <c r="F24" s="142"/>
      <c r="G24" s="142"/>
      <c r="H24" s="209">
        <f>SUM(H23:H23)</f>
        <v>0</v>
      </c>
      <c r="I24" s="210"/>
    </row>
    <row r="26" spans="2:9" ht="12.75">
      <c r="B26" s="123"/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0"/>
  <sheetViews>
    <sheetView showGridLines="0" showZeros="0" tabSelected="1" zoomScalePageLayoutView="0" workbookViewId="0" topLeftCell="A1">
      <selection activeCell="K30" sqref="K30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65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1" t="s">
        <v>49</v>
      </c>
      <c r="B3" s="212"/>
      <c r="C3" s="97" t="str">
        <f>CONCATENATE(cislostavby," ",nazevstavby)</f>
        <v>8793-12 Rekreační středisko Homole</v>
      </c>
      <c r="D3" s="151"/>
      <c r="E3" s="152" t="s">
        <v>66</v>
      </c>
      <c r="F3" s="153" t="str">
        <f>Rekapitulace!H1</f>
        <v>4</v>
      </c>
      <c r="G3" s="154"/>
    </row>
    <row r="4" spans="1:7" ht="13.5" thickBot="1">
      <c r="A4" s="219" t="s">
        <v>51</v>
      </c>
      <c r="B4" s="214"/>
      <c r="C4" s="103" t="str">
        <f>CONCATENATE(cisloobjektu," ",nazevobjektu)</f>
        <v>01 Hygienické zázemí</v>
      </c>
      <c r="D4" s="155"/>
      <c r="E4" s="220" t="str">
        <f>Rekapitulace!G2</f>
        <v>Zdravotní technika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5.89</v>
      </c>
      <c r="F8" s="175"/>
      <c r="G8" s="176">
        <f aca="true" t="shared" si="0" ref="G8:G15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aca="true" t="shared" si="1" ref="BA8:BA15">IF(AZ8=1,G8,0)</f>
        <v>0</v>
      </c>
      <c r="BB8" s="146">
        <f aca="true" t="shared" si="2" ref="BB8:BB15">IF(AZ8=2,G8,0)</f>
        <v>0</v>
      </c>
      <c r="BC8" s="146">
        <f aca="true" t="shared" si="3" ref="BC8:BC15">IF(AZ8=3,G8,0)</f>
        <v>0</v>
      </c>
      <c r="BD8" s="146">
        <f aca="true" t="shared" si="4" ref="BD8:BD15">IF(AZ8=4,G8,0)</f>
        <v>0</v>
      </c>
      <c r="BE8" s="146">
        <f aca="true" t="shared" si="5" ref="BE8:BE15">IF(AZ8=5,G8,0)</f>
        <v>0</v>
      </c>
      <c r="CA8" s="177">
        <v>1</v>
      </c>
      <c r="CB8" s="177">
        <v>1</v>
      </c>
      <c r="CZ8" s="146">
        <v>0</v>
      </c>
    </row>
    <row r="9" spans="1:104" ht="12.75">
      <c r="A9" s="171">
        <v>2</v>
      </c>
      <c r="B9" s="172" t="s">
        <v>87</v>
      </c>
      <c r="C9" s="173" t="s">
        <v>88</v>
      </c>
      <c r="D9" s="174" t="s">
        <v>86</v>
      </c>
      <c r="E9" s="175">
        <v>5.89</v>
      </c>
      <c r="F9" s="175"/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0</v>
      </c>
    </row>
    <row r="10" spans="1:104" ht="12.75">
      <c r="A10" s="171">
        <v>3</v>
      </c>
      <c r="B10" s="172" t="s">
        <v>89</v>
      </c>
      <c r="C10" s="173" t="s">
        <v>90</v>
      </c>
      <c r="D10" s="174" t="s">
        <v>86</v>
      </c>
      <c r="E10" s="175">
        <v>3.53</v>
      </c>
      <c r="F10" s="175"/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0</v>
      </c>
    </row>
    <row r="11" spans="1:104" ht="12.75">
      <c r="A11" s="171">
        <v>4</v>
      </c>
      <c r="B11" s="172" t="s">
        <v>91</v>
      </c>
      <c r="C11" s="173" t="s">
        <v>92</v>
      </c>
      <c r="D11" s="174" t="s">
        <v>86</v>
      </c>
      <c r="E11" s="175">
        <v>5.89</v>
      </c>
      <c r="F11" s="175"/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</v>
      </c>
    </row>
    <row r="12" spans="1:104" ht="12.75">
      <c r="A12" s="171">
        <v>5</v>
      </c>
      <c r="B12" s="172" t="s">
        <v>93</v>
      </c>
      <c r="C12" s="173" t="s">
        <v>94</v>
      </c>
      <c r="D12" s="174" t="s">
        <v>86</v>
      </c>
      <c r="E12" s="175">
        <v>5.89</v>
      </c>
      <c r="F12" s="175"/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0</v>
      </c>
    </row>
    <row r="13" spans="1:104" ht="12.75">
      <c r="A13" s="171">
        <v>6</v>
      </c>
      <c r="B13" s="172" t="s">
        <v>95</v>
      </c>
      <c r="C13" s="173" t="s">
        <v>96</v>
      </c>
      <c r="D13" s="174" t="s">
        <v>86</v>
      </c>
      <c r="E13" s="175">
        <v>5.89</v>
      </c>
      <c r="F13" s="175"/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0</v>
      </c>
    </row>
    <row r="14" spans="1:104" ht="12.75">
      <c r="A14" s="171">
        <v>7</v>
      </c>
      <c r="B14" s="172" t="s">
        <v>97</v>
      </c>
      <c r="C14" s="173" t="s">
        <v>98</v>
      </c>
      <c r="D14" s="174" t="s">
        <v>86</v>
      </c>
      <c r="E14" s="175">
        <v>3.73</v>
      </c>
      <c r="F14" s="175"/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</v>
      </c>
    </row>
    <row r="15" spans="1:104" ht="12.75">
      <c r="A15" s="171">
        <v>8</v>
      </c>
      <c r="B15" s="172" t="s">
        <v>99</v>
      </c>
      <c r="C15" s="173" t="s">
        <v>100</v>
      </c>
      <c r="D15" s="174" t="s">
        <v>101</v>
      </c>
      <c r="E15" s="175">
        <v>6.34</v>
      </c>
      <c r="F15" s="175"/>
      <c r="G15" s="176">
        <f t="shared" si="0"/>
        <v>0</v>
      </c>
      <c r="O15" s="170">
        <v>2</v>
      </c>
      <c r="AA15" s="146">
        <v>12</v>
      </c>
      <c r="AB15" s="146">
        <v>1</v>
      </c>
      <c r="AC15" s="146">
        <v>8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12</v>
      </c>
      <c r="CB15" s="177">
        <v>1</v>
      </c>
      <c r="CZ15" s="146">
        <v>0</v>
      </c>
    </row>
    <row r="16" spans="1:57" ht="12.75">
      <c r="A16" s="178"/>
      <c r="B16" s="179" t="s">
        <v>77</v>
      </c>
      <c r="C16" s="180" t="str">
        <f>CONCATENATE(B7," ",C7)</f>
        <v>1 Zemní práce</v>
      </c>
      <c r="D16" s="181"/>
      <c r="E16" s="182"/>
      <c r="F16" s="183"/>
      <c r="G16" s="184">
        <f>SUM(G7:G15)</f>
        <v>0</v>
      </c>
      <c r="O16" s="170">
        <v>4</v>
      </c>
      <c r="BA16" s="185">
        <f>SUM(BA7:BA15)</f>
        <v>0</v>
      </c>
      <c r="BB16" s="185">
        <f>SUM(BB7:BB15)</f>
        <v>0</v>
      </c>
      <c r="BC16" s="185">
        <f>SUM(BC7:BC15)</f>
        <v>0</v>
      </c>
      <c r="BD16" s="185">
        <f>SUM(BD7:BD15)</f>
        <v>0</v>
      </c>
      <c r="BE16" s="185">
        <f>SUM(BE7:BE15)</f>
        <v>0</v>
      </c>
    </row>
    <row r="17" spans="1:15" ht="12.75">
      <c r="A17" s="163" t="s">
        <v>74</v>
      </c>
      <c r="B17" s="164" t="s">
        <v>82</v>
      </c>
      <c r="C17" s="165" t="s">
        <v>102</v>
      </c>
      <c r="D17" s="166"/>
      <c r="E17" s="167"/>
      <c r="F17" s="167"/>
      <c r="G17" s="168"/>
      <c r="H17" s="169"/>
      <c r="I17" s="169"/>
      <c r="O17" s="170">
        <v>1</v>
      </c>
    </row>
    <row r="18" spans="1:104" ht="12.75">
      <c r="A18" s="171">
        <v>9</v>
      </c>
      <c r="B18" s="172" t="s">
        <v>103</v>
      </c>
      <c r="C18" s="173" t="s">
        <v>104</v>
      </c>
      <c r="D18" s="174" t="s">
        <v>105</v>
      </c>
      <c r="E18" s="175">
        <v>4</v>
      </c>
      <c r="F18" s="175"/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0.0473</v>
      </c>
    </row>
    <row r="19" spans="1:104" ht="12.75">
      <c r="A19" s="171">
        <v>10</v>
      </c>
      <c r="B19" s="172" t="s">
        <v>106</v>
      </c>
      <c r="C19" s="173" t="s">
        <v>107</v>
      </c>
      <c r="D19" s="174" t="s">
        <v>86</v>
      </c>
      <c r="E19" s="175">
        <v>0.94</v>
      </c>
      <c r="F19" s="175"/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1.89077</v>
      </c>
    </row>
    <row r="20" spans="1:57" ht="12.75">
      <c r="A20" s="178"/>
      <c r="B20" s="179" t="s">
        <v>77</v>
      </c>
      <c r="C20" s="180" t="str">
        <f>CONCATENATE(B17," ",C17)</f>
        <v>4 Vodorovné konstrukce</v>
      </c>
      <c r="D20" s="181"/>
      <c r="E20" s="182"/>
      <c r="F20" s="183"/>
      <c r="G20" s="184">
        <f>SUM(G17:G19)</f>
        <v>0</v>
      </c>
      <c r="O20" s="170">
        <v>4</v>
      </c>
      <c r="BA20" s="185">
        <f>SUM(BA17:BA19)</f>
        <v>0</v>
      </c>
      <c r="BB20" s="185">
        <f>SUM(BB17:BB19)</f>
        <v>0</v>
      </c>
      <c r="BC20" s="185">
        <f>SUM(BC17:BC19)</f>
        <v>0</v>
      </c>
      <c r="BD20" s="185">
        <f>SUM(BD17:BD19)</f>
        <v>0</v>
      </c>
      <c r="BE20" s="185">
        <f>SUM(BE17:BE19)</f>
        <v>0</v>
      </c>
    </row>
    <row r="21" spans="1:15" ht="12.75">
      <c r="A21" s="163" t="s">
        <v>74</v>
      </c>
      <c r="B21" s="164" t="s">
        <v>108</v>
      </c>
      <c r="C21" s="165" t="s">
        <v>109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11</v>
      </c>
      <c r="B22" s="172" t="s">
        <v>110</v>
      </c>
      <c r="C22" s="173" t="s">
        <v>111</v>
      </c>
      <c r="D22" s="174" t="s">
        <v>112</v>
      </c>
      <c r="E22" s="175">
        <v>24</v>
      </c>
      <c r="F22" s="175"/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0.00364</v>
      </c>
    </row>
    <row r="23" spans="1:104" ht="12.75">
      <c r="A23" s="171">
        <v>12</v>
      </c>
      <c r="B23" s="172" t="s">
        <v>113</v>
      </c>
      <c r="C23" s="173" t="s">
        <v>114</v>
      </c>
      <c r="D23" s="174" t="s">
        <v>86</v>
      </c>
      <c r="E23" s="175">
        <v>1.7</v>
      </c>
      <c r="F23" s="175"/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2.261</v>
      </c>
    </row>
    <row r="24" spans="1:57" ht="12.75">
      <c r="A24" s="178"/>
      <c r="B24" s="179" t="s">
        <v>77</v>
      </c>
      <c r="C24" s="180" t="str">
        <f>CONCATENATE(B21," ",C21)</f>
        <v>6 Úpravy povrchu, podlahy</v>
      </c>
      <c r="D24" s="181"/>
      <c r="E24" s="182"/>
      <c r="F24" s="183"/>
      <c r="G24" s="184">
        <f>SUM(G21:G23)</f>
        <v>0</v>
      </c>
      <c r="O24" s="170">
        <v>4</v>
      </c>
      <c r="BA24" s="185">
        <f>SUM(BA21:BA23)</f>
        <v>0</v>
      </c>
      <c r="BB24" s="185">
        <f>SUM(BB21:BB23)</f>
        <v>0</v>
      </c>
      <c r="BC24" s="185">
        <f>SUM(BC21:BC23)</f>
        <v>0</v>
      </c>
      <c r="BD24" s="185">
        <f>SUM(BD21:BD23)</f>
        <v>0</v>
      </c>
      <c r="BE24" s="185">
        <f>SUM(BE21:BE23)</f>
        <v>0</v>
      </c>
    </row>
    <row r="25" spans="1:15" ht="12.75">
      <c r="A25" s="163" t="s">
        <v>74</v>
      </c>
      <c r="B25" s="164" t="s">
        <v>115</v>
      </c>
      <c r="C25" s="165" t="s">
        <v>116</v>
      </c>
      <c r="D25" s="166"/>
      <c r="E25" s="167"/>
      <c r="F25" s="167"/>
      <c r="G25" s="168"/>
      <c r="H25" s="169"/>
      <c r="I25" s="169"/>
      <c r="O25" s="170">
        <v>1</v>
      </c>
    </row>
    <row r="26" spans="1:104" ht="12.75">
      <c r="A26" s="171">
        <v>13</v>
      </c>
      <c r="B26" s="172" t="s">
        <v>117</v>
      </c>
      <c r="C26" s="173" t="s">
        <v>118</v>
      </c>
      <c r="D26" s="174" t="s">
        <v>119</v>
      </c>
      <c r="E26" s="175">
        <v>30</v>
      </c>
      <c r="F26" s="175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0</v>
      </c>
    </row>
    <row r="27" spans="1:104" ht="12.75">
      <c r="A27" s="171">
        <v>14</v>
      </c>
      <c r="B27" s="172" t="s">
        <v>120</v>
      </c>
      <c r="C27" s="173" t="s">
        <v>121</v>
      </c>
      <c r="D27" s="174" t="s">
        <v>86</v>
      </c>
      <c r="E27" s="175">
        <v>1.7</v>
      </c>
      <c r="F27" s="175"/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</v>
      </c>
    </row>
    <row r="28" spans="1:104" ht="12.75">
      <c r="A28" s="171">
        <v>15</v>
      </c>
      <c r="B28" s="172" t="s">
        <v>122</v>
      </c>
      <c r="C28" s="173" t="s">
        <v>123</v>
      </c>
      <c r="D28" s="174" t="s">
        <v>119</v>
      </c>
      <c r="E28" s="175">
        <v>115</v>
      </c>
      <c r="F28" s="175"/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0.00038</v>
      </c>
    </row>
    <row r="29" spans="1:104" ht="12.75">
      <c r="A29" s="171">
        <v>16</v>
      </c>
      <c r="B29" s="172" t="s">
        <v>124</v>
      </c>
      <c r="C29" s="173" t="s">
        <v>125</v>
      </c>
      <c r="D29" s="174" t="s">
        <v>119</v>
      </c>
      <c r="E29" s="175">
        <v>50</v>
      </c>
      <c r="F29" s="175"/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0.00059</v>
      </c>
    </row>
    <row r="30" spans="1:104" ht="12.75">
      <c r="A30" s="171">
        <v>17</v>
      </c>
      <c r="B30" s="172" t="s">
        <v>126</v>
      </c>
      <c r="C30" s="173" t="s">
        <v>127</v>
      </c>
      <c r="D30" s="174" t="s">
        <v>105</v>
      </c>
      <c r="E30" s="175">
        <v>4</v>
      </c>
      <c r="F30" s="175"/>
      <c r="G30" s="176">
        <f>E30*F30</f>
        <v>0</v>
      </c>
      <c r="O30" s="170">
        <v>2</v>
      </c>
      <c r="AA30" s="146">
        <v>12</v>
      </c>
      <c r="AB30" s="146">
        <v>0</v>
      </c>
      <c r="AC30" s="146">
        <v>18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12</v>
      </c>
      <c r="CB30" s="177">
        <v>0</v>
      </c>
      <c r="CZ30" s="146">
        <v>0</v>
      </c>
    </row>
    <row r="31" spans="1:57" ht="12.75">
      <c r="A31" s="178"/>
      <c r="B31" s="179" t="s">
        <v>77</v>
      </c>
      <c r="C31" s="180" t="str">
        <f>CONCATENATE(B25," ",C25)</f>
        <v>9 Ostatní konstrukce, bourání</v>
      </c>
      <c r="D31" s="181"/>
      <c r="E31" s="182"/>
      <c r="F31" s="183"/>
      <c r="G31" s="184">
        <f>SUM(G25:G30)</f>
        <v>0</v>
      </c>
      <c r="O31" s="170">
        <v>4</v>
      </c>
      <c r="BA31" s="185">
        <f>SUM(BA25:BA30)</f>
        <v>0</v>
      </c>
      <c r="BB31" s="185">
        <f>SUM(BB25:BB30)</f>
        <v>0</v>
      </c>
      <c r="BC31" s="185">
        <f>SUM(BC25:BC30)</f>
        <v>0</v>
      </c>
      <c r="BD31" s="185">
        <f>SUM(BD25:BD30)</f>
        <v>0</v>
      </c>
      <c r="BE31" s="185">
        <f>SUM(BE25:BE30)</f>
        <v>0</v>
      </c>
    </row>
    <row r="32" spans="1:15" ht="12.75">
      <c r="A32" s="163" t="s">
        <v>74</v>
      </c>
      <c r="B32" s="164" t="s">
        <v>128</v>
      </c>
      <c r="C32" s="165" t="s">
        <v>129</v>
      </c>
      <c r="D32" s="166"/>
      <c r="E32" s="167"/>
      <c r="F32" s="167"/>
      <c r="G32" s="168"/>
      <c r="H32" s="169"/>
      <c r="I32" s="169"/>
      <c r="O32" s="170">
        <v>1</v>
      </c>
    </row>
    <row r="33" spans="1:104" ht="12.75">
      <c r="A33" s="171">
        <v>18</v>
      </c>
      <c r="B33" s="172" t="s">
        <v>130</v>
      </c>
      <c r="C33" s="173" t="s">
        <v>131</v>
      </c>
      <c r="D33" s="174" t="s">
        <v>132</v>
      </c>
      <c r="E33" s="175">
        <v>5.9707838</v>
      </c>
      <c r="F33" s="175"/>
      <c r="G33" s="176">
        <f>E33*F33</f>
        <v>0</v>
      </c>
      <c r="O33" s="170">
        <v>2</v>
      </c>
      <c r="AA33" s="146">
        <v>7</v>
      </c>
      <c r="AB33" s="146">
        <v>1</v>
      </c>
      <c r="AC33" s="146">
        <v>2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7</v>
      </c>
      <c r="CB33" s="177">
        <v>1</v>
      </c>
      <c r="CZ33" s="146">
        <v>0</v>
      </c>
    </row>
    <row r="34" spans="1:57" ht="12.75">
      <c r="A34" s="178"/>
      <c r="B34" s="179" t="s">
        <v>77</v>
      </c>
      <c r="C34" s="180" t="str">
        <f>CONCATENATE(B32," ",C32)</f>
        <v>99 Staveništní přesun hmot</v>
      </c>
      <c r="D34" s="181"/>
      <c r="E34" s="182"/>
      <c r="F34" s="183"/>
      <c r="G34" s="184">
        <f>SUM(G32:G33)</f>
        <v>0</v>
      </c>
      <c r="O34" s="170">
        <v>4</v>
      </c>
      <c r="BA34" s="185">
        <f>SUM(BA32:BA33)</f>
        <v>0</v>
      </c>
      <c r="BB34" s="185">
        <f>SUM(BB32:BB33)</f>
        <v>0</v>
      </c>
      <c r="BC34" s="185">
        <f>SUM(BC32:BC33)</f>
        <v>0</v>
      </c>
      <c r="BD34" s="185">
        <f>SUM(BD32:BD33)</f>
        <v>0</v>
      </c>
      <c r="BE34" s="185">
        <f>SUM(BE32:BE33)</f>
        <v>0</v>
      </c>
    </row>
    <row r="35" spans="1:15" ht="12.75">
      <c r="A35" s="163" t="s">
        <v>74</v>
      </c>
      <c r="B35" s="164" t="s">
        <v>133</v>
      </c>
      <c r="C35" s="165" t="s">
        <v>134</v>
      </c>
      <c r="D35" s="166"/>
      <c r="E35" s="167"/>
      <c r="F35" s="167"/>
      <c r="G35" s="168"/>
      <c r="H35" s="169"/>
      <c r="I35" s="169"/>
      <c r="O35" s="170">
        <v>1</v>
      </c>
    </row>
    <row r="36" spans="1:104" ht="12.75">
      <c r="A36" s="171">
        <v>19</v>
      </c>
      <c r="B36" s="172" t="s">
        <v>135</v>
      </c>
      <c r="C36" s="173" t="s">
        <v>136</v>
      </c>
      <c r="D36" s="174" t="s">
        <v>112</v>
      </c>
      <c r="E36" s="175">
        <v>15.4</v>
      </c>
      <c r="F36" s="175"/>
      <c r="G36" s="176">
        <f>E36*F36</f>
        <v>0</v>
      </c>
      <c r="O36" s="170">
        <v>2</v>
      </c>
      <c r="AA36" s="146">
        <v>1</v>
      </c>
      <c r="AB36" s="146">
        <v>7</v>
      </c>
      <c r="AC36" s="146">
        <v>7</v>
      </c>
      <c r="AZ36" s="146">
        <v>2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7</v>
      </c>
      <c r="CZ36" s="146">
        <v>0.00041</v>
      </c>
    </row>
    <row r="37" spans="1:104" ht="12.75">
      <c r="A37" s="171">
        <v>20</v>
      </c>
      <c r="B37" s="172" t="s">
        <v>137</v>
      </c>
      <c r="C37" s="173" t="s">
        <v>138</v>
      </c>
      <c r="D37" s="174" t="s">
        <v>112</v>
      </c>
      <c r="E37" s="175">
        <v>15.4</v>
      </c>
      <c r="F37" s="175"/>
      <c r="G37" s="176">
        <f>E37*F37</f>
        <v>0</v>
      </c>
      <c r="O37" s="170">
        <v>2</v>
      </c>
      <c r="AA37" s="146">
        <v>3</v>
      </c>
      <c r="AB37" s="146">
        <v>7</v>
      </c>
      <c r="AC37" s="146">
        <v>62836114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3</v>
      </c>
      <c r="CB37" s="177">
        <v>7</v>
      </c>
      <c r="CZ37" s="146">
        <v>0.004</v>
      </c>
    </row>
    <row r="38" spans="1:104" ht="12.75">
      <c r="A38" s="171">
        <v>21</v>
      </c>
      <c r="B38" s="172" t="s">
        <v>139</v>
      </c>
      <c r="C38" s="173" t="s">
        <v>140</v>
      </c>
      <c r="D38" s="174" t="s">
        <v>132</v>
      </c>
      <c r="E38" s="175">
        <v>0.067914</v>
      </c>
      <c r="F38" s="175"/>
      <c r="G38" s="176">
        <f>E38*F38</f>
        <v>0</v>
      </c>
      <c r="O38" s="170">
        <v>2</v>
      </c>
      <c r="AA38" s="146">
        <v>7</v>
      </c>
      <c r="AB38" s="146">
        <v>1001</v>
      </c>
      <c r="AC38" s="146">
        <v>5</v>
      </c>
      <c r="AZ38" s="146">
        <v>2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7</v>
      </c>
      <c r="CB38" s="177">
        <v>1001</v>
      </c>
      <c r="CZ38" s="146">
        <v>0</v>
      </c>
    </row>
    <row r="39" spans="1:57" ht="12.75">
      <c r="A39" s="178"/>
      <c r="B39" s="179" t="s">
        <v>77</v>
      </c>
      <c r="C39" s="180" t="str">
        <f>CONCATENATE(B35," ",C35)</f>
        <v>711 Izolace proti vodě</v>
      </c>
      <c r="D39" s="181"/>
      <c r="E39" s="182"/>
      <c r="F39" s="183"/>
      <c r="G39" s="184">
        <f>SUM(G35:G38)</f>
        <v>0</v>
      </c>
      <c r="O39" s="170">
        <v>4</v>
      </c>
      <c r="BA39" s="185">
        <f>SUM(BA35:BA38)</f>
        <v>0</v>
      </c>
      <c r="BB39" s="185">
        <f>SUM(BB35:BB38)</f>
        <v>0</v>
      </c>
      <c r="BC39" s="185">
        <f>SUM(BC35:BC38)</f>
        <v>0</v>
      </c>
      <c r="BD39" s="185">
        <f>SUM(BD35:BD38)</f>
        <v>0</v>
      </c>
      <c r="BE39" s="185">
        <f>SUM(BE35:BE38)</f>
        <v>0</v>
      </c>
    </row>
    <row r="40" spans="1:15" ht="12.75">
      <c r="A40" s="163" t="s">
        <v>74</v>
      </c>
      <c r="B40" s="164" t="s">
        <v>141</v>
      </c>
      <c r="C40" s="165" t="s">
        <v>142</v>
      </c>
      <c r="D40" s="166"/>
      <c r="E40" s="167"/>
      <c r="F40" s="167"/>
      <c r="G40" s="168"/>
      <c r="H40" s="169"/>
      <c r="I40" s="169"/>
      <c r="O40" s="170">
        <v>1</v>
      </c>
    </row>
    <row r="41" spans="1:104" ht="12.75">
      <c r="A41" s="171">
        <v>22</v>
      </c>
      <c r="B41" s="172" t="s">
        <v>143</v>
      </c>
      <c r="C41" s="173" t="s">
        <v>144</v>
      </c>
      <c r="D41" s="174" t="s">
        <v>119</v>
      </c>
      <c r="E41" s="175">
        <v>1</v>
      </c>
      <c r="F41" s="175"/>
      <c r="G41" s="176">
        <f aca="true" t="shared" si="6" ref="G41:G66">E41*F41</f>
        <v>0</v>
      </c>
      <c r="O41" s="170">
        <v>2</v>
      </c>
      <c r="AA41" s="146">
        <v>1</v>
      </c>
      <c r="AB41" s="146">
        <v>7</v>
      </c>
      <c r="AC41" s="146">
        <v>7</v>
      </c>
      <c r="AZ41" s="146">
        <v>2</v>
      </c>
      <c r="BA41" s="146">
        <f aca="true" t="shared" si="7" ref="BA41:BA66">IF(AZ41=1,G41,0)</f>
        <v>0</v>
      </c>
      <c r="BB41" s="146">
        <f aca="true" t="shared" si="8" ref="BB41:BB66">IF(AZ41=2,G41,0)</f>
        <v>0</v>
      </c>
      <c r="BC41" s="146">
        <f aca="true" t="shared" si="9" ref="BC41:BC66">IF(AZ41=3,G41,0)</f>
        <v>0</v>
      </c>
      <c r="BD41" s="146">
        <f aca="true" t="shared" si="10" ref="BD41:BD66">IF(AZ41=4,G41,0)</f>
        <v>0</v>
      </c>
      <c r="BE41" s="146">
        <f aca="true" t="shared" si="11" ref="BE41:BE66">IF(AZ41=5,G41,0)</f>
        <v>0</v>
      </c>
      <c r="CA41" s="177">
        <v>1</v>
      </c>
      <c r="CB41" s="177">
        <v>7</v>
      </c>
      <c r="CZ41" s="146">
        <v>0</v>
      </c>
    </row>
    <row r="42" spans="1:104" ht="12.75">
      <c r="A42" s="171">
        <v>23</v>
      </c>
      <c r="B42" s="172" t="s">
        <v>145</v>
      </c>
      <c r="C42" s="173" t="s">
        <v>146</v>
      </c>
      <c r="D42" s="174" t="s">
        <v>119</v>
      </c>
      <c r="E42" s="175">
        <v>4</v>
      </c>
      <c r="F42" s="175"/>
      <c r="G42" s="176">
        <f t="shared" si="6"/>
        <v>0</v>
      </c>
      <c r="O42" s="170">
        <v>2</v>
      </c>
      <c r="AA42" s="146">
        <v>1</v>
      </c>
      <c r="AB42" s="146">
        <v>7</v>
      </c>
      <c r="AC42" s="146">
        <v>7</v>
      </c>
      <c r="AZ42" s="146">
        <v>2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1</v>
      </c>
      <c r="CB42" s="177">
        <v>7</v>
      </c>
      <c r="CZ42" s="146">
        <v>0</v>
      </c>
    </row>
    <row r="43" spans="1:104" ht="12.75">
      <c r="A43" s="171">
        <v>24</v>
      </c>
      <c r="B43" s="172" t="s">
        <v>147</v>
      </c>
      <c r="C43" s="173" t="s">
        <v>148</v>
      </c>
      <c r="D43" s="174" t="s">
        <v>105</v>
      </c>
      <c r="E43" s="175">
        <v>1</v>
      </c>
      <c r="F43" s="175"/>
      <c r="G43" s="176">
        <f t="shared" si="6"/>
        <v>0</v>
      </c>
      <c r="O43" s="170">
        <v>2</v>
      </c>
      <c r="AA43" s="146">
        <v>1</v>
      </c>
      <c r="AB43" s="146">
        <v>7</v>
      </c>
      <c r="AC43" s="146">
        <v>7</v>
      </c>
      <c r="AZ43" s="146">
        <v>2</v>
      </c>
      <c r="BA43" s="146">
        <f t="shared" si="7"/>
        <v>0</v>
      </c>
      <c r="BB43" s="146">
        <f t="shared" si="8"/>
        <v>0</v>
      </c>
      <c r="BC43" s="146">
        <f t="shared" si="9"/>
        <v>0</v>
      </c>
      <c r="BD43" s="146">
        <f t="shared" si="10"/>
        <v>0</v>
      </c>
      <c r="BE43" s="146">
        <f t="shared" si="11"/>
        <v>0</v>
      </c>
      <c r="CA43" s="177">
        <v>1</v>
      </c>
      <c r="CB43" s="177">
        <v>7</v>
      </c>
      <c r="CZ43" s="146">
        <v>0.15111</v>
      </c>
    </row>
    <row r="44" spans="1:104" ht="12.75">
      <c r="A44" s="171">
        <v>25</v>
      </c>
      <c r="B44" s="172" t="s">
        <v>149</v>
      </c>
      <c r="C44" s="173" t="s">
        <v>150</v>
      </c>
      <c r="D44" s="174" t="s">
        <v>105</v>
      </c>
      <c r="E44" s="175">
        <v>1</v>
      </c>
      <c r="F44" s="175"/>
      <c r="G44" s="176">
        <f t="shared" si="6"/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 t="shared" si="7"/>
        <v>0</v>
      </c>
      <c r="BB44" s="146">
        <f t="shared" si="8"/>
        <v>0</v>
      </c>
      <c r="BC44" s="146">
        <f t="shared" si="9"/>
        <v>0</v>
      </c>
      <c r="BD44" s="146">
        <f t="shared" si="10"/>
        <v>0</v>
      </c>
      <c r="BE44" s="146">
        <f t="shared" si="11"/>
        <v>0</v>
      </c>
      <c r="CA44" s="177">
        <v>1</v>
      </c>
      <c r="CB44" s="177">
        <v>7</v>
      </c>
      <c r="CZ44" s="146">
        <v>0.00209</v>
      </c>
    </row>
    <row r="45" spans="1:104" ht="12.75">
      <c r="A45" s="171">
        <v>26</v>
      </c>
      <c r="B45" s="172" t="s">
        <v>151</v>
      </c>
      <c r="C45" s="173" t="s">
        <v>152</v>
      </c>
      <c r="D45" s="174" t="s">
        <v>105</v>
      </c>
      <c r="E45" s="175">
        <v>2</v>
      </c>
      <c r="F45" s="175"/>
      <c r="G45" s="176">
        <f t="shared" si="6"/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1</v>
      </c>
      <c r="CB45" s="177">
        <v>7</v>
      </c>
      <c r="CZ45" s="146">
        <v>0</v>
      </c>
    </row>
    <row r="46" spans="1:104" ht="12.75">
      <c r="A46" s="171">
        <v>27</v>
      </c>
      <c r="B46" s="172" t="s">
        <v>153</v>
      </c>
      <c r="C46" s="173" t="s">
        <v>154</v>
      </c>
      <c r="D46" s="174" t="s">
        <v>119</v>
      </c>
      <c r="E46" s="175">
        <v>2</v>
      </c>
      <c r="F46" s="175"/>
      <c r="G46" s="176">
        <f t="shared" si="6"/>
        <v>0</v>
      </c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1</v>
      </c>
      <c r="CB46" s="177">
        <v>7</v>
      </c>
      <c r="CZ46" s="146">
        <v>0</v>
      </c>
    </row>
    <row r="47" spans="1:104" ht="12.75">
      <c r="A47" s="171">
        <v>28</v>
      </c>
      <c r="B47" s="172" t="s">
        <v>155</v>
      </c>
      <c r="C47" s="173" t="s">
        <v>156</v>
      </c>
      <c r="D47" s="174" t="s">
        <v>105</v>
      </c>
      <c r="E47" s="175">
        <v>2</v>
      </c>
      <c r="F47" s="175"/>
      <c r="G47" s="176">
        <f t="shared" si="6"/>
        <v>0</v>
      </c>
      <c r="O47" s="170">
        <v>2</v>
      </c>
      <c r="AA47" s="146">
        <v>1</v>
      </c>
      <c r="AB47" s="146">
        <v>7</v>
      </c>
      <c r="AC47" s="146">
        <v>7</v>
      </c>
      <c r="AZ47" s="146">
        <v>2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1</v>
      </c>
      <c r="CB47" s="177">
        <v>7</v>
      </c>
      <c r="CZ47" s="146">
        <v>0.00023</v>
      </c>
    </row>
    <row r="48" spans="1:104" ht="12.75">
      <c r="A48" s="171">
        <v>29</v>
      </c>
      <c r="B48" s="172" t="s">
        <v>157</v>
      </c>
      <c r="C48" s="173" t="s">
        <v>158</v>
      </c>
      <c r="D48" s="174" t="s">
        <v>119</v>
      </c>
      <c r="E48" s="175">
        <v>13</v>
      </c>
      <c r="F48" s="175"/>
      <c r="G48" s="176">
        <f t="shared" si="6"/>
        <v>0</v>
      </c>
      <c r="O48" s="170">
        <v>2</v>
      </c>
      <c r="AA48" s="146">
        <v>12</v>
      </c>
      <c r="AB48" s="146">
        <v>0</v>
      </c>
      <c r="AC48" s="146">
        <v>34</v>
      </c>
      <c r="AZ48" s="146">
        <v>2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12</v>
      </c>
      <c r="CB48" s="177">
        <v>0</v>
      </c>
      <c r="CZ48" s="146">
        <v>0.03031</v>
      </c>
    </row>
    <row r="49" spans="1:104" ht="12.75">
      <c r="A49" s="171">
        <v>30</v>
      </c>
      <c r="B49" s="172" t="s">
        <v>159</v>
      </c>
      <c r="C49" s="173" t="s">
        <v>160</v>
      </c>
      <c r="D49" s="174" t="s">
        <v>119</v>
      </c>
      <c r="E49" s="175">
        <v>2</v>
      </c>
      <c r="F49" s="175"/>
      <c r="G49" s="176">
        <f t="shared" si="6"/>
        <v>0</v>
      </c>
      <c r="O49" s="170">
        <v>2</v>
      </c>
      <c r="AA49" s="146">
        <v>12</v>
      </c>
      <c r="AB49" s="146">
        <v>0</v>
      </c>
      <c r="AC49" s="146">
        <v>35</v>
      </c>
      <c r="AZ49" s="146">
        <v>2</v>
      </c>
      <c r="BA49" s="146">
        <f t="shared" si="7"/>
        <v>0</v>
      </c>
      <c r="BB49" s="146">
        <f t="shared" si="8"/>
        <v>0</v>
      </c>
      <c r="BC49" s="146">
        <f t="shared" si="9"/>
        <v>0</v>
      </c>
      <c r="BD49" s="146">
        <f t="shared" si="10"/>
        <v>0</v>
      </c>
      <c r="BE49" s="146">
        <f t="shared" si="11"/>
        <v>0</v>
      </c>
      <c r="CA49" s="177">
        <v>12</v>
      </c>
      <c r="CB49" s="177">
        <v>0</v>
      </c>
      <c r="CZ49" s="146">
        <v>0.02812</v>
      </c>
    </row>
    <row r="50" spans="1:104" ht="12.75">
      <c r="A50" s="171">
        <v>31</v>
      </c>
      <c r="B50" s="172" t="s">
        <v>161</v>
      </c>
      <c r="C50" s="173" t="s">
        <v>162</v>
      </c>
      <c r="D50" s="174" t="s">
        <v>119</v>
      </c>
      <c r="E50" s="175">
        <v>9</v>
      </c>
      <c r="F50" s="175"/>
      <c r="G50" s="176">
        <f t="shared" si="6"/>
        <v>0</v>
      </c>
      <c r="O50" s="170">
        <v>2</v>
      </c>
      <c r="AA50" s="146">
        <v>12</v>
      </c>
      <c r="AB50" s="146">
        <v>0</v>
      </c>
      <c r="AC50" s="146">
        <v>37</v>
      </c>
      <c r="AZ50" s="146">
        <v>2</v>
      </c>
      <c r="BA50" s="146">
        <f t="shared" si="7"/>
        <v>0</v>
      </c>
      <c r="BB50" s="146">
        <f t="shared" si="8"/>
        <v>0</v>
      </c>
      <c r="BC50" s="146">
        <f t="shared" si="9"/>
        <v>0</v>
      </c>
      <c r="BD50" s="146">
        <f t="shared" si="10"/>
        <v>0</v>
      </c>
      <c r="BE50" s="146">
        <f t="shared" si="11"/>
        <v>0</v>
      </c>
      <c r="CA50" s="177">
        <v>12</v>
      </c>
      <c r="CB50" s="177">
        <v>0</v>
      </c>
      <c r="CZ50" s="146">
        <v>0.02658</v>
      </c>
    </row>
    <row r="51" spans="1:104" ht="12.75">
      <c r="A51" s="171">
        <v>32</v>
      </c>
      <c r="B51" s="172" t="s">
        <v>163</v>
      </c>
      <c r="C51" s="173" t="s">
        <v>164</v>
      </c>
      <c r="D51" s="174" t="s">
        <v>119</v>
      </c>
      <c r="E51" s="175">
        <v>2</v>
      </c>
      <c r="F51" s="175"/>
      <c r="G51" s="176">
        <f t="shared" si="6"/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2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1</v>
      </c>
      <c r="CB51" s="177">
        <v>7</v>
      </c>
      <c r="CZ51" s="146">
        <v>0.00044</v>
      </c>
    </row>
    <row r="52" spans="1:104" ht="12.75">
      <c r="A52" s="171">
        <v>33</v>
      </c>
      <c r="B52" s="172" t="s">
        <v>165</v>
      </c>
      <c r="C52" s="173" t="s">
        <v>166</v>
      </c>
      <c r="D52" s="174" t="s">
        <v>119</v>
      </c>
      <c r="E52" s="175">
        <v>11</v>
      </c>
      <c r="F52" s="175"/>
      <c r="G52" s="176">
        <f t="shared" si="6"/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 t="shared" si="7"/>
        <v>0</v>
      </c>
      <c r="BB52" s="146">
        <f t="shared" si="8"/>
        <v>0</v>
      </c>
      <c r="BC52" s="146">
        <f t="shared" si="9"/>
        <v>0</v>
      </c>
      <c r="BD52" s="146">
        <f t="shared" si="10"/>
        <v>0</v>
      </c>
      <c r="BE52" s="146">
        <f t="shared" si="11"/>
        <v>0</v>
      </c>
      <c r="CA52" s="177">
        <v>1</v>
      </c>
      <c r="CB52" s="177">
        <v>7</v>
      </c>
      <c r="CZ52" s="146">
        <v>0.00053</v>
      </c>
    </row>
    <row r="53" spans="1:104" ht="12.75">
      <c r="A53" s="171">
        <v>34</v>
      </c>
      <c r="B53" s="172" t="s">
        <v>167</v>
      </c>
      <c r="C53" s="173" t="s">
        <v>168</v>
      </c>
      <c r="D53" s="174" t="s">
        <v>119</v>
      </c>
      <c r="E53" s="175">
        <v>5</v>
      </c>
      <c r="F53" s="175"/>
      <c r="G53" s="176">
        <f t="shared" si="6"/>
        <v>0</v>
      </c>
      <c r="O53" s="170">
        <v>2</v>
      </c>
      <c r="AA53" s="146">
        <v>1</v>
      </c>
      <c r="AB53" s="146">
        <v>7</v>
      </c>
      <c r="AC53" s="146">
        <v>7</v>
      </c>
      <c r="AZ53" s="146">
        <v>2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7">
        <v>1</v>
      </c>
      <c r="CB53" s="177">
        <v>7</v>
      </c>
      <c r="CZ53" s="146">
        <v>0.00062</v>
      </c>
    </row>
    <row r="54" spans="1:104" ht="12.75">
      <c r="A54" s="171">
        <v>35</v>
      </c>
      <c r="B54" s="172" t="s">
        <v>169</v>
      </c>
      <c r="C54" s="173" t="s">
        <v>170</v>
      </c>
      <c r="D54" s="174" t="s">
        <v>105</v>
      </c>
      <c r="E54" s="175">
        <v>1</v>
      </c>
      <c r="F54" s="175"/>
      <c r="G54" s="176">
        <f t="shared" si="6"/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7">
        <v>1</v>
      </c>
      <c r="CB54" s="177">
        <v>7</v>
      </c>
      <c r="CZ54" s="146">
        <v>0</v>
      </c>
    </row>
    <row r="55" spans="1:104" ht="12.75">
      <c r="A55" s="171">
        <v>36</v>
      </c>
      <c r="B55" s="172" t="s">
        <v>171</v>
      </c>
      <c r="C55" s="173" t="s">
        <v>172</v>
      </c>
      <c r="D55" s="174" t="s">
        <v>105</v>
      </c>
      <c r="E55" s="175">
        <v>17</v>
      </c>
      <c r="F55" s="175"/>
      <c r="G55" s="176">
        <f t="shared" si="6"/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 t="shared" si="7"/>
        <v>0</v>
      </c>
      <c r="BB55" s="146">
        <f t="shared" si="8"/>
        <v>0</v>
      </c>
      <c r="BC55" s="146">
        <f t="shared" si="9"/>
        <v>0</v>
      </c>
      <c r="BD55" s="146">
        <f t="shared" si="10"/>
        <v>0</v>
      </c>
      <c r="BE55" s="146">
        <f t="shared" si="11"/>
        <v>0</v>
      </c>
      <c r="CA55" s="177">
        <v>1</v>
      </c>
      <c r="CB55" s="177">
        <v>7</v>
      </c>
      <c r="CZ55" s="146">
        <v>0</v>
      </c>
    </row>
    <row r="56" spans="1:104" ht="12.75">
      <c r="A56" s="171">
        <v>37</v>
      </c>
      <c r="B56" s="172" t="s">
        <v>173</v>
      </c>
      <c r="C56" s="173" t="s">
        <v>174</v>
      </c>
      <c r="D56" s="174" t="s">
        <v>105</v>
      </c>
      <c r="E56" s="175">
        <v>6</v>
      </c>
      <c r="F56" s="175"/>
      <c r="G56" s="176">
        <f t="shared" si="6"/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 t="shared" si="7"/>
        <v>0</v>
      </c>
      <c r="BB56" s="146">
        <f t="shared" si="8"/>
        <v>0</v>
      </c>
      <c r="BC56" s="146">
        <f t="shared" si="9"/>
        <v>0</v>
      </c>
      <c r="BD56" s="146">
        <f t="shared" si="10"/>
        <v>0</v>
      </c>
      <c r="BE56" s="146">
        <f t="shared" si="11"/>
        <v>0</v>
      </c>
      <c r="CA56" s="177">
        <v>1</v>
      </c>
      <c r="CB56" s="177">
        <v>7</v>
      </c>
      <c r="CZ56" s="146">
        <v>0</v>
      </c>
    </row>
    <row r="57" spans="1:104" ht="12.75">
      <c r="A57" s="171">
        <v>38</v>
      </c>
      <c r="B57" s="172" t="s">
        <v>175</v>
      </c>
      <c r="C57" s="173" t="s">
        <v>176</v>
      </c>
      <c r="D57" s="174" t="s">
        <v>105</v>
      </c>
      <c r="E57" s="175">
        <v>7</v>
      </c>
      <c r="F57" s="175"/>
      <c r="G57" s="176">
        <f t="shared" si="6"/>
        <v>0</v>
      </c>
      <c r="O57" s="170">
        <v>2</v>
      </c>
      <c r="AA57" s="146">
        <v>1</v>
      </c>
      <c r="AB57" s="146">
        <v>7</v>
      </c>
      <c r="AC57" s="146">
        <v>7</v>
      </c>
      <c r="AZ57" s="146">
        <v>2</v>
      </c>
      <c r="BA57" s="146">
        <f t="shared" si="7"/>
        <v>0</v>
      </c>
      <c r="BB57" s="146">
        <f t="shared" si="8"/>
        <v>0</v>
      </c>
      <c r="BC57" s="146">
        <f t="shared" si="9"/>
        <v>0</v>
      </c>
      <c r="BD57" s="146">
        <f t="shared" si="10"/>
        <v>0</v>
      </c>
      <c r="BE57" s="146">
        <f t="shared" si="11"/>
        <v>0</v>
      </c>
      <c r="CA57" s="177">
        <v>1</v>
      </c>
      <c r="CB57" s="177">
        <v>7</v>
      </c>
      <c r="CZ57" s="146">
        <v>0</v>
      </c>
    </row>
    <row r="58" spans="1:104" ht="12.75">
      <c r="A58" s="171">
        <v>39</v>
      </c>
      <c r="B58" s="172" t="s">
        <v>177</v>
      </c>
      <c r="C58" s="173" t="s">
        <v>178</v>
      </c>
      <c r="D58" s="174" t="s">
        <v>105</v>
      </c>
      <c r="E58" s="175">
        <v>3</v>
      </c>
      <c r="F58" s="175"/>
      <c r="G58" s="176">
        <f t="shared" si="6"/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 t="shared" si="7"/>
        <v>0</v>
      </c>
      <c r="BB58" s="146">
        <f t="shared" si="8"/>
        <v>0</v>
      </c>
      <c r="BC58" s="146">
        <f t="shared" si="9"/>
        <v>0</v>
      </c>
      <c r="BD58" s="146">
        <f t="shared" si="10"/>
        <v>0</v>
      </c>
      <c r="BE58" s="146">
        <f t="shared" si="11"/>
        <v>0</v>
      </c>
      <c r="CA58" s="177">
        <v>1</v>
      </c>
      <c r="CB58" s="177">
        <v>7</v>
      </c>
      <c r="CZ58" s="146">
        <v>0</v>
      </c>
    </row>
    <row r="59" spans="1:104" ht="12.75">
      <c r="A59" s="171">
        <v>40</v>
      </c>
      <c r="B59" s="172" t="s">
        <v>179</v>
      </c>
      <c r="C59" s="173" t="s">
        <v>180</v>
      </c>
      <c r="D59" s="174" t="s">
        <v>105</v>
      </c>
      <c r="E59" s="175">
        <v>17</v>
      </c>
      <c r="F59" s="175"/>
      <c r="G59" s="176">
        <f t="shared" si="6"/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2</v>
      </c>
      <c r="BA59" s="146">
        <f t="shared" si="7"/>
        <v>0</v>
      </c>
      <c r="BB59" s="146">
        <f t="shared" si="8"/>
        <v>0</v>
      </c>
      <c r="BC59" s="146">
        <f t="shared" si="9"/>
        <v>0</v>
      </c>
      <c r="BD59" s="146">
        <f t="shared" si="10"/>
        <v>0</v>
      </c>
      <c r="BE59" s="146">
        <f t="shared" si="11"/>
        <v>0</v>
      </c>
      <c r="CA59" s="177">
        <v>1</v>
      </c>
      <c r="CB59" s="177">
        <v>7</v>
      </c>
      <c r="CZ59" s="146">
        <v>0</v>
      </c>
    </row>
    <row r="60" spans="1:104" ht="12.75">
      <c r="A60" s="171">
        <v>41</v>
      </c>
      <c r="B60" s="172" t="s">
        <v>181</v>
      </c>
      <c r="C60" s="173" t="s">
        <v>182</v>
      </c>
      <c r="D60" s="174" t="s">
        <v>105</v>
      </c>
      <c r="E60" s="175">
        <v>7</v>
      </c>
      <c r="F60" s="175"/>
      <c r="G60" s="176">
        <f t="shared" si="6"/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 t="shared" si="7"/>
        <v>0</v>
      </c>
      <c r="BB60" s="146">
        <f t="shared" si="8"/>
        <v>0</v>
      </c>
      <c r="BC60" s="146">
        <f t="shared" si="9"/>
        <v>0</v>
      </c>
      <c r="BD60" s="146">
        <f t="shared" si="10"/>
        <v>0</v>
      </c>
      <c r="BE60" s="146">
        <f t="shared" si="11"/>
        <v>0</v>
      </c>
      <c r="CA60" s="177">
        <v>1</v>
      </c>
      <c r="CB60" s="177">
        <v>7</v>
      </c>
      <c r="CZ60" s="146">
        <v>0.00072</v>
      </c>
    </row>
    <row r="61" spans="1:104" ht="12.75">
      <c r="A61" s="171">
        <v>42</v>
      </c>
      <c r="B61" s="172" t="s">
        <v>183</v>
      </c>
      <c r="C61" s="173" t="s">
        <v>184</v>
      </c>
      <c r="D61" s="174" t="s">
        <v>105</v>
      </c>
      <c r="E61" s="175">
        <v>1</v>
      </c>
      <c r="F61" s="175"/>
      <c r="G61" s="176">
        <f t="shared" si="6"/>
        <v>0</v>
      </c>
      <c r="O61" s="170">
        <v>2</v>
      </c>
      <c r="AA61" s="146">
        <v>12</v>
      </c>
      <c r="AB61" s="146">
        <v>0</v>
      </c>
      <c r="AC61" s="146">
        <v>48</v>
      </c>
      <c r="AZ61" s="146">
        <v>2</v>
      </c>
      <c r="BA61" s="146">
        <f t="shared" si="7"/>
        <v>0</v>
      </c>
      <c r="BB61" s="146">
        <f t="shared" si="8"/>
        <v>0</v>
      </c>
      <c r="BC61" s="146">
        <f t="shared" si="9"/>
        <v>0</v>
      </c>
      <c r="BD61" s="146">
        <f t="shared" si="10"/>
        <v>0</v>
      </c>
      <c r="BE61" s="146">
        <f t="shared" si="11"/>
        <v>0</v>
      </c>
      <c r="CA61" s="177">
        <v>12</v>
      </c>
      <c r="CB61" s="177">
        <v>0</v>
      </c>
      <c r="CZ61" s="146">
        <v>0</v>
      </c>
    </row>
    <row r="62" spans="1:104" ht="12.75">
      <c r="A62" s="171">
        <v>43</v>
      </c>
      <c r="B62" s="172" t="s">
        <v>185</v>
      </c>
      <c r="C62" s="173" t="s">
        <v>186</v>
      </c>
      <c r="D62" s="174" t="s">
        <v>105</v>
      </c>
      <c r="E62" s="175">
        <v>3</v>
      </c>
      <c r="F62" s="175"/>
      <c r="G62" s="176">
        <f t="shared" si="6"/>
        <v>0</v>
      </c>
      <c r="O62" s="170">
        <v>2</v>
      </c>
      <c r="AA62" s="146">
        <v>12</v>
      </c>
      <c r="AB62" s="146">
        <v>0</v>
      </c>
      <c r="AC62" s="146">
        <v>49</v>
      </c>
      <c r="AZ62" s="146">
        <v>2</v>
      </c>
      <c r="BA62" s="146">
        <f t="shared" si="7"/>
        <v>0</v>
      </c>
      <c r="BB62" s="146">
        <f t="shared" si="8"/>
        <v>0</v>
      </c>
      <c r="BC62" s="146">
        <f t="shared" si="9"/>
        <v>0</v>
      </c>
      <c r="BD62" s="146">
        <f t="shared" si="10"/>
        <v>0</v>
      </c>
      <c r="BE62" s="146">
        <f t="shared" si="11"/>
        <v>0</v>
      </c>
      <c r="CA62" s="177">
        <v>12</v>
      </c>
      <c r="CB62" s="177">
        <v>0</v>
      </c>
      <c r="CZ62" s="146">
        <v>0</v>
      </c>
    </row>
    <row r="63" spans="1:104" ht="12.75">
      <c r="A63" s="171">
        <v>44</v>
      </c>
      <c r="B63" s="172" t="s">
        <v>187</v>
      </c>
      <c r="C63" s="173" t="s">
        <v>188</v>
      </c>
      <c r="D63" s="174" t="s">
        <v>105</v>
      </c>
      <c r="E63" s="175">
        <v>14</v>
      </c>
      <c r="F63" s="175"/>
      <c r="G63" s="176">
        <f t="shared" si="6"/>
        <v>0</v>
      </c>
      <c r="O63" s="170">
        <v>2</v>
      </c>
      <c r="AA63" s="146">
        <v>12</v>
      </c>
      <c r="AB63" s="146">
        <v>0</v>
      </c>
      <c r="AC63" s="146">
        <v>50</v>
      </c>
      <c r="AZ63" s="146">
        <v>2</v>
      </c>
      <c r="BA63" s="146">
        <f t="shared" si="7"/>
        <v>0</v>
      </c>
      <c r="BB63" s="146">
        <f t="shared" si="8"/>
        <v>0</v>
      </c>
      <c r="BC63" s="146">
        <f t="shared" si="9"/>
        <v>0</v>
      </c>
      <c r="BD63" s="146">
        <f t="shared" si="10"/>
        <v>0</v>
      </c>
      <c r="BE63" s="146">
        <f t="shared" si="11"/>
        <v>0</v>
      </c>
      <c r="CA63" s="177">
        <v>12</v>
      </c>
      <c r="CB63" s="177">
        <v>0</v>
      </c>
      <c r="CZ63" s="146">
        <v>0</v>
      </c>
    </row>
    <row r="64" spans="1:104" ht="12.75">
      <c r="A64" s="171">
        <v>45</v>
      </c>
      <c r="B64" s="172" t="s">
        <v>189</v>
      </c>
      <c r="C64" s="173" t="s">
        <v>190</v>
      </c>
      <c r="D64" s="174" t="s">
        <v>119</v>
      </c>
      <c r="E64" s="175">
        <v>50</v>
      </c>
      <c r="F64" s="175"/>
      <c r="G64" s="176">
        <f t="shared" si="6"/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 t="shared" si="7"/>
        <v>0</v>
      </c>
      <c r="BB64" s="146">
        <f t="shared" si="8"/>
        <v>0</v>
      </c>
      <c r="BC64" s="146">
        <f t="shared" si="9"/>
        <v>0</v>
      </c>
      <c r="BD64" s="146">
        <f t="shared" si="10"/>
        <v>0</v>
      </c>
      <c r="BE64" s="146">
        <f t="shared" si="11"/>
        <v>0</v>
      </c>
      <c r="CA64" s="177">
        <v>1</v>
      </c>
      <c r="CB64" s="177">
        <v>7</v>
      </c>
      <c r="CZ64" s="146">
        <v>0</v>
      </c>
    </row>
    <row r="65" spans="1:104" ht="12.75">
      <c r="A65" s="171">
        <v>46</v>
      </c>
      <c r="B65" s="172" t="s">
        <v>191</v>
      </c>
      <c r="C65" s="173" t="s">
        <v>192</v>
      </c>
      <c r="D65" s="174" t="s">
        <v>119</v>
      </c>
      <c r="E65" s="175">
        <v>28</v>
      </c>
      <c r="F65" s="175"/>
      <c r="G65" s="176">
        <f t="shared" si="6"/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t="shared" si="7"/>
        <v>0</v>
      </c>
      <c r="BB65" s="146">
        <f t="shared" si="8"/>
        <v>0</v>
      </c>
      <c r="BC65" s="146">
        <f t="shared" si="9"/>
        <v>0</v>
      </c>
      <c r="BD65" s="146">
        <f t="shared" si="10"/>
        <v>0</v>
      </c>
      <c r="BE65" s="146">
        <f t="shared" si="11"/>
        <v>0</v>
      </c>
      <c r="CA65" s="177">
        <v>1</v>
      </c>
      <c r="CB65" s="177">
        <v>7</v>
      </c>
      <c r="CZ65" s="146">
        <v>0</v>
      </c>
    </row>
    <row r="66" spans="1:104" ht="12.75">
      <c r="A66" s="171">
        <v>47</v>
      </c>
      <c r="B66" s="172" t="s">
        <v>193</v>
      </c>
      <c r="C66" s="173" t="s">
        <v>194</v>
      </c>
      <c r="D66" s="174" t="s">
        <v>132</v>
      </c>
      <c r="E66" s="175">
        <v>0.858</v>
      </c>
      <c r="F66" s="175"/>
      <c r="G66" s="176">
        <f t="shared" si="6"/>
        <v>0</v>
      </c>
      <c r="O66" s="170">
        <v>2</v>
      </c>
      <c r="AA66" s="146">
        <v>7</v>
      </c>
      <c r="AB66" s="146">
        <v>1001</v>
      </c>
      <c r="AC66" s="146">
        <v>5</v>
      </c>
      <c r="AZ66" s="146">
        <v>2</v>
      </c>
      <c r="BA66" s="146">
        <f t="shared" si="7"/>
        <v>0</v>
      </c>
      <c r="BB66" s="146">
        <f t="shared" si="8"/>
        <v>0</v>
      </c>
      <c r="BC66" s="146">
        <f t="shared" si="9"/>
        <v>0</v>
      </c>
      <c r="BD66" s="146">
        <f t="shared" si="10"/>
        <v>0</v>
      </c>
      <c r="BE66" s="146">
        <f t="shared" si="11"/>
        <v>0</v>
      </c>
      <c r="CA66" s="177">
        <v>7</v>
      </c>
      <c r="CB66" s="177">
        <v>1001</v>
      </c>
      <c r="CZ66" s="146">
        <v>0</v>
      </c>
    </row>
    <row r="67" spans="1:57" ht="12.75">
      <c r="A67" s="178"/>
      <c r="B67" s="179" t="s">
        <v>77</v>
      </c>
      <c r="C67" s="180" t="str">
        <f>CONCATENATE(B40," ",C40)</f>
        <v>721 Vnitřní kanalizace</v>
      </c>
      <c r="D67" s="181"/>
      <c r="E67" s="182"/>
      <c r="F67" s="183"/>
      <c r="G67" s="184">
        <f>SUM(G40:G66)</f>
        <v>0</v>
      </c>
      <c r="O67" s="170">
        <v>4</v>
      </c>
      <c r="BA67" s="185">
        <f>SUM(BA40:BA66)</f>
        <v>0</v>
      </c>
      <c r="BB67" s="185">
        <f>SUM(BB40:BB66)</f>
        <v>0</v>
      </c>
      <c r="BC67" s="185">
        <f>SUM(BC40:BC66)</f>
        <v>0</v>
      </c>
      <c r="BD67" s="185">
        <f>SUM(BD40:BD66)</f>
        <v>0</v>
      </c>
      <c r="BE67" s="185">
        <f>SUM(BE40:BE66)</f>
        <v>0</v>
      </c>
    </row>
    <row r="68" spans="1:15" ht="12.75">
      <c r="A68" s="163" t="s">
        <v>74</v>
      </c>
      <c r="B68" s="164" t="s">
        <v>195</v>
      </c>
      <c r="C68" s="165" t="s">
        <v>196</v>
      </c>
      <c r="D68" s="166"/>
      <c r="E68" s="167"/>
      <c r="F68" s="167"/>
      <c r="G68" s="168"/>
      <c r="H68" s="169"/>
      <c r="I68" s="169"/>
      <c r="O68" s="170">
        <v>1</v>
      </c>
    </row>
    <row r="69" spans="1:104" ht="12.75">
      <c r="A69" s="171">
        <v>48</v>
      </c>
      <c r="B69" s="172" t="s">
        <v>197</v>
      </c>
      <c r="C69" s="173" t="s">
        <v>198</v>
      </c>
      <c r="D69" s="174" t="s">
        <v>119</v>
      </c>
      <c r="E69" s="175">
        <v>83</v>
      </c>
      <c r="F69" s="175"/>
      <c r="G69" s="176">
        <f aca="true" t="shared" si="12" ref="G69:G105">E69*F69</f>
        <v>0</v>
      </c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 aca="true" t="shared" si="13" ref="BA69:BA105">IF(AZ69=1,G69,0)</f>
        <v>0</v>
      </c>
      <c r="BB69" s="146">
        <f aca="true" t="shared" si="14" ref="BB69:BB105">IF(AZ69=2,G69,0)</f>
        <v>0</v>
      </c>
      <c r="BC69" s="146">
        <f aca="true" t="shared" si="15" ref="BC69:BC105">IF(AZ69=3,G69,0)</f>
        <v>0</v>
      </c>
      <c r="BD69" s="146">
        <f aca="true" t="shared" si="16" ref="BD69:BD105">IF(AZ69=4,G69,0)</f>
        <v>0</v>
      </c>
      <c r="BE69" s="146">
        <f aca="true" t="shared" si="17" ref="BE69:BE105">IF(AZ69=5,G69,0)</f>
        <v>0</v>
      </c>
      <c r="CA69" s="177">
        <v>1</v>
      </c>
      <c r="CB69" s="177">
        <v>7</v>
      </c>
      <c r="CZ69" s="146">
        <v>0.00403</v>
      </c>
    </row>
    <row r="70" spans="1:104" ht="12.75">
      <c r="A70" s="171">
        <v>49</v>
      </c>
      <c r="B70" s="172" t="s">
        <v>199</v>
      </c>
      <c r="C70" s="173" t="s">
        <v>200</v>
      </c>
      <c r="D70" s="174" t="s">
        <v>119</v>
      </c>
      <c r="E70" s="175">
        <v>34</v>
      </c>
      <c r="F70" s="175"/>
      <c r="G70" s="176">
        <f t="shared" si="12"/>
        <v>0</v>
      </c>
      <c r="O70" s="170">
        <v>2</v>
      </c>
      <c r="AA70" s="146">
        <v>1</v>
      </c>
      <c r="AB70" s="146">
        <v>7</v>
      </c>
      <c r="AC70" s="146">
        <v>7</v>
      </c>
      <c r="AZ70" s="146">
        <v>2</v>
      </c>
      <c r="BA70" s="146">
        <f t="shared" si="13"/>
        <v>0</v>
      </c>
      <c r="BB70" s="146">
        <f t="shared" si="14"/>
        <v>0</v>
      </c>
      <c r="BC70" s="146">
        <f t="shared" si="15"/>
        <v>0</v>
      </c>
      <c r="BD70" s="146">
        <f t="shared" si="16"/>
        <v>0</v>
      </c>
      <c r="BE70" s="146">
        <f t="shared" si="17"/>
        <v>0</v>
      </c>
      <c r="CA70" s="177">
        <v>1</v>
      </c>
      <c r="CB70" s="177">
        <v>7</v>
      </c>
      <c r="CZ70" s="146">
        <v>0.00524</v>
      </c>
    </row>
    <row r="71" spans="1:104" ht="12.75">
      <c r="A71" s="171">
        <v>50</v>
      </c>
      <c r="B71" s="172" t="s">
        <v>201</v>
      </c>
      <c r="C71" s="173" t="s">
        <v>202</v>
      </c>
      <c r="D71" s="174" t="s">
        <v>119</v>
      </c>
      <c r="E71" s="175">
        <v>19</v>
      </c>
      <c r="F71" s="175"/>
      <c r="G71" s="176">
        <f t="shared" si="12"/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 t="shared" si="13"/>
        <v>0</v>
      </c>
      <c r="BB71" s="146">
        <f t="shared" si="14"/>
        <v>0</v>
      </c>
      <c r="BC71" s="146">
        <f t="shared" si="15"/>
        <v>0</v>
      </c>
      <c r="BD71" s="146">
        <f t="shared" si="16"/>
        <v>0</v>
      </c>
      <c r="BE71" s="146">
        <f t="shared" si="17"/>
        <v>0</v>
      </c>
      <c r="CA71" s="177">
        <v>1</v>
      </c>
      <c r="CB71" s="177">
        <v>7</v>
      </c>
      <c r="CZ71" s="146">
        <v>0.00544</v>
      </c>
    </row>
    <row r="72" spans="1:104" ht="12.75">
      <c r="A72" s="171">
        <v>51</v>
      </c>
      <c r="B72" s="172" t="s">
        <v>203</v>
      </c>
      <c r="C72" s="173" t="s">
        <v>204</v>
      </c>
      <c r="D72" s="174" t="s">
        <v>119</v>
      </c>
      <c r="E72" s="175">
        <v>22</v>
      </c>
      <c r="F72" s="175"/>
      <c r="G72" s="176">
        <f t="shared" si="12"/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 t="shared" si="13"/>
        <v>0</v>
      </c>
      <c r="BB72" s="146">
        <f t="shared" si="14"/>
        <v>0</v>
      </c>
      <c r="BC72" s="146">
        <f t="shared" si="15"/>
        <v>0</v>
      </c>
      <c r="BD72" s="146">
        <f t="shared" si="16"/>
        <v>0</v>
      </c>
      <c r="BE72" s="146">
        <f t="shared" si="17"/>
        <v>0</v>
      </c>
      <c r="CA72" s="177">
        <v>1</v>
      </c>
      <c r="CB72" s="177">
        <v>7</v>
      </c>
      <c r="CZ72" s="146">
        <v>0.00575</v>
      </c>
    </row>
    <row r="73" spans="1:104" ht="12.75">
      <c r="A73" s="171">
        <v>52</v>
      </c>
      <c r="B73" s="172" t="s">
        <v>205</v>
      </c>
      <c r="C73" s="173" t="s">
        <v>206</v>
      </c>
      <c r="D73" s="174" t="s">
        <v>119</v>
      </c>
      <c r="E73" s="175">
        <v>12</v>
      </c>
      <c r="F73" s="175"/>
      <c r="G73" s="176">
        <f t="shared" si="12"/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 t="shared" si="13"/>
        <v>0</v>
      </c>
      <c r="BB73" s="146">
        <f t="shared" si="14"/>
        <v>0</v>
      </c>
      <c r="BC73" s="146">
        <f t="shared" si="15"/>
        <v>0</v>
      </c>
      <c r="BD73" s="146">
        <f t="shared" si="16"/>
        <v>0</v>
      </c>
      <c r="BE73" s="146">
        <f t="shared" si="17"/>
        <v>0</v>
      </c>
      <c r="CA73" s="177">
        <v>1</v>
      </c>
      <c r="CB73" s="177">
        <v>7</v>
      </c>
      <c r="CZ73" s="146">
        <v>0.00616</v>
      </c>
    </row>
    <row r="74" spans="1:104" ht="12.75">
      <c r="A74" s="171">
        <v>53</v>
      </c>
      <c r="B74" s="172" t="s">
        <v>207</v>
      </c>
      <c r="C74" s="173" t="s">
        <v>208</v>
      </c>
      <c r="D74" s="174" t="s">
        <v>119</v>
      </c>
      <c r="E74" s="175">
        <v>115</v>
      </c>
      <c r="F74" s="175"/>
      <c r="G74" s="176">
        <f t="shared" si="12"/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 t="shared" si="13"/>
        <v>0</v>
      </c>
      <c r="BB74" s="146">
        <f t="shared" si="14"/>
        <v>0</v>
      </c>
      <c r="BC74" s="146">
        <f t="shared" si="15"/>
        <v>0</v>
      </c>
      <c r="BD74" s="146">
        <f t="shared" si="16"/>
        <v>0</v>
      </c>
      <c r="BE74" s="146">
        <f t="shared" si="17"/>
        <v>0</v>
      </c>
      <c r="CA74" s="177">
        <v>1</v>
      </c>
      <c r="CB74" s="177">
        <v>7</v>
      </c>
      <c r="CZ74" s="146">
        <v>0</v>
      </c>
    </row>
    <row r="75" spans="1:104" ht="12.75">
      <c r="A75" s="171">
        <v>54</v>
      </c>
      <c r="B75" s="172" t="s">
        <v>209</v>
      </c>
      <c r="C75" s="173" t="s">
        <v>210</v>
      </c>
      <c r="D75" s="174" t="s">
        <v>119</v>
      </c>
      <c r="E75" s="175">
        <v>117</v>
      </c>
      <c r="F75" s="175"/>
      <c r="G75" s="176">
        <f t="shared" si="12"/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 t="shared" si="13"/>
        <v>0</v>
      </c>
      <c r="BB75" s="146">
        <f t="shared" si="14"/>
        <v>0</v>
      </c>
      <c r="BC75" s="146">
        <f t="shared" si="15"/>
        <v>0</v>
      </c>
      <c r="BD75" s="146">
        <f t="shared" si="16"/>
        <v>0</v>
      </c>
      <c r="BE75" s="146">
        <f t="shared" si="17"/>
        <v>0</v>
      </c>
      <c r="CA75" s="177">
        <v>1</v>
      </c>
      <c r="CB75" s="177">
        <v>7</v>
      </c>
      <c r="CZ75" s="146">
        <v>0</v>
      </c>
    </row>
    <row r="76" spans="1:104" ht="12.75">
      <c r="A76" s="171">
        <v>55</v>
      </c>
      <c r="B76" s="172" t="s">
        <v>211</v>
      </c>
      <c r="C76" s="173" t="s">
        <v>212</v>
      </c>
      <c r="D76" s="174" t="s">
        <v>119</v>
      </c>
      <c r="E76" s="175">
        <v>41</v>
      </c>
      <c r="F76" s="175"/>
      <c r="G76" s="176">
        <f t="shared" si="12"/>
        <v>0</v>
      </c>
      <c r="O76" s="170">
        <v>2</v>
      </c>
      <c r="AA76" s="146">
        <v>1</v>
      </c>
      <c r="AB76" s="146">
        <v>7</v>
      </c>
      <c r="AC76" s="146">
        <v>7</v>
      </c>
      <c r="AZ76" s="146">
        <v>2</v>
      </c>
      <c r="BA76" s="146">
        <f t="shared" si="13"/>
        <v>0</v>
      </c>
      <c r="BB76" s="146">
        <f t="shared" si="14"/>
        <v>0</v>
      </c>
      <c r="BC76" s="146">
        <f t="shared" si="15"/>
        <v>0</v>
      </c>
      <c r="BD76" s="146">
        <f t="shared" si="16"/>
        <v>0</v>
      </c>
      <c r="BE76" s="146">
        <f t="shared" si="17"/>
        <v>0</v>
      </c>
      <c r="CA76" s="177">
        <v>1</v>
      </c>
      <c r="CB76" s="177">
        <v>7</v>
      </c>
      <c r="CZ76" s="146">
        <v>0</v>
      </c>
    </row>
    <row r="77" spans="1:104" ht="12.75">
      <c r="A77" s="171">
        <v>56</v>
      </c>
      <c r="B77" s="172" t="s">
        <v>213</v>
      </c>
      <c r="C77" s="173" t="s">
        <v>214</v>
      </c>
      <c r="D77" s="174" t="s">
        <v>119</v>
      </c>
      <c r="E77" s="175">
        <v>12</v>
      </c>
      <c r="F77" s="175"/>
      <c r="G77" s="176">
        <f t="shared" si="12"/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 t="shared" si="13"/>
        <v>0</v>
      </c>
      <c r="BB77" s="146">
        <f t="shared" si="14"/>
        <v>0</v>
      </c>
      <c r="BC77" s="146">
        <f t="shared" si="15"/>
        <v>0</v>
      </c>
      <c r="BD77" s="146">
        <f t="shared" si="16"/>
        <v>0</v>
      </c>
      <c r="BE77" s="146">
        <f t="shared" si="17"/>
        <v>0</v>
      </c>
      <c r="CA77" s="177">
        <v>1</v>
      </c>
      <c r="CB77" s="177">
        <v>7</v>
      </c>
      <c r="CZ77" s="146">
        <v>0</v>
      </c>
    </row>
    <row r="78" spans="1:104" ht="12.75">
      <c r="A78" s="171">
        <v>57</v>
      </c>
      <c r="B78" s="172" t="s">
        <v>215</v>
      </c>
      <c r="C78" s="173" t="s">
        <v>216</v>
      </c>
      <c r="D78" s="174" t="s">
        <v>105</v>
      </c>
      <c r="E78" s="175">
        <v>31</v>
      </c>
      <c r="F78" s="175"/>
      <c r="G78" s="176">
        <f t="shared" si="12"/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 t="shared" si="13"/>
        <v>0</v>
      </c>
      <c r="BB78" s="146">
        <f t="shared" si="14"/>
        <v>0</v>
      </c>
      <c r="BC78" s="146">
        <f t="shared" si="15"/>
        <v>0</v>
      </c>
      <c r="BD78" s="146">
        <f t="shared" si="16"/>
        <v>0</v>
      </c>
      <c r="BE78" s="146">
        <f t="shared" si="17"/>
        <v>0</v>
      </c>
      <c r="CA78" s="177">
        <v>1</v>
      </c>
      <c r="CB78" s="177">
        <v>7</v>
      </c>
      <c r="CZ78" s="146">
        <v>0</v>
      </c>
    </row>
    <row r="79" spans="1:104" ht="12.75">
      <c r="A79" s="171">
        <v>58</v>
      </c>
      <c r="B79" s="172" t="s">
        <v>217</v>
      </c>
      <c r="C79" s="173" t="s">
        <v>218</v>
      </c>
      <c r="D79" s="174" t="s">
        <v>105</v>
      </c>
      <c r="E79" s="175">
        <v>11</v>
      </c>
      <c r="F79" s="175"/>
      <c r="G79" s="176">
        <f t="shared" si="12"/>
        <v>0</v>
      </c>
      <c r="O79" s="170">
        <v>2</v>
      </c>
      <c r="AA79" s="146">
        <v>1</v>
      </c>
      <c r="AB79" s="146">
        <v>7</v>
      </c>
      <c r="AC79" s="146">
        <v>7</v>
      </c>
      <c r="AZ79" s="146">
        <v>2</v>
      </c>
      <c r="BA79" s="146">
        <f t="shared" si="13"/>
        <v>0</v>
      </c>
      <c r="BB79" s="146">
        <f t="shared" si="14"/>
        <v>0</v>
      </c>
      <c r="BC79" s="146">
        <f t="shared" si="15"/>
        <v>0</v>
      </c>
      <c r="BD79" s="146">
        <f t="shared" si="16"/>
        <v>0</v>
      </c>
      <c r="BE79" s="146">
        <f t="shared" si="17"/>
        <v>0</v>
      </c>
      <c r="CA79" s="177">
        <v>1</v>
      </c>
      <c r="CB79" s="177">
        <v>7</v>
      </c>
      <c r="CZ79" s="146">
        <v>0.00065</v>
      </c>
    </row>
    <row r="80" spans="1:104" ht="12.75">
      <c r="A80" s="171">
        <v>59</v>
      </c>
      <c r="B80" s="172" t="s">
        <v>219</v>
      </c>
      <c r="C80" s="173" t="s">
        <v>220</v>
      </c>
      <c r="D80" s="174" t="s">
        <v>221</v>
      </c>
      <c r="E80" s="175">
        <v>23</v>
      </c>
      <c r="F80" s="175"/>
      <c r="G80" s="176">
        <f t="shared" si="12"/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 t="shared" si="13"/>
        <v>0</v>
      </c>
      <c r="BB80" s="146">
        <f t="shared" si="14"/>
        <v>0</v>
      </c>
      <c r="BC80" s="146">
        <f t="shared" si="15"/>
        <v>0</v>
      </c>
      <c r="BD80" s="146">
        <f t="shared" si="16"/>
        <v>0</v>
      </c>
      <c r="BE80" s="146">
        <f t="shared" si="17"/>
        <v>0</v>
      </c>
      <c r="CA80" s="177">
        <v>1</v>
      </c>
      <c r="CB80" s="177">
        <v>7</v>
      </c>
      <c r="CZ80" s="146">
        <v>0.00152</v>
      </c>
    </row>
    <row r="81" spans="1:104" ht="12.75">
      <c r="A81" s="171">
        <v>60</v>
      </c>
      <c r="B81" s="172" t="s">
        <v>222</v>
      </c>
      <c r="C81" s="173" t="s">
        <v>223</v>
      </c>
      <c r="D81" s="174" t="s">
        <v>105</v>
      </c>
      <c r="E81" s="175">
        <v>10</v>
      </c>
      <c r="F81" s="175"/>
      <c r="G81" s="176">
        <f t="shared" si="12"/>
        <v>0</v>
      </c>
      <c r="O81" s="170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 t="shared" si="13"/>
        <v>0</v>
      </c>
      <c r="BB81" s="146">
        <f t="shared" si="14"/>
        <v>0</v>
      </c>
      <c r="BC81" s="146">
        <f t="shared" si="15"/>
        <v>0</v>
      </c>
      <c r="BD81" s="146">
        <f t="shared" si="16"/>
        <v>0</v>
      </c>
      <c r="BE81" s="146">
        <f t="shared" si="17"/>
        <v>0</v>
      </c>
      <c r="CA81" s="177">
        <v>1</v>
      </c>
      <c r="CB81" s="177">
        <v>7</v>
      </c>
      <c r="CZ81" s="146">
        <v>0</v>
      </c>
    </row>
    <row r="82" spans="1:104" ht="12.75">
      <c r="A82" s="171">
        <v>61</v>
      </c>
      <c r="B82" s="172" t="s">
        <v>224</v>
      </c>
      <c r="C82" s="173" t="s">
        <v>225</v>
      </c>
      <c r="D82" s="174" t="s">
        <v>105</v>
      </c>
      <c r="E82" s="175">
        <v>10</v>
      </c>
      <c r="F82" s="175"/>
      <c r="G82" s="176">
        <f t="shared" si="12"/>
        <v>0</v>
      </c>
      <c r="O82" s="170">
        <v>2</v>
      </c>
      <c r="AA82" s="146">
        <v>1</v>
      </c>
      <c r="AB82" s="146">
        <v>7</v>
      </c>
      <c r="AC82" s="146">
        <v>7</v>
      </c>
      <c r="AZ82" s="146">
        <v>2</v>
      </c>
      <c r="BA82" s="146">
        <f t="shared" si="13"/>
        <v>0</v>
      </c>
      <c r="BB82" s="146">
        <f t="shared" si="14"/>
        <v>0</v>
      </c>
      <c r="BC82" s="146">
        <f t="shared" si="15"/>
        <v>0</v>
      </c>
      <c r="BD82" s="146">
        <f t="shared" si="16"/>
        <v>0</v>
      </c>
      <c r="BE82" s="146">
        <f t="shared" si="17"/>
        <v>0</v>
      </c>
      <c r="CA82" s="177">
        <v>1</v>
      </c>
      <c r="CB82" s="177">
        <v>7</v>
      </c>
      <c r="CZ82" s="146">
        <v>0</v>
      </c>
    </row>
    <row r="83" spans="1:104" ht="12.75">
      <c r="A83" s="171">
        <v>62</v>
      </c>
      <c r="B83" s="172" t="s">
        <v>226</v>
      </c>
      <c r="C83" s="173" t="s">
        <v>227</v>
      </c>
      <c r="D83" s="174" t="s">
        <v>105</v>
      </c>
      <c r="E83" s="175">
        <v>2</v>
      </c>
      <c r="F83" s="175"/>
      <c r="G83" s="176">
        <f t="shared" si="12"/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 t="shared" si="13"/>
        <v>0</v>
      </c>
      <c r="BB83" s="146">
        <f t="shared" si="14"/>
        <v>0</v>
      </c>
      <c r="BC83" s="146">
        <f t="shared" si="15"/>
        <v>0</v>
      </c>
      <c r="BD83" s="146">
        <f t="shared" si="16"/>
        <v>0</v>
      </c>
      <c r="BE83" s="146">
        <f t="shared" si="17"/>
        <v>0</v>
      </c>
      <c r="CA83" s="177">
        <v>1</v>
      </c>
      <c r="CB83" s="177">
        <v>7</v>
      </c>
      <c r="CZ83" s="146">
        <v>0</v>
      </c>
    </row>
    <row r="84" spans="1:104" ht="12.75">
      <c r="A84" s="171">
        <v>63</v>
      </c>
      <c r="B84" s="172" t="s">
        <v>228</v>
      </c>
      <c r="C84" s="173" t="s">
        <v>229</v>
      </c>
      <c r="D84" s="174" t="s">
        <v>105</v>
      </c>
      <c r="E84" s="175">
        <v>6</v>
      </c>
      <c r="F84" s="175"/>
      <c r="G84" s="176">
        <f t="shared" si="12"/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 t="shared" si="13"/>
        <v>0</v>
      </c>
      <c r="BB84" s="146">
        <f t="shared" si="14"/>
        <v>0</v>
      </c>
      <c r="BC84" s="146">
        <f t="shared" si="15"/>
        <v>0</v>
      </c>
      <c r="BD84" s="146">
        <f t="shared" si="16"/>
        <v>0</v>
      </c>
      <c r="BE84" s="146">
        <f t="shared" si="17"/>
        <v>0</v>
      </c>
      <c r="CA84" s="177">
        <v>1</v>
      </c>
      <c r="CB84" s="177">
        <v>7</v>
      </c>
      <c r="CZ84" s="146">
        <v>0</v>
      </c>
    </row>
    <row r="85" spans="1:104" ht="12.75">
      <c r="A85" s="171">
        <v>64</v>
      </c>
      <c r="B85" s="172" t="s">
        <v>230</v>
      </c>
      <c r="C85" s="173" t="s">
        <v>231</v>
      </c>
      <c r="D85" s="174" t="s">
        <v>105</v>
      </c>
      <c r="E85" s="175">
        <v>4</v>
      </c>
      <c r="F85" s="175"/>
      <c r="G85" s="176">
        <f t="shared" si="12"/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 t="shared" si="13"/>
        <v>0</v>
      </c>
      <c r="BB85" s="146">
        <f t="shared" si="14"/>
        <v>0</v>
      </c>
      <c r="BC85" s="146">
        <f t="shared" si="15"/>
        <v>0</v>
      </c>
      <c r="BD85" s="146">
        <f t="shared" si="16"/>
        <v>0</v>
      </c>
      <c r="BE85" s="146">
        <f t="shared" si="17"/>
        <v>0</v>
      </c>
      <c r="CA85" s="177">
        <v>1</v>
      </c>
      <c r="CB85" s="177">
        <v>7</v>
      </c>
      <c r="CZ85" s="146">
        <v>0</v>
      </c>
    </row>
    <row r="86" spans="1:104" ht="12.75">
      <c r="A86" s="171">
        <v>65</v>
      </c>
      <c r="B86" s="172" t="s">
        <v>232</v>
      </c>
      <c r="C86" s="173" t="s">
        <v>233</v>
      </c>
      <c r="D86" s="174" t="s">
        <v>105</v>
      </c>
      <c r="E86" s="175">
        <v>8</v>
      </c>
      <c r="F86" s="175"/>
      <c r="G86" s="176">
        <f t="shared" si="12"/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 t="shared" si="13"/>
        <v>0</v>
      </c>
      <c r="BB86" s="146">
        <f t="shared" si="14"/>
        <v>0</v>
      </c>
      <c r="BC86" s="146">
        <f t="shared" si="15"/>
        <v>0</v>
      </c>
      <c r="BD86" s="146">
        <f t="shared" si="16"/>
        <v>0</v>
      </c>
      <c r="BE86" s="146">
        <f t="shared" si="17"/>
        <v>0</v>
      </c>
      <c r="CA86" s="177">
        <v>1</v>
      </c>
      <c r="CB86" s="177">
        <v>7</v>
      </c>
      <c r="CZ86" s="146">
        <v>0</v>
      </c>
    </row>
    <row r="87" spans="1:104" ht="12.75">
      <c r="A87" s="171">
        <v>66</v>
      </c>
      <c r="B87" s="172" t="s">
        <v>234</v>
      </c>
      <c r="C87" s="173" t="s">
        <v>235</v>
      </c>
      <c r="D87" s="174" t="s">
        <v>105</v>
      </c>
      <c r="E87" s="175">
        <v>2</v>
      </c>
      <c r="F87" s="175"/>
      <c r="G87" s="176">
        <f t="shared" si="12"/>
        <v>0</v>
      </c>
      <c r="O87" s="170">
        <v>2</v>
      </c>
      <c r="AA87" s="146">
        <v>1</v>
      </c>
      <c r="AB87" s="146">
        <v>7</v>
      </c>
      <c r="AC87" s="146">
        <v>7</v>
      </c>
      <c r="AZ87" s="146">
        <v>2</v>
      </c>
      <c r="BA87" s="146">
        <f t="shared" si="13"/>
        <v>0</v>
      </c>
      <c r="BB87" s="146">
        <f t="shared" si="14"/>
        <v>0</v>
      </c>
      <c r="BC87" s="146">
        <f t="shared" si="15"/>
        <v>0</v>
      </c>
      <c r="BD87" s="146">
        <f t="shared" si="16"/>
        <v>0</v>
      </c>
      <c r="BE87" s="146">
        <f t="shared" si="17"/>
        <v>0</v>
      </c>
      <c r="CA87" s="177">
        <v>1</v>
      </c>
      <c r="CB87" s="177">
        <v>7</v>
      </c>
      <c r="CZ87" s="146">
        <v>0</v>
      </c>
    </row>
    <row r="88" spans="1:104" ht="12.75">
      <c r="A88" s="171">
        <v>67</v>
      </c>
      <c r="B88" s="172" t="s">
        <v>236</v>
      </c>
      <c r="C88" s="173" t="s">
        <v>237</v>
      </c>
      <c r="D88" s="174" t="s">
        <v>105</v>
      </c>
      <c r="E88" s="175">
        <v>2</v>
      </c>
      <c r="F88" s="175"/>
      <c r="G88" s="176">
        <f t="shared" si="12"/>
        <v>0</v>
      </c>
      <c r="O88" s="170">
        <v>2</v>
      </c>
      <c r="AA88" s="146">
        <v>12</v>
      </c>
      <c r="AB88" s="146">
        <v>0</v>
      </c>
      <c r="AC88" s="146">
        <v>74</v>
      </c>
      <c r="AZ88" s="146">
        <v>2</v>
      </c>
      <c r="BA88" s="146">
        <f t="shared" si="13"/>
        <v>0</v>
      </c>
      <c r="BB88" s="146">
        <f t="shared" si="14"/>
        <v>0</v>
      </c>
      <c r="BC88" s="146">
        <f t="shared" si="15"/>
        <v>0</v>
      </c>
      <c r="BD88" s="146">
        <f t="shared" si="16"/>
        <v>0</v>
      </c>
      <c r="BE88" s="146">
        <f t="shared" si="17"/>
        <v>0</v>
      </c>
      <c r="CA88" s="177">
        <v>12</v>
      </c>
      <c r="CB88" s="177">
        <v>0</v>
      </c>
      <c r="CZ88" s="146">
        <v>0.00075</v>
      </c>
    </row>
    <row r="89" spans="1:104" ht="12.75">
      <c r="A89" s="171">
        <v>68</v>
      </c>
      <c r="B89" s="172" t="s">
        <v>238</v>
      </c>
      <c r="C89" s="173" t="s">
        <v>239</v>
      </c>
      <c r="D89" s="174" t="s">
        <v>105</v>
      </c>
      <c r="E89" s="175">
        <v>6</v>
      </c>
      <c r="F89" s="175"/>
      <c r="G89" s="176">
        <f t="shared" si="12"/>
        <v>0</v>
      </c>
      <c r="O89" s="170">
        <v>2</v>
      </c>
      <c r="AA89" s="146">
        <v>12</v>
      </c>
      <c r="AB89" s="146">
        <v>0</v>
      </c>
      <c r="AC89" s="146">
        <v>75</v>
      </c>
      <c r="AZ89" s="146">
        <v>2</v>
      </c>
      <c r="BA89" s="146">
        <f t="shared" si="13"/>
        <v>0</v>
      </c>
      <c r="BB89" s="146">
        <f t="shared" si="14"/>
        <v>0</v>
      </c>
      <c r="BC89" s="146">
        <f t="shared" si="15"/>
        <v>0</v>
      </c>
      <c r="BD89" s="146">
        <f t="shared" si="16"/>
        <v>0</v>
      </c>
      <c r="BE89" s="146">
        <f t="shared" si="17"/>
        <v>0</v>
      </c>
      <c r="CA89" s="177">
        <v>12</v>
      </c>
      <c r="CB89" s="177">
        <v>0</v>
      </c>
      <c r="CZ89" s="146">
        <v>0.00097</v>
      </c>
    </row>
    <row r="90" spans="1:104" ht="12.75">
      <c r="A90" s="171">
        <v>69</v>
      </c>
      <c r="B90" s="172" t="s">
        <v>240</v>
      </c>
      <c r="C90" s="173" t="s">
        <v>241</v>
      </c>
      <c r="D90" s="174" t="s">
        <v>105</v>
      </c>
      <c r="E90" s="175">
        <v>4</v>
      </c>
      <c r="F90" s="175"/>
      <c r="G90" s="176">
        <f t="shared" si="12"/>
        <v>0</v>
      </c>
      <c r="O90" s="170">
        <v>2</v>
      </c>
      <c r="AA90" s="146">
        <v>12</v>
      </c>
      <c r="AB90" s="146">
        <v>0</v>
      </c>
      <c r="AC90" s="146">
        <v>76</v>
      </c>
      <c r="AZ90" s="146">
        <v>2</v>
      </c>
      <c r="BA90" s="146">
        <f t="shared" si="13"/>
        <v>0</v>
      </c>
      <c r="BB90" s="146">
        <f t="shared" si="14"/>
        <v>0</v>
      </c>
      <c r="BC90" s="146">
        <f t="shared" si="15"/>
        <v>0</v>
      </c>
      <c r="BD90" s="146">
        <f t="shared" si="16"/>
        <v>0</v>
      </c>
      <c r="BE90" s="146">
        <f t="shared" si="17"/>
        <v>0</v>
      </c>
      <c r="CA90" s="177">
        <v>12</v>
      </c>
      <c r="CB90" s="177">
        <v>0</v>
      </c>
      <c r="CZ90" s="146">
        <v>0.00123</v>
      </c>
    </row>
    <row r="91" spans="1:104" ht="12.75">
      <c r="A91" s="171">
        <v>70</v>
      </c>
      <c r="B91" s="172" t="s">
        <v>242</v>
      </c>
      <c r="C91" s="173" t="s">
        <v>243</v>
      </c>
      <c r="D91" s="174" t="s">
        <v>105</v>
      </c>
      <c r="E91" s="175">
        <v>8</v>
      </c>
      <c r="F91" s="175"/>
      <c r="G91" s="176">
        <f t="shared" si="12"/>
        <v>0</v>
      </c>
      <c r="O91" s="170">
        <v>2</v>
      </c>
      <c r="AA91" s="146">
        <v>12</v>
      </c>
      <c r="AB91" s="146">
        <v>0</v>
      </c>
      <c r="AC91" s="146">
        <v>77</v>
      </c>
      <c r="AZ91" s="146">
        <v>2</v>
      </c>
      <c r="BA91" s="146">
        <f t="shared" si="13"/>
        <v>0</v>
      </c>
      <c r="BB91" s="146">
        <f t="shared" si="14"/>
        <v>0</v>
      </c>
      <c r="BC91" s="146">
        <f t="shared" si="15"/>
        <v>0</v>
      </c>
      <c r="BD91" s="146">
        <f t="shared" si="16"/>
        <v>0</v>
      </c>
      <c r="BE91" s="146">
        <f t="shared" si="17"/>
        <v>0</v>
      </c>
      <c r="CA91" s="177">
        <v>12</v>
      </c>
      <c r="CB91" s="177">
        <v>0</v>
      </c>
      <c r="CZ91" s="146">
        <v>0.00175</v>
      </c>
    </row>
    <row r="92" spans="1:104" ht="12.75">
      <c r="A92" s="171">
        <v>71</v>
      </c>
      <c r="B92" s="172" t="s">
        <v>244</v>
      </c>
      <c r="C92" s="173" t="s">
        <v>245</v>
      </c>
      <c r="D92" s="174" t="s">
        <v>105</v>
      </c>
      <c r="E92" s="175">
        <v>2</v>
      </c>
      <c r="F92" s="175"/>
      <c r="G92" s="176">
        <f t="shared" si="12"/>
        <v>0</v>
      </c>
      <c r="O92" s="170">
        <v>2</v>
      </c>
      <c r="AA92" s="146">
        <v>12</v>
      </c>
      <c r="AB92" s="146">
        <v>0</v>
      </c>
      <c r="AC92" s="146">
        <v>78</v>
      </c>
      <c r="AZ92" s="146">
        <v>2</v>
      </c>
      <c r="BA92" s="146">
        <f t="shared" si="13"/>
        <v>0</v>
      </c>
      <c r="BB92" s="146">
        <f t="shared" si="14"/>
        <v>0</v>
      </c>
      <c r="BC92" s="146">
        <f t="shared" si="15"/>
        <v>0</v>
      </c>
      <c r="BD92" s="146">
        <f t="shared" si="16"/>
        <v>0</v>
      </c>
      <c r="BE92" s="146">
        <f t="shared" si="17"/>
        <v>0</v>
      </c>
      <c r="CA92" s="177">
        <v>12</v>
      </c>
      <c r="CB92" s="177">
        <v>0</v>
      </c>
      <c r="CZ92" s="146">
        <v>0.00238</v>
      </c>
    </row>
    <row r="93" spans="1:104" ht="12.75">
      <c r="A93" s="171">
        <v>72</v>
      </c>
      <c r="B93" s="172" t="s">
        <v>246</v>
      </c>
      <c r="C93" s="173" t="s">
        <v>247</v>
      </c>
      <c r="D93" s="174" t="s">
        <v>119</v>
      </c>
      <c r="E93" s="175">
        <v>170</v>
      </c>
      <c r="F93" s="175"/>
      <c r="G93" s="176">
        <f t="shared" si="12"/>
        <v>0</v>
      </c>
      <c r="O93" s="170">
        <v>2</v>
      </c>
      <c r="AA93" s="146">
        <v>1</v>
      </c>
      <c r="AB93" s="146">
        <v>7</v>
      </c>
      <c r="AC93" s="146">
        <v>7</v>
      </c>
      <c r="AZ93" s="146">
        <v>2</v>
      </c>
      <c r="BA93" s="146">
        <f t="shared" si="13"/>
        <v>0</v>
      </c>
      <c r="BB93" s="146">
        <f t="shared" si="14"/>
        <v>0</v>
      </c>
      <c r="BC93" s="146">
        <f t="shared" si="15"/>
        <v>0</v>
      </c>
      <c r="BD93" s="146">
        <f t="shared" si="16"/>
        <v>0</v>
      </c>
      <c r="BE93" s="146">
        <f t="shared" si="17"/>
        <v>0</v>
      </c>
      <c r="CA93" s="177">
        <v>1</v>
      </c>
      <c r="CB93" s="177">
        <v>7</v>
      </c>
      <c r="CZ93" s="146">
        <v>0.00018</v>
      </c>
    </row>
    <row r="94" spans="1:104" ht="12.75">
      <c r="A94" s="171">
        <v>73</v>
      </c>
      <c r="B94" s="172" t="s">
        <v>248</v>
      </c>
      <c r="C94" s="173" t="s">
        <v>249</v>
      </c>
      <c r="D94" s="174" t="s">
        <v>119</v>
      </c>
      <c r="E94" s="175">
        <v>170</v>
      </c>
      <c r="F94" s="175"/>
      <c r="G94" s="176">
        <f t="shared" si="12"/>
        <v>0</v>
      </c>
      <c r="O94" s="170">
        <v>2</v>
      </c>
      <c r="AA94" s="146">
        <v>1</v>
      </c>
      <c r="AB94" s="146">
        <v>7</v>
      </c>
      <c r="AC94" s="146">
        <v>7</v>
      </c>
      <c r="AZ94" s="146">
        <v>2</v>
      </c>
      <c r="BA94" s="146">
        <f t="shared" si="13"/>
        <v>0</v>
      </c>
      <c r="BB94" s="146">
        <f t="shared" si="14"/>
        <v>0</v>
      </c>
      <c r="BC94" s="146">
        <f t="shared" si="15"/>
        <v>0</v>
      </c>
      <c r="BD94" s="146">
        <f t="shared" si="16"/>
        <v>0</v>
      </c>
      <c r="BE94" s="146">
        <f t="shared" si="17"/>
        <v>0</v>
      </c>
      <c r="CA94" s="177">
        <v>1</v>
      </c>
      <c r="CB94" s="177">
        <v>7</v>
      </c>
      <c r="CZ94" s="146">
        <v>1E-05</v>
      </c>
    </row>
    <row r="95" spans="1:104" ht="12.75">
      <c r="A95" s="171">
        <v>74</v>
      </c>
      <c r="B95" s="172" t="s">
        <v>250</v>
      </c>
      <c r="C95" s="173" t="s">
        <v>251</v>
      </c>
      <c r="D95" s="174" t="s">
        <v>105</v>
      </c>
      <c r="E95" s="175">
        <v>2</v>
      </c>
      <c r="F95" s="175"/>
      <c r="G95" s="176">
        <f t="shared" si="12"/>
        <v>0</v>
      </c>
      <c r="O95" s="170">
        <v>2</v>
      </c>
      <c r="AA95" s="146">
        <v>12</v>
      </c>
      <c r="AB95" s="146">
        <v>0</v>
      </c>
      <c r="AC95" s="146">
        <v>82</v>
      </c>
      <c r="AZ95" s="146">
        <v>2</v>
      </c>
      <c r="BA95" s="146">
        <f t="shared" si="13"/>
        <v>0</v>
      </c>
      <c r="BB95" s="146">
        <f t="shared" si="14"/>
        <v>0</v>
      </c>
      <c r="BC95" s="146">
        <f t="shared" si="15"/>
        <v>0</v>
      </c>
      <c r="BD95" s="146">
        <f t="shared" si="16"/>
        <v>0</v>
      </c>
      <c r="BE95" s="146">
        <f t="shared" si="17"/>
        <v>0</v>
      </c>
      <c r="CA95" s="177">
        <v>12</v>
      </c>
      <c r="CB95" s="177">
        <v>0</v>
      </c>
      <c r="CZ95" s="146">
        <v>0</v>
      </c>
    </row>
    <row r="96" spans="1:104" ht="12.75">
      <c r="A96" s="171">
        <v>75</v>
      </c>
      <c r="B96" s="172" t="s">
        <v>252</v>
      </c>
      <c r="C96" s="173" t="s">
        <v>253</v>
      </c>
      <c r="D96" s="174" t="s">
        <v>105</v>
      </c>
      <c r="E96" s="175">
        <v>1</v>
      </c>
      <c r="F96" s="175"/>
      <c r="G96" s="176">
        <f t="shared" si="12"/>
        <v>0</v>
      </c>
      <c r="O96" s="170">
        <v>2</v>
      </c>
      <c r="AA96" s="146">
        <v>12</v>
      </c>
      <c r="AB96" s="146">
        <v>0</v>
      </c>
      <c r="AC96" s="146">
        <v>83</v>
      </c>
      <c r="AZ96" s="146">
        <v>2</v>
      </c>
      <c r="BA96" s="146">
        <f t="shared" si="13"/>
        <v>0</v>
      </c>
      <c r="BB96" s="146">
        <f t="shared" si="14"/>
        <v>0</v>
      </c>
      <c r="BC96" s="146">
        <f t="shared" si="15"/>
        <v>0</v>
      </c>
      <c r="BD96" s="146">
        <f t="shared" si="16"/>
        <v>0</v>
      </c>
      <c r="BE96" s="146">
        <f t="shared" si="17"/>
        <v>0</v>
      </c>
      <c r="CA96" s="177">
        <v>12</v>
      </c>
      <c r="CB96" s="177">
        <v>0</v>
      </c>
      <c r="CZ96" s="146">
        <v>0</v>
      </c>
    </row>
    <row r="97" spans="1:104" ht="12.75">
      <c r="A97" s="171">
        <v>76</v>
      </c>
      <c r="B97" s="172" t="s">
        <v>254</v>
      </c>
      <c r="C97" s="173" t="s">
        <v>255</v>
      </c>
      <c r="D97" s="174" t="s">
        <v>119</v>
      </c>
      <c r="E97" s="175">
        <v>44</v>
      </c>
      <c r="F97" s="175"/>
      <c r="G97" s="176">
        <f t="shared" si="12"/>
        <v>0</v>
      </c>
      <c r="O97" s="170">
        <v>2</v>
      </c>
      <c r="AA97" s="146">
        <v>3</v>
      </c>
      <c r="AB97" s="146">
        <v>7</v>
      </c>
      <c r="AC97" s="146">
        <v>28377671</v>
      </c>
      <c r="AZ97" s="146">
        <v>2</v>
      </c>
      <c r="BA97" s="146">
        <f t="shared" si="13"/>
        <v>0</v>
      </c>
      <c r="BB97" s="146">
        <f t="shared" si="14"/>
        <v>0</v>
      </c>
      <c r="BC97" s="146">
        <f t="shared" si="15"/>
        <v>0</v>
      </c>
      <c r="BD97" s="146">
        <f t="shared" si="16"/>
        <v>0</v>
      </c>
      <c r="BE97" s="146">
        <f t="shared" si="17"/>
        <v>0</v>
      </c>
      <c r="CA97" s="177">
        <v>3</v>
      </c>
      <c r="CB97" s="177">
        <v>7</v>
      </c>
      <c r="CZ97" s="146">
        <v>0</v>
      </c>
    </row>
    <row r="98" spans="1:104" ht="12.75">
      <c r="A98" s="171">
        <v>77</v>
      </c>
      <c r="B98" s="172" t="s">
        <v>256</v>
      </c>
      <c r="C98" s="173" t="s">
        <v>257</v>
      </c>
      <c r="D98" s="174" t="s">
        <v>119</v>
      </c>
      <c r="E98" s="175">
        <v>39</v>
      </c>
      <c r="F98" s="175"/>
      <c r="G98" s="176">
        <f t="shared" si="12"/>
        <v>0</v>
      </c>
      <c r="O98" s="170">
        <v>2</v>
      </c>
      <c r="AA98" s="146">
        <v>3</v>
      </c>
      <c r="AB98" s="146">
        <v>7</v>
      </c>
      <c r="AC98" s="146">
        <v>28377672</v>
      </c>
      <c r="AZ98" s="146">
        <v>2</v>
      </c>
      <c r="BA98" s="146">
        <f t="shared" si="13"/>
        <v>0</v>
      </c>
      <c r="BB98" s="146">
        <f t="shared" si="14"/>
        <v>0</v>
      </c>
      <c r="BC98" s="146">
        <f t="shared" si="15"/>
        <v>0</v>
      </c>
      <c r="BD98" s="146">
        <f t="shared" si="16"/>
        <v>0</v>
      </c>
      <c r="BE98" s="146">
        <f t="shared" si="17"/>
        <v>0</v>
      </c>
      <c r="CA98" s="177">
        <v>3</v>
      </c>
      <c r="CB98" s="177">
        <v>7</v>
      </c>
      <c r="CZ98" s="146">
        <v>0</v>
      </c>
    </row>
    <row r="99" spans="1:104" ht="12.75">
      <c r="A99" s="171">
        <v>78</v>
      </c>
      <c r="B99" s="172" t="s">
        <v>258</v>
      </c>
      <c r="C99" s="173" t="s">
        <v>259</v>
      </c>
      <c r="D99" s="174" t="s">
        <v>119</v>
      </c>
      <c r="E99" s="175">
        <v>24</v>
      </c>
      <c r="F99" s="175"/>
      <c r="G99" s="176">
        <f t="shared" si="12"/>
        <v>0</v>
      </c>
      <c r="O99" s="170">
        <v>2</v>
      </c>
      <c r="AA99" s="146">
        <v>3</v>
      </c>
      <c r="AB99" s="146">
        <v>7</v>
      </c>
      <c r="AC99" s="146">
        <v>28377674</v>
      </c>
      <c r="AZ99" s="146">
        <v>2</v>
      </c>
      <c r="BA99" s="146">
        <f t="shared" si="13"/>
        <v>0</v>
      </c>
      <c r="BB99" s="146">
        <f t="shared" si="14"/>
        <v>0</v>
      </c>
      <c r="BC99" s="146">
        <f t="shared" si="15"/>
        <v>0</v>
      </c>
      <c r="BD99" s="146">
        <f t="shared" si="16"/>
        <v>0</v>
      </c>
      <c r="BE99" s="146">
        <f t="shared" si="17"/>
        <v>0</v>
      </c>
      <c r="CA99" s="177">
        <v>3</v>
      </c>
      <c r="CB99" s="177">
        <v>7</v>
      </c>
      <c r="CZ99" s="146">
        <v>0</v>
      </c>
    </row>
    <row r="100" spans="1:104" ht="12.75">
      <c r="A100" s="171">
        <v>79</v>
      </c>
      <c r="B100" s="172" t="s">
        <v>260</v>
      </c>
      <c r="C100" s="173" t="s">
        <v>261</v>
      </c>
      <c r="D100" s="174" t="s">
        <v>119</v>
      </c>
      <c r="E100" s="175">
        <v>10</v>
      </c>
      <c r="F100" s="175"/>
      <c r="G100" s="176">
        <f t="shared" si="12"/>
        <v>0</v>
      </c>
      <c r="O100" s="170">
        <v>2</v>
      </c>
      <c r="AA100" s="146">
        <v>3</v>
      </c>
      <c r="AB100" s="146">
        <v>7</v>
      </c>
      <c r="AC100" s="146">
        <v>28377675</v>
      </c>
      <c r="AZ100" s="146">
        <v>2</v>
      </c>
      <c r="BA100" s="146">
        <f t="shared" si="13"/>
        <v>0</v>
      </c>
      <c r="BB100" s="146">
        <f t="shared" si="14"/>
        <v>0</v>
      </c>
      <c r="BC100" s="146">
        <f t="shared" si="15"/>
        <v>0</v>
      </c>
      <c r="BD100" s="146">
        <f t="shared" si="16"/>
        <v>0</v>
      </c>
      <c r="BE100" s="146">
        <f t="shared" si="17"/>
        <v>0</v>
      </c>
      <c r="CA100" s="177">
        <v>3</v>
      </c>
      <c r="CB100" s="177">
        <v>7</v>
      </c>
      <c r="CZ100" s="146">
        <v>0</v>
      </c>
    </row>
    <row r="101" spans="1:104" ht="12.75">
      <c r="A101" s="171">
        <v>80</v>
      </c>
      <c r="B101" s="172" t="s">
        <v>262</v>
      </c>
      <c r="C101" s="173" t="s">
        <v>263</v>
      </c>
      <c r="D101" s="174" t="s">
        <v>119</v>
      </c>
      <c r="E101" s="175">
        <v>7</v>
      </c>
      <c r="F101" s="175"/>
      <c r="G101" s="176">
        <f t="shared" si="12"/>
        <v>0</v>
      </c>
      <c r="O101" s="170">
        <v>2</v>
      </c>
      <c r="AA101" s="146">
        <v>3</v>
      </c>
      <c r="AB101" s="146">
        <v>7</v>
      </c>
      <c r="AC101" s="146">
        <v>28377677</v>
      </c>
      <c r="AZ101" s="146">
        <v>2</v>
      </c>
      <c r="BA101" s="146">
        <f t="shared" si="13"/>
        <v>0</v>
      </c>
      <c r="BB101" s="146">
        <f t="shared" si="14"/>
        <v>0</v>
      </c>
      <c r="BC101" s="146">
        <f t="shared" si="15"/>
        <v>0</v>
      </c>
      <c r="BD101" s="146">
        <f t="shared" si="16"/>
        <v>0</v>
      </c>
      <c r="BE101" s="146">
        <f t="shared" si="17"/>
        <v>0</v>
      </c>
      <c r="CA101" s="177">
        <v>3</v>
      </c>
      <c r="CB101" s="177">
        <v>7</v>
      </c>
      <c r="CZ101" s="146">
        <v>0</v>
      </c>
    </row>
    <row r="102" spans="1:104" ht="12.75">
      <c r="A102" s="171">
        <v>81</v>
      </c>
      <c r="B102" s="172" t="s">
        <v>264</v>
      </c>
      <c r="C102" s="173" t="s">
        <v>265</v>
      </c>
      <c r="D102" s="174" t="s">
        <v>119</v>
      </c>
      <c r="E102" s="175">
        <v>12</v>
      </c>
      <c r="F102" s="175"/>
      <c r="G102" s="176">
        <f t="shared" si="12"/>
        <v>0</v>
      </c>
      <c r="O102" s="170">
        <v>2</v>
      </c>
      <c r="AA102" s="146">
        <v>3</v>
      </c>
      <c r="AB102" s="146">
        <v>7</v>
      </c>
      <c r="AC102" s="146">
        <v>28377678</v>
      </c>
      <c r="AZ102" s="146">
        <v>2</v>
      </c>
      <c r="BA102" s="146">
        <f t="shared" si="13"/>
        <v>0</v>
      </c>
      <c r="BB102" s="146">
        <f t="shared" si="14"/>
        <v>0</v>
      </c>
      <c r="BC102" s="146">
        <f t="shared" si="15"/>
        <v>0</v>
      </c>
      <c r="BD102" s="146">
        <f t="shared" si="16"/>
        <v>0</v>
      </c>
      <c r="BE102" s="146">
        <f t="shared" si="17"/>
        <v>0</v>
      </c>
      <c r="CA102" s="177">
        <v>3</v>
      </c>
      <c r="CB102" s="177">
        <v>7</v>
      </c>
      <c r="CZ102" s="146">
        <v>0</v>
      </c>
    </row>
    <row r="103" spans="1:104" ht="12.75">
      <c r="A103" s="171">
        <v>82</v>
      </c>
      <c r="B103" s="172" t="s">
        <v>266</v>
      </c>
      <c r="C103" s="173" t="s">
        <v>267</v>
      </c>
      <c r="D103" s="174" t="s">
        <v>119</v>
      </c>
      <c r="E103" s="175">
        <v>12</v>
      </c>
      <c r="F103" s="175"/>
      <c r="G103" s="176">
        <f t="shared" si="12"/>
        <v>0</v>
      </c>
      <c r="O103" s="170">
        <v>2</v>
      </c>
      <c r="AA103" s="146">
        <v>3</v>
      </c>
      <c r="AB103" s="146">
        <v>7</v>
      </c>
      <c r="AC103" s="146">
        <v>28377680</v>
      </c>
      <c r="AZ103" s="146">
        <v>2</v>
      </c>
      <c r="BA103" s="146">
        <f t="shared" si="13"/>
        <v>0</v>
      </c>
      <c r="BB103" s="146">
        <f t="shared" si="14"/>
        <v>0</v>
      </c>
      <c r="BC103" s="146">
        <f t="shared" si="15"/>
        <v>0</v>
      </c>
      <c r="BD103" s="146">
        <f t="shared" si="16"/>
        <v>0</v>
      </c>
      <c r="BE103" s="146">
        <f t="shared" si="17"/>
        <v>0</v>
      </c>
      <c r="CA103" s="177">
        <v>3</v>
      </c>
      <c r="CB103" s="177">
        <v>7</v>
      </c>
      <c r="CZ103" s="146">
        <v>0</v>
      </c>
    </row>
    <row r="104" spans="1:104" ht="12.75">
      <c r="A104" s="171">
        <v>83</v>
      </c>
      <c r="B104" s="172" t="s">
        <v>268</v>
      </c>
      <c r="C104" s="173" t="s">
        <v>269</v>
      </c>
      <c r="D104" s="174" t="s">
        <v>119</v>
      </c>
      <c r="E104" s="175">
        <v>10</v>
      </c>
      <c r="F104" s="175"/>
      <c r="G104" s="176">
        <f t="shared" si="12"/>
        <v>0</v>
      </c>
      <c r="O104" s="170">
        <v>2</v>
      </c>
      <c r="AA104" s="146">
        <v>3</v>
      </c>
      <c r="AB104" s="146">
        <v>7</v>
      </c>
      <c r="AC104" s="146">
        <v>28377681</v>
      </c>
      <c r="AZ104" s="146">
        <v>2</v>
      </c>
      <c r="BA104" s="146">
        <f t="shared" si="13"/>
        <v>0</v>
      </c>
      <c r="BB104" s="146">
        <f t="shared" si="14"/>
        <v>0</v>
      </c>
      <c r="BC104" s="146">
        <f t="shared" si="15"/>
        <v>0</v>
      </c>
      <c r="BD104" s="146">
        <f t="shared" si="16"/>
        <v>0</v>
      </c>
      <c r="BE104" s="146">
        <f t="shared" si="17"/>
        <v>0</v>
      </c>
      <c r="CA104" s="177">
        <v>3</v>
      </c>
      <c r="CB104" s="177">
        <v>7</v>
      </c>
      <c r="CZ104" s="146">
        <v>0</v>
      </c>
    </row>
    <row r="105" spans="1:104" ht="12.75">
      <c r="A105" s="171">
        <v>84</v>
      </c>
      <c r="B105" s="172" t="s">
        <v>270</v>
      </c>
      <c r="C105" s="173" t="s">
        <v>271</v>
      </c>
      <c r="D105" s="174" t="s">
        <v>119</v>
      </c>
      <c r="E105" s="175">
        <v>12</v>
      </c>
      <c r="F105" s="175"/>
      <c r="G105" s="176">
        <f t="shared" si="12"/>
        <v>0</v>
      </c>
      <c r="O105" s="170">
        <v>2</v>
      </c>
      <c r="AA105" s="146">
        <v>3</v>
      </c>
      <c r="AB105" s="146">
        <v>7</v>
      </c>
      <c r="AC105" s="146">
        <v>28377683</v>
      </c>
      <c r="AZ105" s="146">
        <v>2</v>
      </c>
      <c r="BA105" s="146">
        <f t="shared" si="13"/>
        <v>0</v>
      </c>
      <c r="BB105" s="146">
        <f t="shared" si="14"/>
        <v>0</v>
      </c>
      <c r="BC105" s="146">
        <f t="shared" si="15"/>
        <v>0</v>
      </c>
      <c r="BD105" s="146">
        <f t="shared" si="16"/>
        <v>0</v>
      </c>
      <c r="BE105" s="146">
        <f t="shared" si="17"/>
        <v>0</v>
      </c>
      <c r="CA105" s="177">
        <v>3</v>
      </c>
      <c r="CB105" s="177">
        <v>7</v>
      </c>
      <c r="CZ105" s="146">
        <v>0</v>
      </c>
    </row>
    <row r="106" spans="1:57" ht="12.75">
      <c r="A106" s="178"/>
      <c r="B106" s="179" t="s">
        <v>77</v>
      </c>
      <c r="C106" s="180" t="str">
        <f>CONCATENATE(B68," ",C68)</f>
        <v>722 Vnitřní vodovod</v>
      </c>
      <c r="D106" s="181"/>
      <c r="E106" s="182"/>
      <c r="F106" s="183"/>
      <c r="G106" s="184">
        <f>SUM(G68:G105)</f>
        <v>0</v>
      </c>
      <c r="O106" s="170">
        <v>4</v>
      </c>
      <c r="BA106" s="185">
        <f>SUM(BA68:BA105)</f>
        <v>0</v>
      </c>
      <c r="BB106" s="185">
        <f>SUM(BB68:BB105)</f>
        <v>0</v>
      </c>
      <c r="BC106" s="185">
        <f>SUM(BC68:BC105)</f>
        <v>0</v>
      </c>
      <c r="BD106" s="185">
        <f>SUM(BD68:BD105)</f>
        <v>0</v>
      </c>
      <c r="BE106" s="185">
        <f>SUM(BE68:BE105)</f>
        <v>0</v>
      </c>
    </row>
    <row r="107" spans="1:15" ht="12.75">
      <c r="A107" s="163" t="s">
        <v>74</v>
      </c>
      <c r="B107" s="164" t="s">
        <v>272</v>
      </c>
      <c r="C107" s="165" t="s">
        <v>273</v>
      </c>
      <c r="D107" s="166"/>
      <c r="E107" s="167"/>
      <c r="F107" s="167"/>
      <c r="G107" s="168"/>
      <c r="H107" s="169"/>
      <c r="I107" s="169"/>
      <c r="O107" s="170">
        <v>1</v>
      </c>
    </row>
    <row r="108" spans="1:104" ht="12.75">
      <c r="A108" s="171">
        <v>85</v>
      </c>
      <c r="B108" s="172" t="s">
        <v>274</v>
      </c>
      <c r="C108" s="173" t="s">
        <v>275</v>
      </c>
      <c r="D108" s="174" t="s">
        <v>276</v>
      </c>
      <c r="E108" s="175">
        <v>7</v>
      </c>
      <c r="F108" s="175"/>
      <c r="G108" s="176">
        <f aca="true" t="shared" si="18" ref="G108:G137">E108*F108</f>
        <v>0</v>
      </c>
      <c r="O108" s="170">
        <v>2</v>
      </c>
      <c r="AA108" s="146">
        <v>1</v>
      </c>
      <c r="AB108" s="146">
        <v>7</v>
      </c>
      <c r="AC108" s="146">
        <v>7</v>
      </c>
      <c r="AZ108" s="146">
        <v>2</v>
      </c>
      <c r="BA108" s="146">
        <f aca="true" t="shared" si="19" ref="BA108:BA137">IF(AZ108=1,G108,0)</f>
        <v>0</v>
      </c>
      <c r="BB108" s="146">
        <f aca="true" t="shared" si="20" ref="BB108:BB137">IF(AZ108=2,G108,0)</f>
        <v>0</v>
      </c>
      <c r="BC108" s="146">
        <f aca="true" t="shared" si="21" ref="BC108:BC137">IF(AZ108=3,G108,0)</f>
        <v>0</v>
      </c>
      <c r="BD108" s="146">
        <f aca="true" t="shared" si="22" ref="BD108:BD137">IF(AZ108=4,G108,0)</f>
        <v>0</v>
      </c>
      <c r="BE108" s="146">
        <f aca="true" t="shared" si="23" ref="BE108:BE137">IF(AZ108=5,G108,0)</f>
        <v>0</v>
      </c>
      <c r="CA108" s="177">
        <v>1</v>
      </c>
      <c r="CB108" s="177">
        <v>7</v>
      </c>
      <c r="CZ108" s="146">
        <v>0</v>
      </c>
    </row>
    <row r="109" spans="1:104" ht="12.75">
      <c r="A109" s="171">
        <v>86</v>
      </c>
      <c r="B109" s="172" t="s">
        <v>277</v>
      </c>
      <c r="C109" s="173" t="s">
        <v>278</v>
      </c>
      <c r="D109" s="174" t="s">
        <v>105</v>
      </c>
      <c r="E109" s="175">
        <v>1</v>
      </c>
      <c r="F109" s="175"/>
      <c r="G109" s="176">
        <f t="shared" si="18"/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 t="shared" si="19"/>
        <v>0</v>
      </c>
      <c r="BB109" s="146">
        <f t="shared" si="20"/>
        <v>0</v>
      </c>
      <c r="BC109" s="146">
        <f t="shared" si="21"/>
        <v>0</v>
      </c>
      <c r="BD109" s="146">
        <f t="shared" si="22"/>
        <v>0</v>
      </c>
      <c r="BE109" s="146">
        <f t="shared" si="23"/>
        <v>0</v>
      </c>
      <c r="CA109" s="177">
        <v>1</v>
      </c>
      <c r="CB109" s="177">
        <v>7</v>
      </c>
      <c r="CZ109" s="146">
        <v>0.00071</v>
      </c>
    </row>
    <row r="110" spans="1:104" ht="12.75">
      <c r="A110" s="171">
        <v>87</v>
      </c>
      <c r="B110" s="172" t="s">
        <v>279</v>
      </c>
      <c r="C110" s="173" t="s">
        <v>280</v>
      </c>
      <c r="D110" s="174" t="s">
        <v>105</v>
      </c>
      <c r="E110" s="175">
        <v>1</v>
      </c>
      <c r="F110" s="175"/>
      <c r="G110" s="176">
        <f t="shared" si="18"/>
        <v>0</v>
      </c>
      <c r="O110" s="170">
        <v>2</v>
      </c>
      <c r="AA110" s="146">
        <v>12</v>
      </c>
      <c r="AB110" s="146">
        <v>0</v>
      </c>
      <c r="AC110" s="146">
        <v>95</v>
      </c>
      <c r="AZ110" s="146">
        <v>2</v>
      </c>
      <c r="BA110" s="146">
        <f t="shared" si="19"/>
        <v>0</v>
      </c>
      <c r="BB110" s="146">
        <f t="shared" si="20"/>
        <v>0</v>
      </c>
      <c r="BC110" s="146">
        <f t="shared" si="21"/>
        <v>0</v>
      </c>
      <c r="BD110" s="146">
        <f t="shared" si="22"/>
        <v>0</v>
      </c>
      <c r="BE110" s="146">
        <f t="shared" si="23"/>
        <v>0</v>
      </c>
      <c r="CA110" s="177">
        <v>12</v>
      </c>
      <c r="CB110" s="177">
        <v>0</v>
      </c>
      <c r="CZ110" s="146">
        <v>0</v>
      </c>
    </row>
    <row r="111" spans="1:104" ht="12.75">
      <c r="A111" s="171">
        <v>88</v>
      </c>
      <c r="B111" s="172" t="s">
        <v>281</v>
      </c>
      <c r="C111" s="173" t="s">
        <v>282</v>
      </c>
      <c r="D111" s="174" t="s">
        <v>276</v>
      </c>
      <c r="E111" s="175">
        <v>7</v>
      </c>
      <c r="F111" s="175"/>
      <c r="G111" s="176">
        <f t="shared" si="18"/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 t="shared" si="19"/>
        <v>0</v>
      </c>
      <c r="BB111" s="146">
        <f t="shared" si="20"/>
        <v>0</v>
      </c>
      <c r="BC111" s="146">
        <f t="shared" si="21"/>
        <v>0</v>
      </c>
      <c r="BD111" s="146">
        <f t="shared" si="22"/>
        <v>0</v>
      </c>
      <c r="BE111" s="146">
        <f t="shared" si="23"/>
        <v>0</v>
      </c>
      <c r="CA111" s="177">
        <v>1</v>
      </c>
      <c r="CB111" s="177">
        <v>7</v>
      </c>
      <c r="CZ111" s="146">
        <v>0.00186</v>
      </c>
    </row>
    <row r="112" spans="1:104" ht="12.75">
      <c r="A112" s="171">
        <v>89</v>
      </c>
      <c r="B112" s="172" t="s">
        <v>283</v>
      </c>
      <c r="C112" s="173" t="s">
        <v>284</v>
      </c>
      <c r="D112" s="174" t="s">
        <v>276</v>
      </c>
      <c r="E112" s="175">
        <v>3</v>
      </c>
      <c r="F112" s="175"/>
      <c r="G112" s="176">
        <f t="shared" si="18"/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 t="shared" si="19"/>
        <v>0</v>
      </c>
      <c r="BB112" s="146">
        <f t="shared" si="20"/>
        <v>0</v>
      </c>
      <c r="BC112" s="146">
        <f t="shared" si="21"/>
        <v>0</v>
      </c>
      <c r="BD112" s="146">
        <f t="shared" si="22"/>
        <v>0</v>
      </c>
      <c r="BE112" s="146">
        <f t="shared" si="23"/>
        <v>0</v>
      </c>
      <c r="CA112" s="177">
        <v>1</v>
      </c>
      <c r="CB112" s="177">
        <v>7</v>
      </c>
      <c r="CZ112" s="146">
        <v>0</v>
      </c>
    </row>
    <row r="113" spans="1:104" ht="12.75">
      <c r="A113" s="171">
        <v>90</v>
      </c>
      <c r="B113" s="172" t="s">
        <v>285</v>
      </c>
      <c r="C113" s="173" t="s">
        <v>286</v>
      </c>
      <c r="D113" s="174" t="s">
        <v>276</v>
      </c>
      <c r="E113" s="175">
        <v>3</v>
      </c>
      <c r="F113" s="175"/>
      <c r="G113" s="176">
        <f t="shared" si="18"/>
        <v>0</v>
      </c>
      <c r="O113" s="170">
        <v>2</v>
      </c>
      <c r="AA113" s="146">
        <v>1</v>
      </c>
      <c r="AB113" s="146">
        <v>7</v>
      </c>
      <c r="AC113" s="146">
        <v>7</v>
      </c>
      <c r="AZ113" s="146">
        <v>2</v>
      </c>
      <c r="BA113" s="146">
        <f t="shared" si="19"/>
        <v>0</v>
      </c>
      <c r="BB113" s="146">
        <f t="shared" si="20"/>
        <v>0</v>
      </c>
      <c r="BC113" s="146">
        <f t="shared" si="21"/>
        <v>0</v>
      </c>
      <c r="BD113" s="146">
        <f t="shared" si="22"/>
        <v>0</v>
      </c>
      <c r="BE113" s="146">
        <f t="shared" si="23"/>
        <v>0</v>
      </c>
      <c r="CA113" s="177">
        <v>1</v>
      </c>
      <c r="CB113" s="177">
        <v>7</v>
      </c>
      <c r="CZ113" s="146">
        <v>0.00375</v>
      </c>
    </row>
    <row r="114" spans="1:104" ht="12.75">
      <c r="A114" s="171">
        <v>91</v>
      </c>
      <c r="B114" s="172" t="s">
        <v>287</v>
      </c>
      <c r="C114" s="173" t="s">
        <v>288</v>
      </c>
      <c r="D114" s="174" t="s">
        <v>276</v>
      </c>
      <c r="E114" s="175">
        <v>14</v>
      </c>
      <c r="F114" s="175"/>
      <c r="G114" s="176">
        <f t="shared" si="18"/>
        <v>0</v>
      </c>
      <c r="O114" s="170">
        <v>2</v>
      </c>
      <c r="AA114" s="146">
        <v>1</v>
      </c>
      <c r="AB114" s="146">
        <v>7</v>
      </c>
      <c r="AC114" s="146">
        <v>7</v>
      </c>
      <c r="AZ114" s="146">
        <v>2</v>
      </c>
      <c r="BA114" s="146">
        <f t="shared" si="19"/>
        <v>0</v>
      </c>
      <c r="BB114" s="146">
        <f t="shared" si="20"/>
        <v>0</v>
      </c>
      <c r="BC114" s="146">
        <f t="shared" si="21"/>
        <v>0</v>
      </c>
      <c r="BD114" s="146">
        <f t="shared" si="22"/>
        <v>0</v>
      </c>
      <c r="BE114" s="146">
        <f t="shared" si="23"/>
        <v>0</v>
      </c>
      <c r="CA114" s="177">
        <v>1</v>
      </c>
      <c r="CB114" s="177">
        <v>7</v>
      </c>
      <c r="CZ114" s="146">
        <v>0</v>
      </c>
    </row>
    <row r="115" spans="1:104" ht="12.75">
      <c r="A115" s="171">
        <v>92</v>
      </c>
      <c r="B115" s="172" t="s">
        <v>289</v>
      </c>
      <c r="C115" s="173" t="s">
        <v>290</v>
      </c>
      <c r="D115" s="174" t="s">
        <v>276</v>
      </c>
      <c r="E115" s="175">
        <v>14</v>
      </c>
      <c r="F115" s="175"/>
      <c r="G115" s="176">
        <f t="shared" si="18"/>
        <v>0</v>
      </c>
      <c r="O115" s="170">
        <v>2</v>
      </c>
      <c r="AA115" s="146">
        <v>1</v>
      </c>
      <c r="AB115" s="146">
        <v>7</v>
      </c>
      <c r="AC115" s="146">
        <v>7</v>
      </c>
      <c r="AZ115" s="146">
        <v>2</v>
      </c>
      <c r="BA115" s="146">
        <f t="shared" si="19"/>
        <v>0</v>
      </c>
      <c r="BB115" s="146">
        <f t="shared" si="20"/>
        <v>0</v>
      </c>
      <c r="BC115" s="146">
        <f t="shared" si="21"/>
        <v>0</v>
      </c>
      <c r="BD115" s="146">
        <f t="shared" si="22"/>
        <v>0</v>
      </c>
      <c r="BE115" s="146">
        <f t="shared" si="23"/>
        <v>0</v>
      </c>
      <c r="CA115" s="177">
        <v>1</v>
      </c>
      <c r="CB115" s="177">
        <v>7</v>
      </c>
      <c r="CZ115" s="146">
        <v>0.0014</v>
      </c>
    </row>
    <row r="116" spans="1:104" ht="12.75">
      <c r="A116" s="171">
        <v>93</v>
      </c>
      <c r="B116" s="172" t="s">
        <v>291</v>
      </c>
      <c r="C116" s="173" t="s">
        <v>292</v>
      </c>
      <c r="D116" s="174" t="s">
        <v>276</v>
      </c>
      <c r="E116" s="175">
        <v>1</v>
      </c>
      <c r="F116" s="175"/>
      <c r="G116" s="176">
        <f t="shared" si="18"/>
        <v>0</v>
      </c>
      <c r="O116" s="170">
        <v>2</v>
      </c>
      <c r="AA116" s="146">
        <v>1</v>
      </c>
      <c r="AB116" s="146">
        <v>7</v>
      </c>
      <c r="AC116" s="146">
        <v>7</v>
      </c>
      <c r="AZ116" s="146">
        <v>2</v>
      </c>
      <c r="BA116" s="146">
        <f t="shared" si="19"/>
        <v>0</v>
      </c>
      <c r="BB116" s="146">
        <f t="shared" si="20"/>
        <v>0</v>
      </c>
      <c r="BC116" s="146">
        <f t="shared" si="21"/>
        <v>0</v>
      </c>
      <c r="BD116" s="146">
        <f t="shared" si="22"/>
        <v>0</v>
      </c>
      <c r="BE116" s="146">
        <f t="shared" si="23"/>
        <v>0</v>
      </c>
      <c r="CA116" s="177">
        <v>1</v>
      </c>
      <c r="CB116" s="177">
        <v>7</v>
      </c>
      <c r="CZ116" s="146">
        <v>0</v>
      </c>
    </row>
    <row r="117" spans="1:104" ht="12.75">
      <c r="A117" s="171">
        <v>94</v>
      </c>
      <c r="B117" s="172" t="s">
        <v>293</v>
      </c>
      <c r="C117" s="173" t="s">
        <v>294</v>
      </c>
      <c r="D117" s="174" t="s">
        <v>105</v>
      </c>
      <c r="E117" s="175">
        <v>2</v>
      </c>
      <c r="F117" s="175"/>
      <c r="G117" s="176">
        <f t="shared" si="18"/>
        <v>0</v>
      </c>
      <c r="O117" s="170">
        <v>2</v>
      </c>
      <c r="AA117" s="146">
        <v>1</v>
      </c>
      <c r="AB117" s="146">
        <v>7</v>
      </c>
      <c r="AC117" s="146">
        <v>7</v>
      </c>
      <c r="AZ117" s="146">
        <v>2</v>
      </c>
      <c r="BA117" s="146">
        <f t="shared" si="19"/>
        <v>0</v>
      </c>
      <c r="BB117" s="146">
        <f t="shared" si="20"/>
        <v>0</v>
      </c>
      <c r="BC117" s="146">
        <f t="shared" si="21"/>
        <v>0</v>
      </c>
      <c r="BD117" s="146">
        <f t="shared" si="22"/>
        <v>0</v>
      </c>
      <c r="BE117" s="146">
        <f t="shared" si="23"/>
        <v>0</v>
      </c>
      <c r="CA117" s="177">
        <v>1</v>
      </c>
      <c r="CB117" s="177">
        <v>7</v>
      </c>
      <c r="CZ117" s="146">
        <v>0.00095</v>
      </c>
    </row>
    <row r="118" spans="1:104" ht="12.75">
      <c r="A118" s="171">
        <v>95</v>
      </c>
      <c r="B118" s="172" t="s">
        <v>295</v>
      </c>
      <c r="C118" s="173" t="s">
        <v>296</v>
      </c>
      <c r="D118" s="174" t="s">
        <v>276</v>
      </c>
      <c r="E118" s="175">
        <v>2</v>
      </c>
      <c r="F118" s="175"/>
      <c r="G118" s="176">
        <f t="shared" si="18"/>
        <v>0</v>
      </c>
      <c r="O118" s="170">
        <v>2</v>
      </c>
      <c r="AA118" s="146">
        <v>1</v>
      </c>
      <c r="AB118" s="146">
        <v>7</v>
      </c>
      <c r="AC118" s="146">
        <v>7</v>
      </c>
      <c r="AZ118" s="146">
        <v>2</v>
      </c>
      <c r="BA118" s="146">
        <f t="shared" si="19"/>
        <v>0</v>
      </c>
      <c r="BB118" s="146">
        <f t="shared" si="20"/>
        <v>0</v>
      </c>
      <c r="BC118" s="146">
        <f t="shared" si="21"/>
        <v>0</v>
      </c>
      <c r="BD118" s="146">
        <f t="shared" si="22"/>
        <v>0</v>
      </c>
      <c r="BE118" s="146">
        <f t="shared" si="23"/>
        <v>0</v>
      </c>
      <c r="CA118" s="177">
        <v>1</v>
      </c>
      <c r="CB118" s="177">
        <v>7</v>
      </c>
      <c r="CZ118" s="146">
        <v>0</v>
      </c>
    </row>
    <row r="119" spans="1:104" ht="12.75">
      <c r="A119" s="171">
        <v>96</v>
      </c>
      <c r="B119" s="172" t="s">
        <v>297</v>
      </c>
      <c r="C119" s="173" t="s">
        <v>298</v>
      </c>
      <c r="D119" s="174" t="s">
        <v>276</v>
      </c>
      <c r="E119" s="175">
        <v>2</v>
      </c>
      <c r="F119" s="175"/>
      <c r="G119" s="176">
        <f t="shared" si="18"/>
        <v>0</v>
      </c>
      <c r="O119" s="170">
        <v>2</v>
      </c>
      <c r="AA119" s="146">
        <v>12</v>
      </c>
      <c r="AB119" s="146">
        <v>0</v>
      </c>
      <c r="AC119" s="146">
        <v>104</v>
      </c>
      <c r="AZ119" s="146">
        <v>2</v>
      </c>
      <c r="BA119" s="146">
        <f t="shared" si="19"/>
        <v>0</v>
      </c>
      <c r="BB119" s="146">
        <f t="shared" si="20"/>
        <v>0</v>
      </c>
      <c r="BC119" s="146">
        <f t="shared" si="21"/>
        <v>0</v>
      </c>
      <c r="BD119" s="146">
        <f t="shared" si="22"/>
        <v>0</v>
      </c>
      <c r="BE119" s="146">
        <f t="shared" si="23"/>
        <v>0</v>
      </c>
      <c r="CA119" s="177">
        <v>12</v>
      </c>
      <c r="CB119" s="177">
        <v>0</v>
      </c>
      <c r="CZ119" s="146">
        <v>0.00503</v>
      </c>
    </row>
    <row r="120" spans="1:104" ht="12.75">
      <c r="A120" s="171">
        <v>97</v>
      </c>
      <c r="B120" s="172" t="s">
        <v>299</v>
      </c>
      <c r="C120" s="173" t="s">
        <v>300</v>
      </c>
      <c r="D120" s="174" t="s">
        <v>105</v>
      </c>
      <c r="E120" s="175">
        <v>11</v>
      </c>
      <c r="F120" s="175"/>
      <c r="G120" s="176">
        <f t="shared" si="18"/>
        <v>0</v>
      </c>
      <c r="O120" s="170">
        <v>2</v>
      </c>
      <c r="AA120" s="146">
        <v>1</v>
      </c>
      <c r="AB120" s="146">
        <v>7</v>
      </c>
      <c r="AC120" s="146">
        <v>7</v>
      </c>
      <c r="AZ120" s="146">
        <v>2</v>
      </c>
      <c r="BA120" s="146">
        <f t="shared" si="19"/>
        <v>0</v>
      </c>
      <c r="BB120" s="146">
        <f t="shared" si="20"/>
        <v>0</v>
      </c>
      <c r="BC120" s="146">
        <f t="shared" si="21"/>
        <v>0</v>
      </c>
      <c r="BD120" s="146">
        <f t="shared" si="22"/>
        <v>0</v>
      </c>
      <c r="BE120" s="146">
        <f t="shared" si="23"/>
        <v>0</v>
      </c>
      <c r="CA120" s="177">
        <v>1</v>
      </c>
      <c r="CB120" s="177">
        <v>7</v>
      </c>
      <c r="CZ120" s="146">
        <v>0</v>
      </c>
    </row>
    <row r="121" spans="1:104" ht="12.75">
      <c r="A121" s="171">
        <v>98</v>
      </c>
      <c r="B121" s="172" t="s">
        <v>301</v>
      </c>
      <c r="C121" s="173" t="s">
        <v>302</v>
      </c>
      <c r="D121" s="174" t="s">
        <v>276</v>
      </c>
      <c r="E121" s="175">
        <v>8</v>
      </c>
      <c r="F121" s="175"/>
      <c r="G121" s="176">
        <f t="shared" si="18"/>
        <v>0</v>
      </c>
      <c r="O121" s="170">
        <v>2</v>
      </c>
      <c r="AA121" s="146">
        <v>1</v>
      </c>
      <c r="AB121" s="146">
        <v>7</v>
      </c>
      <c r="AC121" s="146">
        <v>7</v>
      </c>
      <c r="AZ121" s="146">
        <v>2</v>
      </c>
      <c r="BA121" s="146">
        <f t="shared" si="19"/>
        <v>0</v>
      </c>
      <c r="BB121" s="146">
        <f t="shared" si="20"/>
        <v>0</v>
      </c>
      <c r="BC121" s="146">
        <f t="shared" si="21"/>
        <v>0</v>
      </c>
      <c r="BD121" s="146">
        <f t="shared" si="22"/>
        <v>0</v>
      </c>
      <c r="BE121" s="146">
        <f t="shared" si="23"/>
        <v>0</v>
      </c>
      <c r="CA121" s="177">
        <v>1</v>
      </c>
      <c r="CB121" s="177">
        <v>7</v>
      </c>
      <c r="CZ121" s="146">
        <v>8E-05</v>
      </c>
    </row>
    <row r="122" spans="1:104" ht="12.75">
      <c r="A122" s="171">
        <v>99</v>
      </c>
      <c r="B122" s="172" t="s">
        <v>303</v>
      </c>
      <c r="C122" s="173" t="s">
        <v>304</v>
      </c>
      <c r="D122" s="174" t="s">
        <v>276</v>
      </c>
      <c r="E122" s="175">
        <v>21</v>
      </c>
      <c r="F122" s="175"/>
      <c r="G122" s="176">
        <f t="shared" si="18"/>
        <v>0</v>
      </c>
      <c r="O122" s="170">
        <v>2</v>
      </c>
      <c r="AA122" s="146">
        <v>1</v>
      </c>
      <c r="AB122" s="146">
        <v>7</v>
      </c>
      <c r="AC122" s="146">
        <v>7</v>
      </c>
      <c r="AZ122" s="146">
        <v>2</v>
      </c>
      <c r="BA122" s="146">
        <f t="shared" si="19"/>
        <v>0</v>
      </c>
      <c r="BB122" s="146">
        <f t="shared" si="20"/>
        <v>0</v>
      </c>
      <c r="BC122" s="146">
        <f t="shared" si="21"/>
        <v>0</v>
      </c>
      <c r="BD122" s="146">
        <f t="shared" si="22"/>
        <v>0</v>
      </c>
      <c r="BE122" s="146">
        <f t="shared" si="23"/>
        <v>0</v>
      </c>
      <c r="CA122" s="177">
        <v>1</v>
      </c>
      <c r="CB122" s="177">
        <v>7</v>
      </c>
      <c r="CZ122" s="146">
        <v>0</v>
      </c>
    </row>
    <row r="123" spans="1:104" ht="12.75">
      <c r="A123" s="171">
        <v>100</v>
      </c>
      <c r="B123" s="172" t="s">
        <v>305</v>
      </c>
      <c r="C123" s="173" t="s">
        <v>306</v>
      </c>
      <c r="D123" s="174" t="s">
        <v>105</v>
      </c>
      <c r="E123" s="175">
        <v>14</v>
      </c>
      <c r="F123" s="175"/>
      <c r="G123" s="176">
        <f t="shared" si="18"/>
        <v>0</v>
      </c>
      <c r="O123" s="170">
        <v>2</v>
      </c>
      <c r="AA123" s="146">
        <v>1</v>
      </c>
      <c r="AB123" s="146">
        <v>7</v>
      </c>
      <c r="AC123" s="146">
        <v>7</v>
      </c>
      <c r="AZ123" s="146">
        <v>2</v>
      </c>
      <c r="BA123" s="146">
        <f t="shared" si="19"/>
        <v>0</v>
      </c>
      <c r="BB123" s="146">
        <f t="shared" si="20"/>
        <v>0</v>
      </c>
      <c r="BC123" s="146">
        <f t="shared" si="21"/>
        <v>0</v>
      </c>
      <c r="BD123" s="146">
        <f t="shared" si="22"/>
        <v>0</v>
      </c>
      <c r="BE123" s="146">
        <f t="shared" si="23"/>
        <v>0</v>
      </c>
      <c r="CA123" s="177">
        <v>1</v>
      </c>
      <c r="CB123" s="177">
        <v>7</v>
      </c>
      <c r="CZ123" s="146">
        <v>0.00012</v>
      </c>
    </row>
    <row r="124" spans="1:104" ht="12.75">
      <c r="A124" s="171">
        <v>101</v>
      </c>
      <c r="B124" s="172" t="s">
        <v>307</v>
      </c>
      <c r="C124" s="173" t="s">
        <v>308</v>
      </c>
      <c r="D124" s="174" t="s">
        <v>105</v>
      </c>
      <c r="E124" s="175">
        <v>7</v>
      </c>
      <c r="F124" s="175"/>
      <c r="G124" s="176">
        <f t="shared" si="18"/>
        <v>0</v>
      </c>
      <c r="O124" s="170">
        <v>2</v>
      </c>
      <c r="AA124" s="146">
        <v>1</v>
      </c>
      <c r="AB124" s="146">
        <v>7</v>
      </c>
      <c r="AC124" s="146">
        <v>7</v>
      </c>
      <c r="AZ124" s="146">
        <v>2</v>
      </c>
      <c r="BA124" s="146">
        <f t="shared" si="19"/>
        <v>0</v>
      </c>
      <c r="BB124" s="146">
        <f t="shared" si="20"/>
        <v>0</v>
      </c>
      <c r="BC124" s="146">
        <f t="shared" si="21"/>
        <v>0</v>
      </c>
      <c r="BD124" s="146">
        <f t="shared" si="22"/>
        <v>0</v>
      </c>
      <c r="BE124" s="146">
        <f t="shared" si="23"/>
        <v>0</v>
      </c>
      <c r="CA124" s="177">
        <v>1</v>
      </c>
      <c r="CB124" s="177">
        <v>7</v>
      </c>
      <c r="CZ124" s="146">
        <v>0</v>
      </c>
    </row>
    <row r="125" spans="1:104" ht="12.75">
      <c r="A125" s="171">
        <v>102</v>
      </c>
      <c r="B125" s="172" t="s">
        <v>309</v>
      </c>
      <c r="C125" s="173" t="s">
        <v>310</v>
      </c>
      <c r="D125" s="174" t="s">
        <v>105</v>
      </c>
      <c r="E125" s="175">
        <v>7</v>
      </c>
      <c r="F125" s="175"/>
      <c r="G125" s="176">
        <f t="shared" si="18"/>
        <v>0</v>
      </c>
      <c r="O125" s="170">
        <v>2</v>
      </c>
      <c r="AA125" s="146">
        <v>1</v>
      </c>
      <c r="AB125" s="146">
        <v>7</v>
      </c>
      <c r="AC125" s="146">
        <v>7</v>
      </c>
      <c r="AZ125" s="146">
        <v>2</v>
      </c>
      <c r="BA125" s="146">
        <f t="shared" si="19"/>
        <v>0</v>
      </c>
      <c r="BB125" s="146">
        <f t="shared" si="20"/>
        <v>0</v>
      </c>
      <c r="BC125" s="146">
        <f t="shared" si="21"/>
        <v>0</v>
      </c>
      <c r="BD125" s="146">
        <f t="shared" si="22"/>
        <v>0</v>
      </c>
      <c r="BE125" s="146">
        <f t="shared" si="23"/>
        <v>0</v>
      </c>
      <c r="CA125" s="177">
        <v>1</v>
      </c>
      <c r="CB125" s="177">
        <v>7</v>
      </c>
      <c r="CZ125" s="146">
        <v>0.00013</v>
      </c>
    </row>
    <row r="126" spans="1:104" ht="12.75">
      <c r="A126" s="171">
        <v>103</v>
      </c>
      <c r="B126" s="172" t="s">
        <v>311</v>
      </c>
      <c r="C126" s="173" t="s">
        <v>312</v>
      </c>
      <c r="D126" s="174" t="s">
        <v>105</v>
      </c>
      <c r="E126" s="175">
        <v>14</v>
      </c>
      <c r="F126" s="175"/>
      <c r="G126" s="176">
        <f t="shared" si="18"/>
        <v>0</v>
      </c>
      <c r="O126" s="170">
        <v>2</v>
      </c>
      <c r="AA126" s="146">
        <v>1</v>
      </c>
      <c r="AB126" s="146">
        <v>7</v>
      </c>
      <c r="AC126" s="146">
        <v>7</v>
      </c>
      <c r="AZ126" s="146">
        <v>2</v>
      </c>
      <c r="BA126" s="146">
        <f t="shared" si="19"/>
        <v>0</v>
      </c>
      <c r="BB126" s="146">
        <f t="shared" si="20"/>
        <v>0</v>
      </c>
      <c r="BC126" s="146">
        <f t="shared" si="21"/>
        <v>0</v>
      </c>
      <c r="BD126" s="146">
        <f t="shared" si="22"/>
        <v>0</v>
      </c>
      <c r="BE126" s="146">
        <f t="shared" si="23"/>
        <v>0</v>
      </c>
      <c r="CA126" s="177">
        <v>1</v>
      </c>
      <c r="CB126" s="177">
        <v>7</v>
      </c>
      <c r="CZ126" s="146">
        <v>0</v>
      </c>
    </row>
    <row r="127" spans="1:104" ht="12.75">
      <c r="A127" s="171">
        <v>104</v>
      </c>
      <c r="B127" s="172" t="s">
        <v>313</v>
      </c>
      <c r="C127" s="173" t="s">
        <v>314</v>
      </c>
      <c r="D127" s="174" t="s">
        <v>105</v>
      </c>
      <c r="E127" s="175">
        <v>17</v>
      </c>
      <c r="F127" s="175"/>
      <c r="G127" s="176">
        <f t="shared" si="18"/>
        <v>0</v>
      </c>
      <c r="O127" s="170">
        <v>2</v>
      </c>
      <c r="AA127" s="146">
        <v>1</v>
      </c>
      <c r="AB127" s="146">
        <v>7</v>
      </c>
      <c r="AC127" s="146">
        <v>7</v>
      </c>
      <c r="AZ127" s="146">
        <v>2</v>
      </c>
      <c r="BA127" s="146">
        <f t="shared" si="19"/>
        <v>0</v>
      </c>
      <c r="BB127" s="146">
        <f t="shared" si="20"/>
        <v>0</v>
      </c>
      <c r="BC127" s="146">
        <f t="shared" si="21"/>
        <v>0</v>
      </c>
      <c r="BD127" s="146">
        <f t="shared" si="22"/>
        <v>0</v>
      </c>
      <c r="BE127" s="146">
        <f t="shared" si="23"/>
        <v>0</v>
      </c>
      <c r="CA127" s="177">
        <v>1</v>
      </c>
      <c r="CB127" s="177">
        <v>7</v>
      </c>
      <c r="CZ127" s="146">
        <v>0.0001</v>
      </c>
    </row>
    <row r="128" spans="1:104" ht="12.75">
      <c r="A128" s="171">
        <v>105</v>
      </c>
      <c r="B128" s="172" t="s">
        <v>315</v>
      </c>
      <c r="C128" s="173" t="s">
        <v>316</v>
      </c>
      <c r="D128" s="174" t="s">
        <v>105</v>
      </c>
      <c r="E128" s="175">
        <v>11</v>
      </c>
      <c r="F128" s="175"/>
      <c r="G128" s="176">
        <f t="shared" si="18"/>
        <v>0</v>
      </c>
      <c r="O128" s="170">
        <v>2</v>
      </c>
      <c r="AA128" s="146">
        <v>12</v>
      </c>
      <c r="AB128" s="146">
        <v>1</v>
      </c>
      <c r="AC128" s="146">
        <v>114</v>
      </c>
      <c r="AZ128" s="146">
        <v>2</v>
      </c>
      <c r="BA128" s="146">
        <f t="shared" si="19"/>
        <v>0</v>
      </c>
      <c r="BB128" s="146">
        <f t="shared" si="20"/>
        <v>0</v>
      </c>
      <c r="BC128" s="146">
        <f t="shared" si="21"/>
        <v>0</v>
      </c>
      <c r="BD128" s="146">
        <f t="shared" si="22"/>
        <v>0</v>
      </c>
      <c r="BE128" s="146">
        <f t="shared" si="23"/>
        <v>0</v>
      </c>
      <c r="CA128" s="177">
        <v>12</v>
      </c>
      <c r="CB128" s="177">
        <v>1</v>
      </c>
      <c r="CZ128" s="146">
        <v>0</v>
      </c>
    </row>
    <row r="129" spans="1:104" ht="12.75">
      <c r="A129" s="171">
        <v>106</v>
      </c>
      <c r="B129" s="172" t="s">
        <v>317</v>
      </c>
      <c r="C129" s="173" t="s">
        <v>318</v>
      </c>
      <c r="D129" s="174" t="s">
        <v>105</v>
      </c>
      <c r="E129" s="175">
        <v>3</v>
      </c>
      <c r="F129" s="175"/>
      <c r="G129" s="176">
        <f t="shared" si="18"/>
        <v>0</v>
      </c>
      <c r="O129" s="170">
        <v>2</v>
      </c>
      <c r="AA129" s="146">
        <v>3</v>
      </c>
      <c r="AB129" s="146">
        <v>7</v>
      </c>
      <c r="AC129" s="146">
        <v>55141081</v>
      </c>
      <c r="AZ129" s="146">
        <v>2</v>
      </c>
      <c r="BA129" s="146">
        <f t="shared" si="19"/>
        <v>0</v>
      </c>
      <c r="BB129" s="146">
        <f t="shared" si="20"/>
        <v>0</v>
      </c>
      <c r="BC129" s="146">
        <f t="shared" si="21"/>
        <v>0</v>
      </c>
      <c r="BD129" s="146">
        <f t="shared" si="22"/>
        <v>0</v>
      </c>
      <c r="BE129" s="146">
        <f t="shared" si="23"/>
        <v>0</v>
      </c>
      <c r="CA129" s="177">
        <v>3</v>
      </c>
      <c r="CB129" s="177">
        <v>7</v>
      </c>
      <c r="CZ129" s="146">
        <v>0</v>
      </c>
    </row>
    <row r="130" spans="1:104" ht="12.75">
      <c r="A130" s="171">
        <v>107</v>
      </c>
      <c r="B130" s="172" t="s">
        <v>319</v>
      </c>
      <c r="C130" s="173" t="s">
        <v>320</v>
      </c>
      <c r="D130" s="174" t="s">
        <v>105</v>
      </c>
      <c r="E130" s="175">
        <v>14</v>
      </c>
      <c r="F130" s="175"/>
      <c r="G130" s="176">
        <f t="shared" si="18"/>
        <v>0</v>
      </c>
      <c r="O130" s="170">
        <v>2</v>
      </c>
      <c r="AA130" s="146">
        <v>3</v>
      </c>
      <c r="AB130" s="146">
        <v>7</v>
      </c>
      <c r="AC130" s="146">
        <v>55143060</v>
      </c>
      <c r="AZ130" s="146">
        <v>2</v>
      </c>
      <c r="BA130" s="146">
        <f t="shared" si="19"/>
        <v>0</v>
      </c>
      <c r="BB130" s="146">
        <f t="shared" si="20"/>
        <v>0</v>
      </c>
      <c r="BC130" s="146">
        <f t="shared" si="21"/>
        <v>0</v>
      </c>
      <c r="BD130" s="146">
        <f t="shared" si="22"/>
        <v>0</v>
      </c>
      <c r="BE130" s="146">
        <f t="shared" si="23"/>
        <v>0</v>
      </c>
      <c r="CA130" s="177">
        <v>3</v>
      </c>
      <c r="CB130" s="177">
        <v>7</v>
      </c>
      <c r="CZ130" s="146">
        <v>0</v>
      </c>
    </row>
    <row r="131" spans="1:104" ht="12.75">
      <c r="A131" s="171">
        <v>108</v>
      </c>
      <c r="B131" s="172" t="s">
        <v>321</v>
      </c>
      <c r="C131" s="173" t="s">
        <v>322</v>
      </c>
      <c r="D131" s="174" t="s">
        <v>105</v>
      </c>
      <c r="E131" s="175">
        <v>7</v>
      </c>
      <c r="F131" s="175"/>
      <c r="G131" s="176">
        <f t="shared" si="18"/>
        <v>0</v>
      </c>
      <c r="O131" s="170">
        <v>2</v>
      </c>
      <c r="AA131" s="146">
        <v>3</v>
      </c>
      <c r="AB131" s="146">
        <v>7</v>
      </c>
      <c r="AC131" s="146">
        <v>55143062</v>
      </c>
      <c r="AZ131" s="146">
        <v>2</v>
      </c>
      <c r="BA131" s="146">
        <f t="shared" si="19"/>
        <v>0</v>
      </c>
      <c r="BB131" s="146">
        <f t="shared" si="20"/>
        <v>0</v>
      </c>
      <c r="BC131" s="146">
        <f t="shared" si="21"/>
        <v>0</v>
      </c>
      <c r="BD131" s="146">
        <f t="shared" si="22"/>
        <v>0</v>
      </c>
      <c r="BE131" s="146">
        <f t="shared" si="23"/>
        <v>0</v>
      </c>
      <c r="CA131" s="177">
        <v>3</v>
      </c>
      <c r="CB131" s="177">
        <v>7</v>
      </c>
      <c r="CZ131" s="146">
        <v>0</v>
      </c>
    </row>
    <row r="132" spans="1:104" ht="12.75">
      <c r="A132" s="171">
        <v>109</v>
      </c>
      <c r="B132" s="172" t="s">
        <v>323</v>
      </c>
      <c r="C132" s="173" t="s">
        <v>324</v>
      </c>
      <c r="D132" s="174" t="s">
        <v>276</v>
      </c>
      <c r="E132" s="175">
        <v>7</v>
      </c>
      <c r="F132" s="175"/>
      <c r="G132" s="176">
        <f t="shared" si="18"/>
        <v>0</v>
      </c>
      <c r="O132" s="170">
        <v>2</v>
      </c>
      <c r="AA132" s="146">
        <v>3</v>
      </c>
      <c r="AB132" s="146">
        <v>7</v>
      </c>
      <c r="AC132" s="146">
        <v>55147013</v>
      </c>
      <c r="AZ132" s="146">
        <v>2</v>
      </c>
      <c r="BA132" s="146">
        <f t="shared" si="19"/>
        <v>0</v>
      </c>
      <c r="BB132" s="146">
        <f t="shared" si="20"/>
        <v>0</v>
      </c>
      <c r="BC132" s="146">
        <f t="shared" si="21"/>
        <v>0</v>
      </c>
      <c r="BD132" s="146">
        <f t="shared" si="22"/>
        <v>0</v>
      </c>
      <c r="BE132" s="146">
        <f t="shared" si="23"/>
        <v>0</v>
      </c>
      <c r="CA132" s="177">
        <v>3</v>
      </c>
      <c r="CB132" s="177">
        <v>7</v>
      </c>
      <c r="CZ132" s="146">
        <v>0</v>
      </c>
    </row>
    <row r="133" spans="1:104" ht="12.75">
      <c r="A133" s="171">
        <v>110</v>
      </c>
      <c r="B133" s="172" t="s">
        <v>325</v>
      </c>
      <c r="C133" s="173" t="s">
        <v>326</v>
      </c>
      <c r="D133" s="174" t="s">
        <v>105</v>
      </c>
      <c r="E133" s="175">
        <v>14</v>
      </c>
      <c r="F133" s="175"/>
      <c r="G133" s="176">
        <f t="shared" si="18"/>
        <v>0</v>
      </c>
      <c r="O133" s="170">
        <v>2</v>
      </c>
      <c r="AA133" s="146">
        <v>3</v>
      </c>
      <c r="AB133" s="146">
        <v>7</v>
      </c>
      <c r="AC133" s="146">
        <v>64214362</v>
      </c>
      <c r="AZ133" s="146">
        <v>2</v>
      </c>
      <c r="BA133" s="146">
        <f t="shared" si="19"/>
        <v>0</v>
      </c>
      <c r="BB133" s="146">
        <f t="shared" si="20"/>
        <v>0</v>
      </c>
      <c r="BC133" s="146">
        <f t="shared" si="21"/>
        <v>0</v>
      </c>
      <c r="BD133" s="146">
        <f t="shared" si="22"/>
        <v>0</v>
      </c>
      <c r="BE133" s="146">
        <f t="shared" si="23"/>
        <v>0</v>
      </c>
      <c r="CA133" s="177">
        <v>3</v>
      </c>
      <c r="CB133" s="177">
        <v>7</v>
      </c>
      <c r="CZ133" s="146">
        <v>0</v>
      </c>
    </row>
    <row r="134" spans="1:104" ht="12.75">
      <c r="A134" s="171">
        <v>111</v>
      </c>
      <c r="B134" s="172" t="s">
        <v>327</v>
      </c>
      <c r="C134" s="173" t="s">
        <v>328</v>
      </c>
      <c r="D134" s="174" t="s">
        <v>105</v>
      </c>
      <c r="E134" s="175">
        <v>1</v>
      </c>
      <c r="F134" s="175"/>
      <c r="G134" s="176">
        <f t="shared" si="18"/>
        <v>0</v>
      </c>
      <c r="O134" s="170">
        <v>2</v>
      </c>
      <c r="AA134" s="146">
        <v>3</v>
      </c>
      <c r="AB134" s="146">
        <v>7</v>
      </c>
      <c r="AC134" s="146">
        <v>64232864</v>
      </c>
      <c r="AZ134" s="146">
        <v>2</v>
      </c>
      <c r="BA134" s="146">
        <f t="shared" si="19"/>
        <v>0</v>
      </c>
      <c r="BB134" s="146">
        <f t="shared" si="20"/>
        <v>0</v>
      </c>
      <c r="BC134" s="146">
        <f t="shared" si="21"/>
        <v>0</v>
      </c>
      <c r="BD134" s="146">
        <f t="shared" si="22"/>
        <v>0</v>
      </c>
      <c r="BE134" s="146">
        <f t="shared" si="23"/>
        <v>0</v>
      </c>
      <c r="CA134" s="177">
        <v>3</v>
      </c>
      <c r="CB134" s="177">
        <v>7</v>
      </c>
      <c r="CZ134" s="146">
        <v>0.0305</v>
      </c>
    </row>
    <row r="135" spans="1:104" ht="12.75">
      <c r="A135" s="171">
        <v>112</v>
      </c>
      <c r="B135" s="172" t="s">
        <v>329</v>
      </c>
      <c r="C135" s="173" t="s">
        <v>330</v>
      </c>
      <c r="D135" s="174" t="s">
        <v>105</v>
      </c>
      <c r="E135" s="175">
        <v>3</v>
      </c>
      <c r="F135" s="175"/>
      <c r="G135" s="176">
        <f t="shared" si="18"/>
        <v>0</v>
      </c>
      <c r="O135" s="170">
        <v>2</v>
      </c>
      <c r="AA135" s="146">
        <v>3</v>
      </c>
      <c r="AB135" s="146">
        <v>7</v>
      </c>
      <c r="AC135" s="146">
        <v>64250901</v>
      </c>
      <c r="AZ135" s="146">
        <v>2</v>
      </c>
      <c r="BA135" s="146">
        <f t="shared" si="19"/>
        <v>0</v>
      </c>
      <c r="BB135" s="146">
        <f t="shared" si="20"/>
        <v>0</v>
      </c>
      <c r="BC135" s="146">
        <f t="shared" si="21"/>
        <v>0</v>
      </c>
      <c r="BD135" s="146">
        <f t="shared" si="22"/>
        <v>0</v>
      </c>
      <c r="BE135" s="146">
        <f t="shared" si="23"/>
        <v>0</v>
      </c>
      <c r="CA135" s="177">
        <v>3</v>
      </c>
      <c r="CB135" s="177">
        <v>7</v>
      </c>
      <c r="CZ135" s="146">
        <v>0.0085</v>
      </c>
    </row>
    <row r="136" spans="1:104" ht="12.75">
      <c r="A136" s="171">
        <v>113</v>
      </c>
      <c r="B136" s="172" t="s">
        <v>331</v>
      </c>
      <c r="C136" s="173" t="s">
        <v>332</v>
      </c>
      <c r="D136" s="174" t="s">
        <v>105</v>
      </c>
      <c r="E136" s="175">
        <v>1</v>
      </c>
      <c r="F136" s="175"/>
      <c r="G136" s="176">
        <f t="shared" si="18"/>
        <v>0</v>
      </c>
      <c r="O136" s="170">
        <v>2</v>
      </c>
      <c r="AA136" s="146">
        <v>3</v>
      </c>
      <c r="AB136" s="146">
        <v>7</v>
      </c>
      <c r="AC136" s="146">
        <v>64262710</v>
      </c>
      <c r="AZ136" s="146">
        <v>2</v>
      </c>
      <c r="BA136" s="146">
        <f t="shared" si="19"/>
        <v>0</v>
      </c>
      <c r="BB136" s="146">
        <f t="shared" si="20"/>
        <v>0</v>
      </c>
      <c r="BC136" s="146">
        <f t="shared" si="21"/>
        <v>0</v>
      </c>
      <c r="BD136" s="146">
        <f t="shared" si="22"/>
        <v>0</v>
      </c>
      <c r="BE136" s="146">
        <f t="shared" si="23"/>
        <v>0</v>
      </c>
      <c r="CA136" s="177">
        <v>3</v>
      </c>
      <c r="CB136" s="177">
        <v>7</v>
      </c>
      <c r="CZ136" s="146">
        <v>0</v>
      </c>
    </row>
    <row r="137" spans="1:104" ht="12.75">
      <c r="A137" s="171">
        <v>114</v>
      </c>
      <c r="B137" s="172" t="s">
        <v>333</v>
      </c>
      <c r="C137" s="173" t="s">
        <v>334</v>
      </c>
      <c r="D137" s="174" t="s">
        <v>105</v>
      </c>
      <c r="E137" s="175">
        <v>1</v>
      </c>
      <c r="F137" s="175"/>
      <c r="G137" s="176">
        <f t="shared" si="18"/>
        <v>0</v>
      </c>
      <c r="O137" s="170">
        <v>2</v>
      </c>
      <c r="AA137" s="146">
        <v>3</v>
      </c>
      <c r="AB137" s="146">
        <v>7</v>
      </c>
      <c r="AC137" s="146">
        <v>64271101</v>
      </c>
      <c r="AZ137" s="146">
        <v>2</v>
      </c>
      <c r="BA137" s="146">
        <f t="shared" si="19"/>
        <v>0</v>
      </c>
      <c r="BB137" s="146">
        <f t="shared" si="20"/>
        <v>0</v>
      </c>
      <c r="BC137" s="146">
        <f t="shared" si="21"/>
        <v>0</v>
      </c>
      <c r="BD137" s="146">
        <f t="shared" si="22"/>
        <v>0</v>
      </c>
      <c r="BE137" s="146">
        <f t="shared" si="23"/>
        <v>0</v>
      </c>
      <c r="CA137" s="177">
        <v>3</v>
      </c>
      <c r="CB137" s="177">
        <v>7</v>
      </c>
      <c r="CZ137" s="146">
        <v>0.014</v>
      </c>
    </row>
    <row r="138" spans="1:57" ht="12.75">
      <c r="A138" s="178"/>
      <c r="B138" s="179" t="s">
        <v>77</v>
      </c>
      <c r="C138" s="180" t="str">
        <f>CONCATENATE(B107," ",C107)</f>
        <v>725 Zařizovací předměty</v>
      </c>
      <c r="D138" s="181"/>
      <c r="E138" s="182"/>
      <c r="F138" s="183"/>
      <c r="G138" s="184">
        <f>SUM(G107:G137)</f>
        <v>0</v>
      </c>
      <c r="O138" s="170">
        <v>4</v>
      </c>
      <c r="BA138" s="185">
        <f>SUM(BA107:BA137)</f>
        <v>0</v>
      </c>
      <c r="BB138" s="185">
        <f>SUM(BB107:BB137)</f>
        <v>0</v>
      </c>
      <c r="BC138" s="185">
        <f>SUM(BC107:BC137)</f>
        <v>0</v>
      </c>
      <c r="BD138" s="185">
        <f>SUM(BD107:BD137)</f>
        <v>0</v>
      </c>
      <c r="BE138" s="185">
        <f>SUM(BE107:BE137)</f>
        <v>0</v>
      </c>
    </row>
    <row r="139" spans="1:15" ht="12.75">
      <c r="A139" s="163" t="s">
        <v>74</v>
      </c>
      <c r="B139" s="164" t="s">
        <v>335</v>
      </c>
      <c r="C139" s="165" t="s">
        <v>336</v>
      </c>
      <c r="D139" s="166"/>
      <c r="E139" s="167"/>
      <c r="F139" s="167"/>
      <c r="G139" s="168"/>
      <c r="H139" s="169"/>
      <c r="I139" s="169"/>
      <c r="O139" s="170">
        <v>1</v>
      </c>
    </row>
    <row r="140" spans="1:104" ht="12.75">
      <c r="A140" s="171">
        <v>115</v>
      </c>
      <c r="B140" s="172" t="s">
        <v>337</v>
      </c>
      <c r="C140" s="173" t="s">
        <v>338</v>
      </c>
      <c r="D140" s="174" t="s">
        <v>119</v>
      </c>
      <c r="E140" s="175">
        <v>8</v>
      </c>
      <c r="F140" s="175"/>
      <c r="G140" s="176">
        <f>E140*F140</f>
        <v>0</v>
      </c>
      <c r="O140" s="170">
        <v>2</v>
      </c>
      <c r="AA140" s="146">
        <v>3</v>
      </c>
      <c r="AB140" s="146">
        <v>7</v>
      </c>
      <c r="AC140" s="146">
        <v>31079842</v>
      </c>
      <c r="AZ140" s="146">
        <v>2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7">
        <v>3</v>
      </c>
      <c r="CB140" s="177">
        <v>7</v>
      </c>
      <c r="CZ140" s="146">
        <v>0</v>
      </c>
    </row>
    <row r="141" spans="1:57" ht="12.75">
      <c r="A141" s="178"/>
      <c r="B141" s="179" t="s">
        <v>77</v>
      </c>
      <c r="C141" s="180" t="str">
        <f>CONCATENATE(B139," ",C139)</f>
        <v>7631 Konstrukce sádrokartonové</v>
      </c>
      <c r="D141" s="181"/>
      <c r="E141" s="182"/>
      <c r="F141" s="183"/>
      <c r="G141" s="184">
        <f>SUM(G139:G140)</f>
        <v>0</v>
      </c>
      <c r="O141" s="170">
        <v>4</v>
      </c>
      <c r="BA141" s="185">
        <f>SUM(BA139:BA140)</f>
        <v>0</v>
      </c>
      <c r="BB141" s="185">
        <f>SUM(BB139:BB140)</f>
        <v>0</v>
      </c>
      <c r="BC141" s="185">
        <f>SUM(BC139:BC140)</f>
        <v>0</v>
      </c>
      <c r="BD141" s="185">
        <f>SUM(BD139:BD140)</f>
        <v>0</v>
      </c>
      <c r="BE141" s="185">
        <f>SUM(BE139:BE140)</f>
        <v>0</v>
      </c>
    </row>
    <row r="142" spans="1:15" ht="12.75">
      <c r="A142" s="163" t="s">
        <v>74</v>
      </c>
      <c r="B142" s="164" t="s">
        <v>339</v>
      </c>
      <c r="C142" s="165" t="s">
        <v>340</v>
      </c>
      <c r="D142" s="166"/>
      <c r="E142" s="167"/>
      <c r="F142" s="167"/>
      <c r="G142" s="168"/>
      <c r="H142" s="169"/>
      <c r="I142" s="169"/>
      <c r="O142" s="170">
        <v>1</v>
      </c>
    </row>
    <row r="143" spans="1:104" ht="12.75">
      <c r="A143" s="171">
        <v>116</v>
      </c>
      <c r="B143" s="172" t="s">
        <v>341</v>
      </c>
      <c r="C143" s="173" t="s">
        <v>342</v>
      </c>
      <c r="D143" s="174" t="s">
        <v>132</v>
      </c>
      <c r="E143" s="175">
        <v>8.54484</v>
      </c>
      <c r="F143" s="175"/>
      <c r="G143" s="176">
        <f>E143*F143</f>
        <v>0</v>
      </c>
      <c r="O143" s="170">
        <v>2</v>
      </c>
      <c r="AA143" s="146">
        <v>8</v>
      </c>
      <c r="AB143" s="146">
        <v>0</v>
      </c>
      <c r="AC143" s="146">
        <v>3</v>
      </c>
      <c r="AZ143" s="146">
        <v>1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8</v>
      </c>
      <c r="CB143" s="177">
        <v>0</v>
      </c>
      <c r="CZ143" s="146">
        <v>0</v>
      </c>
    </row>
    <row r="144" spans="1:104" ht="12.75">
      <c r="A144" s="171">
        <v>117</v>
      </c>
      <c r="B144" s="172" t="s">
        <v>343</v>
      </c>
      <c r="C144" s="173" t="s">
        <v>344</v>
      </c>
      <c r="D144" s="174" t="s">
        <v>132</v>
      </c>
      <c r="E144" s="175">
        <v>76.90356</v>
      </c>
      <c r="F144" s="175"/>
      <c r="G144" s="176">
        <f>E144*F144</f>
        <v>0</v>
      </c>
      <c r="O144" s="170">
        <v>2</v>
      </c>
      <c r="AA144" s="146">
        <v>8</v>
      </c>
      <c r="AB144" s="146">
        <v>0</v>
      </c>
      <c r="AC144" s="146">
        <v>3</v>
      </c>
      <c r="AZ144" s="146">
        <v>1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7">
        <v>8</v>
      </c>
      <c r="CB144" s="177">
        <v>0</v>
      </c>
      <c r="CZ144" s="146">
        <v>0</v>
      </c>
    </row>
    <row r="145" spans="1:104" ht="12.75">
      <c r="A145" s="171">
        <v>118</v>
      </c>
      <c r="B145" s="172" t="s">
        <v>345</v>
      </c>
      <c r="C145" s="173" t="s">
        <v>346</v>
      </c>
      <c r="D145" s="174" t="s">
        <v>132</v>
      </c>
      <c r="E145" s="175">
        <v>8.54484</v>
      </c>
      <c r="F145" s="175"/>
      <c r="G145" s="176">
        <f>E145*F145</f>
        <v>0</v>
      </c>
      <c r="O145" s="170">
        <v>2</v>
      </c>
      <c r="AA145" s="146">
        <v>8</v>
      </c>
      <c r="AB145" s="146">
        <v>0</v>
      </c>
      <c r="AC145" s="146">
        <v>3</v>
      </c>
      <c r="AZ145" s="146">
        <v>1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8</v>
      </c>
      <c r="CB145" s="177">
        <v>0</v>
      </c>
      <c r="CZ145" s="146">
        <v>0</v>
      </c>
    </row>
    <row r="146" spans="1:104" ht="12.75">
      <c r="A146" s="171">
        <v>119</v>
      </c>
      <c r="B146" s="172" t="s">
        <v>347</v>
      </c>
      <c r="C146" s="173" t="s">
        <v>348</v>
      </c>
      <c r="D146" s="174" t="s">
        <v>132</v>
      </c>
      <c r="E146" s="175">
        <v>8.54484</v>
      </c>
      <c r="F146" s="175"/>
      <c r="G146" s="176">
        <f>E146*F146</f>
        <v>0</v>
      </c>
      <c r="O146" s="170">
        <v>2</v>
      </c>
      <c r="AA146" s="146">
        <v>8</v>
      </c>
      <c r="AB146" s="146">
        <v>0</v>
      </c>
      <c r="AC146" s="146">
        <v>3</v>
      </c>
      <c r="AZ146" s="146">
        <v>1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8</v>
      </c>
      <c r="CB146" s="177">
        <v>0</v>
      </c>
      <c r="CZ146" s="146">
        <v>0</v>
      </c>
    </row>
    <row r="147" spans="1:57" ht="12.75">
      <c r="A147" s="178"/>
      <c r="B147" s="179" t="s">
        <v>77</v>
      </c>
      <c r="C147" s="180" t="str">
        <f>CONCATENATE(B142," ",C142)</f>
        <v>D96 Přesuny suti a vybouraných hmot</v>
      </c>
      <c r="D147" s="181"/>
      <c r="E147" s="182"/>
      <c r="F147" s="183"/>
      <c r="G147" s="184">
        <f>SUM(G142:G146)</f>
        <v>0</v>
      </c>
      <c r="O147" s="170">
        <v>4</v>
      </c>
      <c r="BA147" s="185">
        <f>SUM(BA142:BA146)</f>
        <v>0</v>
      </c>
      <c r="BB147" s="185">
        <f>SUM(BB142:BB146)</f>
        <v>0</v>
      </c>
      <c r="BC147" s="185">
        <f>SUM(BC142:BC146)</f>
        <v>0</v>
      </c>
      <c r="BD147" s="185">
        <f>SUM(BD142:BD146)</f>
        <v>0</v>
      </c>
      <c r="BE147" s="185">
        <f>SUM(BE142:BE146)</f>
        <v>0</v>
      </c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spans="1:7" ht="12.75">
      <c r="A171" s="186"/>
      <c r="B171" s="186"/>
      <c r="C171" s="186"/>
      <c r="D171" s="186"/>
      <c r="E171" s="186"/>
      <c r="F171" s="186"/>
      <c r="G171" s="186"/>
    </row>
    <row r="172" spans="1:7" ht="12.75">
      <c r="A172" s="186"/>
      <c r="B172" s="186"/>
      <c r="C172" s="186"/>
      <c r="D172" s="186"/>
      <c r="E172" s="186"/>
      <c r="F172" s="186"/>
      <c r="G172" s="186"/>
    </row>
    <row r="173" spans="1:7" ht="12.75">
      <c r="A173" s="186"/>
      <c r="B173" s="186"/>
      <c r="C173" s="186"/>
      <c r="D173" s="186"/>
      <c r="E173" s="186"/>
      <c r="F173" s="186"/>
      <c r="G173" s="186"/>
    </row>
    <row r="174" spans="1:7" ht="12.75">
      <c r="A174" s="186"/>
      <c r="B174" s="186"/>
      <c r="C174" s="186"/>
      <c r="D174" s="186"/>
      <c r="E174" s="186"/>
      <c r="F174" s="186"/>
      <c r="G174" s="18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ht="12.75">
      <c r="E187" s="146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spans="1:2" ht="12.75">
      <c r="A206" s="187"/>
      <c r="B206" s="187"/>
    </row>
    <row r="207" spans="1:7" ht="12.75">
      <c r="A207" s="186"/>
      <c r="B207" s="186"/>
      <c r="C207" s="189"/>
      <c r="D207" s="189"/>
      <c r="E207" s="190"/>
      <c r="F207" s="189"/>
      <c r="G207" s="191"/>
    </row>
    <row r="208" spans="1:7" ht="12.75">
      <c r="A208" s="192"/>
      <c r="B208" s="192"/>
      <c r="C208" s="186"/>
      <c r="D208" s="186"/>
      <c r="E208" s="193"/>
      <c r="F208" s="186"/>
      <c r="G208" s="186"/>
    </row>
    <row r="209" spans="1:7" ht="12.75">
      <c r="A209" s="186"/>
      <c r="B209" s="186"/>
      <c r="C209" s="186"/>
      <c r="D209" s="186"/>
      <c r="E209" s="193"/>
      <c r="F209" s="186"/>
      <c r="G209" s="186"/>
    </row>
    <row r="210" spans="1:7" ht="12.75">
      <c r="A210" s="186"/>
      <c r="B210" s="186"/>
      <c r="C210" s="186"/>
      <c r="D210" s="186"/>
      <c r="E210" s="193"/>
      <c r="F210" s="186"/>
      <c r="G210" s="186"/>
    </row>
    <row r="211" spans="1:7" ht="12.75">
      <c r="A211" s="186"/>
      <c r="B211" s="186"/>
      <c r="C211" s="186"/>
      <c r="D211" s="186"/>
      <c r="E211" s="193"/>
      <c r="F211" s="186"/>
      <c r="G211" s="186"/>
    </row>
    <row r="212" spans="1:7" ht="12.75">
      <c r="A212" s="186"/>
      <c r="B212" s="186"/>
      <c r="C212" s="186"/>
      <c r="D212" s="186"/>
      <c r="E212" s="193"/>
      <c r="F212" s="186"/>
      <c r="G212" s="186"/>
    </row>
    <row r="213" spans="1:7" ht="12.75">
      <c r="A213" s="186"/>
      <c r="B213" s="186"/>
      <c r="C213" s="186"/>
      <c r="D213" s="186"/>
      <c r="E213" s="193"/>
      <c r="F213" s="186"/>
      <c r="G213" s="186"/>
    </row>
    <row r="214" spans="1:7" ht="12.75">
      <c r="A214" s="186"/>
      <c r="B214" s="186"/>
      <c r="C214" s="186"/>
      <c r="D214" s="186"/>
      <c r="E214" s="193"/>
      <c r="F214" s="186"/>
      <c r="G214" s="186"/>
    </row>
    <row r="215" spans="1:7" ht="12.75">
      <c r="A215" s="186"/>
      <c r="B215" s="186"/>
      <c r="C215" s="186"/>
      <c r="D215" s="186"/>
      <c r="E215" s="193"/>
      <c r="F215" s="186"/>
      <c r="G215" s="186"/>
    </row>
    <row r="216" spans="1:7" ht="12.75">
      <c r="A216" s="186"/>
      <c r="B216" s="186"/>
      <c r="C216" s="186"/>
      <c r="D216" s="186"/>
      <c r="E216" s="193"/>
      <c r="F216" s="186"/>
      <c r="G216" s="186"/>
    </row>
    <row r="217" spans="1:7" ht="12.75">
      <c r="A217" s="186"/>
      <c r="B217" s="186"/>
      <c r="C217" s="186"/>
      <c r="D217" s="186"/>
      <c r="E217" s="193"/>
      <c r="F217" s="186"/>
      <c r="G217" s="186"/>
    </row>
    <row r="218" spans="1:7" ht="12.75">
      <c r="A218" s="186"/>
      <c r="B218" s="186"/>
      <c r="C218" s="186"/>
      <c r="D218" s="186"/>
      <c r="E218" s="193"/>
      <c r="F218" s="186"/>
      <c r="G218" s="186"/>
    </row>
    <row r="219" spans="1:7" ht="12.75">
      <c r="A219" s="186"/>
      <c r="B219" s="186"/>
      <c r="C219" s="186"/>
      <c r="D219" s="186"/>
      <c r="E219" s="193"/>
      <c r="F219" s="186"/>
      <c r="G219" s="186"/>
    </row>
    <row r="220" spans="1:7" ht="12.75">
      <c r="A220" s="186"/>
      <c r="B220" s="186"/>
      <c r="C220" s="186"/>
      <c r="D220" s="186"/>
      <c r="E220" s="193"/>
      <c r="F220" s="186"/>
      <c r="G220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Havelková</dc:creator>
  <cp:keywords/>
  <dc:description/>
  <cp:lastModifiedBy>Zachoval Jan</cp:lastModifiedBy>
  <dcterms:created xsi:type="dcterms:W3CDTF">2012-12-28T22:20:10Z</dcterms:created>
  <dcterms:modified xsi:type="dcterms:W3CDTF">2013-01-14T11:35:57Z</dcterms:modified>
  <cp:category/>
  <cp:version/>
  <cp:contentType/>
  <cp:contentStatus/>
</cp:coreProperties>
</file>