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104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'Položky'!$A$1:$G$130</definedName>
    <definedName name="_xlnm.Print_Area" localSheetId="1">'Rekapitulace'!$A$1:$I$18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<sst xmlns="http://schemas.openxmlformats.org/spreadsheetml/2006/main" count="466" uniqueCount="322">
  <si>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</si>
  <si>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</si>
  <si>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</si>
  <si>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</si>
  <si>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</si>
  <si>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</si>
  <si>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</si>
  <si>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</si>
  <si>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</si>
  <si>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</si>
  <si>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</si>
  <si>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</si>
  <si>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</si>
  <si>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</si>
  <si>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</si>
  <si>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</si>
  <si>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</si>
  <si>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</si>
  <si>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</si>
  <si>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</si>
  <si>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</si>
  <si>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</si>
  <si>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</si>
  <si>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</si>
  <si>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</si>
  <si>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</si>
  <si>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</si>
  <si>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</si>
  <si>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</si>
  <si>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</si>
  <si>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</si>
  <si>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</si>
  <si>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</si>
  <si>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</si>
  <si>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</si>
  <si>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</si>
  <si>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</si>
  <si>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</si>
  <si>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</si>
  <si>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</si>
  <si>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</si>
  <si>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</si>
  <si>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</si>
  <si>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</si>
  <si>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</si>
  <si>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</si>
  <si>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</si>
  <si>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</si>
  <si>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</si>
  <si>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</si>
  <si>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</si>
  <si>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</si>
  <si>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</si>
  <si>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</si>
  <si>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</si>
  <si>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</si>
  <si>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</si>
  <si>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</si>
  <si>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</si>
  <si>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</si>
  <si>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</si>
  <si>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</si>
  <si>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</si>
  <si>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</si>
  <si>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</si>
  <si>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</si>
  <si>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</si>
  <si>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</si>
  <si>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</si>
  <si>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</si>
  <si>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</si>
  <si>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</si>
  <si>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</si>
  <si>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</si>
  <si>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</si>
  <si>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</si>
  <si>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8793-12</t>
  </si>
  <si>
    <t>Rekreační středisko Homole</t>
  </si>
  <si>
    <t>01</t>
  </si>
  <si>
    <t>Hygienické zázemí</t>
  </si>
  <si>
    <t>2</t>
  </si>
  <si>
    <t>Oprava elektroinstalace - 1.NP</t>
  </si>
  <si>
    <t>M00</t>
  </si>
  <si>
    <t>Investiční zařízení</t>
  </si>
  <si>
    <t>54110000AG201</t>
  </si>
  <si>
    <t xml:space="preserve">Přímotopný konvektor WKL 503, 500W </t>
  </si>
  <si>
    <t>kus</t>
  </si>
  <si>
    <t>54110000AG203</t>
  </si>
  <si>
    <t xml:space="preserve">Přímotopný konvektor WKL 1003, 1000W </t>
  </si>
  <si>
    <t>54110000AG207</t>
  </si>
  <si>
    <t xml:space="preserve">Přímotopný konvektor WKL 2003, 2000W </t>
  </si>
  <si>
    <t>111   R00</t>
  </si>
  <si>
    <t xml:space="preserve">Mimostaveništní doprava     čl.8-3a </t>
  </si>
  <si>
    <t>M01</t>
  </si>
  <si>
    <t>Nosný materiál</t>
  </si>
  <si>
    <t>34111030</t>
  </si>
  <si>
    <t>Kabel silový s Cu jádrem 750 V CYKY 3 A x 1,5 mm2</t>
  </si>
  <si>
    <t>m</t>
  </si>
  <si>
    <t>34111032</t>
  </si>
  <si>
    <t>Kabel silový s Cu jádrem 750 V CYKY 3 C x 1,5 mm2</t>
  </si>
  <si>
    <t>34111038</t>
  </si>
  <si>
    <t>Kabel silový s Cu jádrem 750 V CYKY 3 C x 2,5 mm2</t>
  </si>
  <si>
    <t>34111090</t>
  </si>
  <si>
    <t>Kabel silový s Cu jádrem 750 V CYKY 5C x 1,5 mm2</t>
  </si>
  <si>
    <t>34111094</t>
  </si>
  <si>
    <t>Kabel silový s Cu jádrem 750 V CYKY 5C x 2,5 mm2</t>
  </si>
  <si>
    <t>34111098</t>
  </si>
  <si>
    <t>Kabel silový s Cu jádrem 750 V CYKY 5C x 4 mm2</t>
  </si>
  <si>
    <t>34140965</t>
  </si>
  <si>
    <t>Vodič silový CY zelenožlutý 4,00 mm2 - drát</t>
  </si>
  <si>
    <t>34143830</t>
  </si>
  <si>
    <t>Šňůra lehká s Cu jádrem CYSY H05 VV-F 5G2,50 mm2</t>
  </si>
  <si>
    <t>34534901vl101</t>
  </si>
  <si>
    <t xml:space="preserve">Spínač 10A/230V řaz.01 - TANGO - kompletní </t>
  </si>
  <si>
    <t>34534901vl103</t>
  </si>
  <si>
    <t xml:space="preserve">Spínač 10A/230V řaz.06 - TANGO - kompletní </t>
  </si>
  <si>
    <t>34534901vl104</t>
  </si>
  <si>
    <t xml:space="preserve">Spínač 10A/230V řaz.07 - TANGO - kompletní </t>
  </si>
  <si>
    <t>34534901vl111</t>
  </si>
  <si>
    <t xml:space="preserve">Spínač 10A/230V řaz.01 - TANGO - kompletní IP44 </t>
  </si>
  <si>
    <t>34534901vl113</t>
  </si>
  <si>
    <t xml:space="preserve">Spínač 10A/230V řaz.06 - TANGO - kompletní IP44 </t>
  </si>
  <si>
    <t>34536398</t>
  </si>
  <si>
    <t>Spínač 20A páčkový 3pólový zapuštěný 39563-23C</t>
  </si>
  <si>
    <t>34551000AB5220</t>
  </si>
  <si>
    <t xml:space="preserve">Zásuvka jednoduchá TANGO 5518A-A2999 , IP44 </t>
  </si>
  <si>
    <t>34551000AB5235</t>
  </si>
  <si>
    <t xml:space="preserve">Zásuvka jednoduchá TANGO 5518A-A2359-kompletní </t>
  </si>
  <si>
    <t>34570000UN1812</t>
  </si>
  <si>
    <t xml:space="preserve">Trubka PH ohebná FX 20 IEC </t>
  </si>
  <si>
    <t>34571510KP1004</t>
  </si>
  <si>
    <t xml:space="preserve">Krabice univerzální z PH  KU 68 1903 </t>
  </si>
  <si>
    <t>34571510KP1005</t>
  </si>
  <si>
    <t xml:space="preserve">Krabice přístrojová z PH  KP 67/2 rozteč 71mm </t>
  </si>
  <si>
    <t>34700002</t>
  </si>
  <si>
    <t>Příplatek na recyklaci zdroje 1/2008</t>
  </si>
  <si>
    <t>34751300 SYL10</t>
  </si>
  <si>
    <t xml:space="preserve">Zářivka CF-DE 26W, G24 q3 </t>
  </si>
  <si>
    <t>34752000 PHL22</t>
  </si>
  <si>
    <t xml:space="preserve">Zářivka super TL-D 36/82,83,84 - 36W </t>
  </si>
  <si>
    <t>34800002</t>
  </si>
  <si>
    <t>Příplatek za recyklaci svítidla 1/2008</t>
  </si>
  <si>
    <t>34800100V50332</t>
  </si>
  <si>
    <t xml:space="preserve">Svítidlo zář. interierové FOX-136-EP, 1x36W </t>
  </si>
  <si>
    <t>34800100V50333</t>
  </si>
  <si>
    <t xml:space="preserve">Svítidlo zář. interierové FOX-236-EP, 2x36W </t>
  </si>
  <si>
    <t>34800101V52122</t>
  </si>
  <si>
    <t xml:space="preserve">Svítidlo zář.prům.VYRTYCH, VIPET-I-PC-EP-1x36W </t>
  </si>
  <si>
    <t>34800500OS40028</t>
  </si>
  <si>
    <t xml:space="preserve">Svítidlo zářiv.OSMONT E-16K52/042 EVG,26W </t>
  </si>
  <si>
    <t>35442071</t>
  </si>
  <si>
    <t>Páska Cu uzemňovací ZS16  20 x 500 x 0,5 mm</t>
  </si>
  <si>
    <t>35442150</t>
  </si>
  <si>
    <t>Svorka uzemňovací ZSA16 32 x 29 x 2 mm</t>
  </si>
  <si>
    <t>35811253VL1</t>
  </si>
  <si>
    <t xml:space="preserve">Zásuvka nástěnná IZ 3253 32A 400V horní přívod </t>
  </si>
  <si>
    <t>141   R00</t>
  </si>
  <si>
    <t xml:space="preserve">Přirážka za podružný materiál  M 21 </t>
  </si>
  <si>
    <t>142   T00</t>
  </si>
  <si>
    <t xml:space="preserve">Odbytová přirážka </t>
  </si>
  <si>
    <t>M21</t>
  </si>
  <si>
    <t>Elektromontáže</t>
  </si>
  <si>
    <t>210010003R00</t>
  </si>
  <si>
    <t xml:space="preserve">Trubka ohebná pod omítku, typ 23.. 23 mm </t>
  </si>
  <si>
    <t>210010301R00</t>
  </si>
  <si>
    <t xml:space="preserve">Krabice přístrojová KP 68, KZ 3, bez zapojení </t>
  </si>
  <si>
    <t>210010321R00</t>
  </si>
  <si>
    <t xml:space="preserve">Krabice odbočná KR 68, se zapojením-kruhová </t>
  </si>
  <si>
    <t>210100001R00</t>
  </si>
  <si>
    <t xml:space="preserve">Ukončení vodičů v rozvaděči + zapojení do 2,5 mm2 </t>
  </si>
  <si>
    <t>210100002R00</t>
  </si>
  <si>
    <t xml:space="preserve">Ukončení vodičů v rozvaděči + zapojení do 6 mm2 </t>
  </si>
  <si>
    <t>210100251R00</t>
  </si>
  <si>
    <t xml:space="preserve">Ukončení celoplast. kabelů zákl./pás.do 4x10 mm2 </t>
  </si>
  <si>
    <t>210100258R00</t>
  </si>
  <si>
    <t xml:space="preserve">Ukončení celoplast. kabelů zákl./pás.do 5x4 mm2 </t>
  </si>
  <si>
    <t>210110041R00</t>
  </si>
  <si>
    <t xml:space="preserve">Spínač zapuštěný jednopólový </t>
  </si>
  <si>
    <t>210110045R00</t>
  </si>
  <si>
    <t xml:space="preserve">Spínač zapuštěný střídavý </t>
  </si>
  <si>
    <t>210110046R00</t>
  </si>
  <si>
    <t xml:space="preserve">Spínač zapuštěný křížový </t>
  </si>
  <si>
    <t>210110082R00</t>
  </si>
  <si>
    <t xml:space="preserve">Spínač speciální sporákový 39563 - 23 C </t>
  </si>
  <si>
    <t>210111012R00</t>
  </si>
  <si>
    <t xml:space="preserve">Zásuvka domovní zapuštěná -  2P+Z,dvojí zapojení </t>
  </si>
  <si>
    <t>210111104R00</t>
  </si>
  <si>
    <t xml:space="preserve">Zásuvka průmyslová CZ 3243, 45 H,S,Z 3P+Z </t>
  </si>
  <si>
    <t>210190003R00</t>
  </si>
  <si>
    <t xml:space="preserve">Montáž celoplechových rozvodnic do váhy 100 kg </t>
  </si>
  <si>
    <t>210200012T01</t>
  </si>
  <si>
    <t>Svítidlo žárovkové bytové stropní, nástěnné do 100W</t>
  </si>
  <si>
    <t>210201001T01</t>
  </si>
  <si>
    <t>Svítidlo zářivkové interierové stropní 1 x 18W,36W ,58W</t>
  </si>
  <si>
    <t>210201001T02</t>
  </si>
  <si>
    <t>Svítidlo zářivkové interierové stropní 2 x 18W,36W ,58W</t>
  </si>
  <si>
    <t>210201067T01</t>
  </si>
  <si>
    <t>Svítidlo zářivkové průmyslové stropní 1 x 18W,36W, 58W</t>
  </si>
  <si>
    <t>210220321R00</t>
  </si>
  <si>
    <t xml:space="preserve">Svorka na potrubí Bernard, včetně Cu pásku </t>
  </si>
  <si>
    <t>210220451R00</t>
  </si>
  <si>
    <t xml:space="preserve">Ochranné spoj. v prádel.,koupel.,Cu4-16 mm2 volně </t>
  </si>
  <si>
    <t>210300002T00</t>
  </si>
  <si>
    <t xml:space="preserve">Montáž akumulačního ohřívače vody </t>
  </si>
  <si>
    <t>210300301T00</t>
  </si>
  <si>
    <t xml:space="preserve">Montáž nástěnného ventilátoru </t>
  </si>
  <si>
    <t>210300302T00</t>
  </si>
  <si>
    <t xml:space="preserve">Montáž ventilátoru do potrubí </t>
  </si>
  <si>
    <t>210300401T00</t>
  </si>
  <si>
    <t xml:space="preserve">Montáž přímotopného konvektoru </t>
  </si>
  <si>
    <t>210800105R00</t>
  </si>
  <si>
    <t xml:space="preserve">Kabel CYKY 750 V 3x1,5 mm2 uložený pod omítkou </t>
  </si>
  <si>
    <t>210800106R00</t>
  </si>
  <si>
    <t xml:space="preserve">Kabel CYKY 750 V 3x2,5 mm2 uložený pod omítkou </t>
  </si>
  <si>
    <t>210800115R00</t>
  </si>
  <si>
    <t xml:space="preserve">Kabel CYKY 750 V 5x1,5 mm2 uložený pod omítkou </t>
  </si>
  <si>
    <t>210800116R00</t>
  </si>
  <si>
    <t xml:space="preserve">Kabel CYKY 750 V 5x2,5 mm2 uložený pod omítkou </t>
  </si>
  <si>
    <t>210800117R00</t>
  </si>
  <si>
    <t xml:space="preserve">Kabel CYKY 750 V 5x4 mm2 uložený pod omítkou </t>
  </si>
  <si>
    <t>210802319R00</t>
  </si>
  <si>
    <t xml:space="preserve">Šňůra CYSY 5 x 2,50 mm2 volně uložená </t>
  </si>
  <si>
    <t>460680451U00</t>
  </si>
  <si>
    <t xml:space="preserve">Kapsa zeď cihla krabice 7x7x5cm </t>
  </si>
  <si>
    <t>460680581U00</t>
  </si>
  <si>
    <t xml:space="preserve">Rýha hl -3cm š -3cm zeď cihla </t>
  </si>
  <si>
    <t>460680582U00</t>
  </si>
  <si>
    <t xml:space="preserve">Rýha hl -3cm š -5cm zeď cihla </t>
  </si>
  <si>
    <t>460680593U00</t>
  </si>
  <si>
    <t xml:space="preserve">Rýha hl -5cm š -7cm zeď cihla </t>
  </si>
  <si>
    <t>205   R00</t>
  </si>
  <si>
    <t xml:space="preserve">Zednické výpomoci m21      čl.13-5c </t>
  </si>
  <si>
    <t>M611</t>
  </si>
  <si>
    <t>Rozvaděč "RH1"</t>
  </si>
  <si>
    <t>A-9231-0 00</t>
  </si>
  <si>
    <t xml:space="preserve">OZNC.NPS RTE NA PANTOGR.1 PISM </t>
  </si>
  <si>
    <t>KUS</t>
  </si>
  <si>
    <t>B-9001-1 00</t>
  </si>
  <si>
    <t xml:space="preserve">PRPJN POMOCNYCH OBVODU/1 SKRIN </t>
  </si>
  <si>
    <t>B-9102-1 00</t>
  </si>
  <si>
    <t xml:space="preserve">ROZBOC.MUSTEK PE15,N15            + </t>
  </si>
  <si>
    <t>C-3505-1 00</t>
  </si>
  <si>
    <t xml:space="preserve">SPINAC NA LISTU ASN 63/3          + </t>
  </si>
  <si>
    <t>E-0242-1 00</t>
  </si>
  <si>
    <t xml:space="preserve">POJ.ODPINAC DO 32A 3.POL.         + </t>
  </si>
  <si>
    <t>E-1925-0 00</t>
  </si>
  <si>
    <t xml:space="preserve">PREP.OCHRANA DO 100A-1.JEDNOTKA   + </t>
  </si>
  <si>
    <t>E-2000-1 00</t>
  </si>
  <si>
    <t xml:space="preserve">JSTICE 1POL. DO 25A IJ,IJV,LSN </t>
  </si>
  <si>
    <t>E-2010-1 00</t>
  </si>
  <si>
    <t xml:space="preserve">JSTICE 3POL. DO 25A IT,LSN,J7K,SM1 </t>
  </si>
  <si>
    <t>E-2016-1 00</t>
  </si>
  <si>
    <t xml:space="preserve">CHRANIC 2POL. DO 25A FI,SIF,FL7   + </t>
  </si>
  <si>
    <t>E-2019-1 00</t>
  </si>
  <si>
    <t xml:space="preserve">CHRANIC 4POL. DO 63A FI,SIF       + </t>
  </si>
  <si>
    <t>F-0234-1 00</t>
  </si>
  <si>
    <t xml:space="preserve">STYKAC DO 25A S25-40,4.POL.       + </t>
  </si>
  <si>
    <t>F-0235-1 00</t>
  </si>
  <si>
    <t xml:space="preserve">STYKAC S40-40,S63-40,DO 63A       + </t>
  </si>
  <si>
    <t>P-0195-1 00</t>
  </si>
  <si>
    <t xml:space="preserve">SVRK ZPOJ.DO 10A RV2,5,6035-00 </t>
  </si>
  <si>
    <t>34562120</t>
  </si>
  <si>
    <t>Svornice řadová RSA 2,5</t>
  </si>
  <si>
    <t>34562268</t>
  </si>
  <si>
    <t>Svěrka koncová RSAL 35 T 27</t>
  </si>
  <si>
    <t>35711059MO125</t>
  </si>
  <si>
    <t xml:space="preserve">Rozvaděč pod.omítku BF-U-4/132-C, 132j., IP30 </t>
  </si>
  <si>
    <t>35821101LT15</t>
  </si>
  <si>
    <t xml:space="preserve">Stykač 4.pólový - S25-40, 25A, 230V </t>
  </si>
  <si>
    <t>35821101LT18</t>
  </si>
  <si>
    <t xml:space="preserve">Stykač 4.pólový - S40-40, 40A, 230V </t>
  </si>
  <si>
    <t>35821700ST1002</t>
  </si>
  <si>
    <t xml:space="preserve">Kompaktní sv.přep.I.a II.stup FLP-B+C MAXI/3 </t>
  </si>
  <si>
    <t>35821800LT107</t>
  </si>
  <si>
    <t xml:space="preserve">Vypínač na lištu ASN 63/3, 63A </t>
  </si>
  <si>
    <t>35822001LT208</t>
  </si>
  <si>
    <t xml:space="preserve">Propojovací lišta 3.pólová - G-3L-1000/16C, 16mm2 </t>
  </si>
  <si>
    <t>35822001LT215</t>
  </si>
  <si>
    <t xml:space="preserve">Koncová krytka EK-C-2+3 pro - G-3L-1000/16C </t>
  </si>
  <si>
    <t>35822002LT304</t>
  </si>
  <si>
    <t xml:space="preserve">Rozbočovací můstek PE12 - zelený </t>
  </si>
  <si>
    <t>35822002LT305</t>
  </si>
  <si>
    <t xml:space="preserve">Rozbočovací můstek N12 - modrý </t>
  </si>
  <si>
    <t>35822010LT102</t>
  </si>
  <si>
    <t xml:space="preserve">Proudový chránič s nadpr.ochr. LFI 10B/1N/0.03 </t>
  </si>
  <si>
    <t>35822010LT304</t>
  </si>
  <si>
    <t xml:space="preserve">Proudový chránič 4.pólový FI 40-4p/0.03 </t>
  </si>
  <si>
    <t>35822107</t>
  </si>
  <si>
    <t>Jistič do 63 A 1pólový charakter. B  LPN-6B-1</t>
  </si>
  <si>
    <t>35822109</t>
  </si>
  <si>
    <t>Jistič do 63 A 1pólový charakter. B  LPN-10B-1</t>
  </si>
  <si>
    <t>35822110</t>
  </si>
  <si>
    <t>Jistič do 63 A 1pólový charakter. B  LPN-13B-1</t>
  </si>
  <si>
    <t>35822111</t>
  </si>
  <si>
    <t>Jistič do 63 A 1pólový charakter. B  LPN-16B-1</t>
  </si>
  <si>
    <t>35822399</t>
  </si>
  <si>
    <t>Jistič do 63 A 3pólový charakter. B LPN-10B-3</t>
  </si>
  <si>
    <t>35822400</t>
  </si>
  <si>
    <t>Jistič do 63 A 3pólový charakter. B LPN-13B-3</t>
  </si>
  <si>
    <t>35822401</t>
  </si>
  <si>
    <t>Jistič do 63 A 3pólový charakter. B LPN-16B-3</t>
  </si>
  <si>
    <t>35822403</t>
  </si>
  <si>
    <t>Jistič do 63 A 3pólový charakter. B LPN-25B-3</t>
  </si>
  <si>
    <t>35824752</t>
  </si>
  <si>
    <t>Odpínače pojistkové OPV 10/3</t>
  </si>
  <si>
    <t>35824800LT110</t>
  </si>
  <si>
    <t xml:space="preserve">Pojistka válcová tavná PV10 - 32A gG </t>
  </si>
  <si>
    <t>M99</t>
  </si>
  <si>
    <t>Ostatní práce "M"</t>
  </si>
  <si>
    <t>9091  T00</t>
  </si>
  <si>
    <t xml:space="preserve">Vícepráce nad rámec ceníkových položek </t>
  </si>
  <si>
    <t>hod</t>
  </si>
  <si>
    <t>9097  T00</t>
  </si>
  <si>
    <t xml:space="preserve">Koordinace s ostatními profesemi </t>
  </si>
  <si>
    <t>9161  T00</t>
  </si>
  <si>
    <t xml:space="preserve">Vysekání průrazů do zdiva </t>
  </si>
  <si>
    <t>9172  T00</t>
  </si>
  <si>
    <t xml:space="preserve">Zazdění rozvaděčů </t>
  </si>
  <si>
    <t>9991  T00</t>
  </si>
  <si>
    <t xml:space="preserve">Výchozí revize </t>
  </si>
  <si>
    <t>Město Jičín</t>
  </si>
  <si>
    <t>ing. Pavel Jarolímek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</si>
</sst>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2</v>
      </c>
      <c r="D2" s="5" t="str">
        <f>Rekapitulace!G2</f>
        <v>Oprava elektroinstalace - 1.NP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0" t="s">
        <v>321</v>
      </c>
      <c r="D8" s="200"/>
      <c r="E8" s="201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0" t="str">
        <f>Projektant</f>
        <v>ing. Pavel Jarolímek</v>
      </c>
      <c r="D9" s="200"/>
      <c r="E9" s="201"/>
      <c r="F9" s="13"/>
      <c r="G9" s="34"/>
      <c r="H9" s="35"/>
    </row>
    <row r="10" spans="1:8" ht="12.75">
      <c r="A10" s="29" t="s">
        <v>15</v>
      </c>
      <c r="B10" s="13"/>
      <c r="C10" s="200" t="s">
        <v>320</v>
      </c>
      <c r="D10" s="200"/>
      <c r="E10" s="200"/>
      <c r="F10" s="36"/>
      <c r="G10" s="37"/>
      <c r="H10" s="38"/>
    </row>
    <row r="11" spans="1:57" ht="13.5" customHeight="1">
      <c r="A11" s="29" t="s">
        <v>16</v>
      </c>
      <c r="B11" s="13"/>
      <c r="C11" s="200"/>
      <c r="D11" s="200"/>
      <c r="E11" s="200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2"/>
      <c r="D12" s="202"/>
      <c r="E12" s="202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3" t="s">
        <v>34</v>
      </c>
      <c r="B23" s="204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20</v>
      </c>
      <c r="D30" s="86" t="s">
        <v>44</v>
      </c>
      <c r="E30" s="88"/>
      <c r="F30" s="205">
        <f>C23-F32</f>
        <v>0</v>
      </c>
      <c r="G30" s="206"/>
    </row>
    <row r="31" spans="1:7" ht="12.75">
      <c r="A31" s="85" t="s">
        <v>45</v>
      </c>
      <c r="B31" s="86"/>
      <c r="C31" s="87">
        <f>SazbaDPH1</f>
        <v>20</v>
      </c>
      <c r="D31" s="86" t="s">
        <v>46</v>
      </c>
      <c r="E31" s="88"/>
      <c r="F31" s="205">
        <f>ROUND(PRODUCT(F30,C31/100),0)</f>
        <v>0</v>
      </c>
      <c r="G31" s="206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5">
        <v>0</v>
      </c>
      <c r="G32" s="206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6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6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6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6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6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6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6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6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6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49</v>
      </c>
      <c r="B1" s="212"/>
      <c r="C1" s="97" t="str">
        <f>CONCATENATE(cislostavby," ",nazevstavby)</f>
        <v>8793-12 Rekreační středisko Homole</v>
      </c>
      <c r="D1" s="98"/>
      <c r="E1" s="99"/>
      <c r="F1" s="98"/>
      <c r="G1" s="100" t="s">
        <v>50</v>
      </c>
      <c r="H1" s="101" t="s">
        <v>80</v>
      </c>
      <c r="I1" s="102"/>
    </row>
    <row r="2" spans="1:9" ht="13.5" thickBot="1">
      <c r="A2" s="213" t="s">
        <v>51</v>
      </c>
      <c r="B2" s="214"/>
      <c r="C2" s="103" t="str">
        <f>CONCATENATE(cisloobjektu," ",nazevobjektu)</f>
        <v>01 Hygienické zázemí</v>
      </c>
      <c r="D2" s="104"/>
      <c r="E2" s="105"/>
      <c r="F2" s="104"/>
      <c r="G2" s="215" t="s">
        <v>81</v>
      </c>
      <c r="H2" s="216"/>
      <c r="I2" s="2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M00</v>
      </c>
      <c r="B7" s="115" t="str">
        <f>Položky!C7</f>
        <v>Investiční zařízení</v>
      </c>
      <c r="C7" s="66"/>
      <c r="D7" s="116"/>
      <c r="E7" s="195">
        <f>Položky!BA12</f>
        <v>0</v>
      </c>
      <c r="F7" s="196">
        <f>Položky!BB12</f>
        <v>0</v>
      </c>
      <c r="G7" s="196">
        <f>Položky!BC12</f>
        <v>0</v>
      </c>
      <c r="H7" s="196">
        <f>Položky!BD12</f>
        <v>0</v>
      </c>
      <c r="I7" s="197">
        <f>Položky!BE12</f>
        <v>0</v>
      </c>
    </row>
    <row r="8" spans="1:9" s="35" customFormat="1" ht="12.75">
      <c r="A8" s="194" t="str">
        <f>Položky!B13</f>
        <v>M01</v>
      </c>
      <c r="B8" s="115" t="str">
        <f>Položky!C13</f>
        <v>Nosný materiál</v>
      </c>
      <c r="C8" s="66"/>
      <c r="D8" s="116"/>
      <c r="E8" s="195">
        <f>Položky!BA46</f>
        <v>0</v>
      </c>
      <c r="F8" s="196">
        <f>Položky!BB46</f>
        <v>0</v>
      </c>
      <c r="G8" s="196">
        <f>Položky!BC46</f>
        <v>0</v>
      </c>
      <c r="H8" s="196">
        <f>Položky!BD46</f>
        <v>0</v>
      </c>
      <c r="I8" s="197">
        <f>Položky!BE46</f>
        <v>0</v>
      </c>
    </row>
    <row r="9" spans="1:9" s="35" customFormat="1" ht="12.75">
      <c r="A9" s="194" t="str">
        <f>Položky!B47</f>
        <v>M21</v>
      </c>
      <c r="B9" s="115" t="str">
        <f>Položky!C47</f>
        <v>Elektromontáže</v>
      </c>
      <c r="C9" s="66"/>
      <c r="D9" s="116"/>
      <c r="E9" s="195">
        <f>Položky!BA83</f>
        <v>0</v>
      </c>
      <c r="F9" s="196">
        <f>Položky!BB83</f>
        <v>0</v>
      </c>
      <c r="G9" s="196">
        <f>Položky!BC83</f>
        <v>0</v>
      </c>
      <c r="H9" s="196">
        <f>Položky!BD83</f>
        <v>0</v>
      </c>
      <c r="I9" s="197">
        <f>Položky!BE83</f>
        <v>0</v>
      </c>
    </row>
    <row r="10" spans="1:9" s="35" customFormat="1" ht="12.75">
      <c r="A10" s="194" t="str">
        <f>Položky!B84</f>
        <v>M611</v>
      </c>
      <c r="B10" s="115" t="str">
        <f>Položky!C84</f>
        <v>Rozvaděč "RH1"</v>
      </c>
      <c r="C10" s="66"/>
      <c r="D10" s="116"/>
      <c r="E10" s="195">
        <f>Položky!BA123</f>
        <v>0</v>
      </c>
      <c r="F10" s="196">
        <f>Položky!BB123</f>
        <v>0</v>
      </c>
      <c r="G10" s="196">
        <f>Položky!BC123</f>
        <v>0</v>
      </c>
      <c r="H10" s="196">
        <f>Položky!BD123</f>
        <v>0</v>
      </c>
      <c r="I10" s="197">
        <f>Položky!BE123</f>
        <v>0</v>
      </c>
    </row>
    <row r="11" spans="1:9" s="35" customFormat="1" ht="13.5" thickBot="1">
      <c r="A11" s="194" t="str">
        <f>Položky!B124</f>
        <v>M99</v>
      </c>
      <c r="B11" s="115" t="str">
        <f>Položky!C124</f>
        <v>Ostatní práce "M"</v>
      </c>
      <c r="C11" s="66"/>
      <c r="D11" s="116"/>
      <c r="E11" s="195">
        <f>Položky!BA130</f>
        <v>0</v>
      </c>
      <c r="F11" s="196">
        <f>Položky!BB130</f>
        <v>0</v>
      </c>
      <c r="G11" s="196">
        <f>Položky!BC130</f>
        <v>0</v>
      </c>
      <c r="H11" s="196">
        <f>Položky!BD130</f>
        <v>0</v>
      </c>
      <c r="I11" s="197">
        <f>Položky!BE130</f>
        <v>0</v>
      </c>
    </row>
    <row r="12" spans="1:9" s="123" customFormat="1" ht="13.5" thickBot="1">
      <c r="A12" s="117"/>
      <c r="B12" s="118" t="s">
        <v>58</v>
      </c>
      <c r="C12" s="118"/>
      <c r="D12" s="119"/>
      <c r="E12" s="120">
        <f>SUM(E7:E11)</f>
        <v>0</v>
      </c>
      <c r="F12" s="121">
        <f>SUM(F7:F11)</f>
        <v>0</v>
      </c>
      <c r="G12" s="121">
        <f>SUM(G7:G11)</f>
        <v>0</v>
      </c>
      <c r="H12" s="121">
        <f>SUM(H7:H11)</f>
        <v>0</v>
      </c>
      <c r="I12" s="122">
        <f>SUM(I7:I11)</f>
        <v>0</v>
      </c>
    </row>
    <row r="13" spans="1:9" ht="12.75">
      <c r="A13" s="66"/>
      <c r="B13" s="66"/>
      <c r="C13" s="66"/>
      <c r="D13" s="66"/>
      <c r="E13" s="66"/>
      <c r="F13" s="66"/>
      <c r="G13" s="66"/>
      <c r="H13" s="66"/>
      <c r="I13" s="66"/>
    </row>
    <row r="14" spans="1:57" ht="19.5" customHeight="1">
      <c r="A14" s="107" t="s">
        <v>59</v>
      </c>
      <c r="B14" s="107"/>
      <c r="C14" s="107"/>
      <c r="D14" s="107"/>
      <c r="E14" s="107"/>
      <c r="F14" s="107"/>
      <c r="G14" s="124"/>
      <c r="H14" s="107"/>
      <c r="I14" s="107"/>
      <c r="BA14" s="41"/>
      <c r="BB14" s="41"/>
      <c r="BC14" s="41"/>
      <c r="BD14" s="41"/>
      <c r="BE14" s="41"/>
    </row>
    <row r="15" spans="1:9" ht="13.5" thickBo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1" t="s">
        <v>60</v>
      </c>
      <c r="B16" s="72"/>
      <c r="C16" s="72"/>
      <c r="D16" s="125"/>
      <c r="E16" s="126" t="s">
        <v>61</v>
      </c>
      <c r="F16" s="127" t="s">
        <v>62</v>
      </c>
      <c r="G16" s="128" t="s">
        <v>63</v>
      </c>
      <c r="H16" s="129"/>
      <c r="I16" s="130" t="s">
        <v>61</v>
      </c>
    </row>
    <row r="17" spans="1:53" ht="12.75">
      <c r="A17" s="64"/>
      <c r="B17" s="55"/>
      <c r="C17" s="55"/>
      <c r="D17" s="131"/>
      <c r="E17" s="132"/>
      <c r="F17" s="133"/>
      <c r="G17" s="134">
        <f>CHOOSE(BA17+1,HSV+PSV,HSV+PSV+Mont,HSV+PSV+Dodavka+Mont,HSV,PSV,Mont,Dodavka,Mont+Dodavka,0)</f>
        <v>0</v>
      </c>
      <c r="H17" s="135"/>
      <c r="I17" s="136">
        <f>E17+F17*G17/100</f>
        <v>0</v>
      </c>
      <c r="BA17">
        <v>8</v>
      </c>
    </row>
    <row r="18" spans="1:9" ht="13.5" thickBot="1">
      <c r="A18" s="137"/>
      <c r="B18" s="138" t="s">
        <v>64</v>
      </c>
      <c r="C18" s="139"/>
      <c r="D18" s="140"/>
      <c r="E18" s="141"/>
      <c r="F18" s="142"/>
      <c r="G18" s="142"/>
      <c r="H18" s="209">
        <f>SUM(H17:H17)</f>
        <v>0</v>
      </c>
      <c r="I18" s="210"/>
    </row>
    <row r="20" spans="2:9" ht="12.75">
      <c r="B20" s="123"/>
      <c r="F20" s="143"/>
      <c r="G20" s="144"/>
      <c r="H20" s="144"/>
      <c r="I20" s="145"/>
    </row>
    <row r="21" spans="6:9" ht="12.75">
      <c r="F21" s="143"/>
      <c r="G21" s="144"/>
      <c r="H21" s="144"/>
      <c r="I21" s="145"/>
    </row>
    <row r="22" spans="6:9" ht="12.75">
      <c r="F22" s="143"/>
      <c r="G22" s="144"/>
      <c r="H22" s="144"/>
      <c r="I22" s="145"/>
    </row>
    <row r="23" spans="6:9" ht="12.75">
      <c r="F23" s="143"/>
      <c r="G23" s="144"/>
      <c r="H23" s="144"/>
      <c r="I23" s="145"/>
    </row>
    <row r="24" spans="6:9" ht="12.75">
      <c r="F24" s="143"/>
      <c r="G24" s="144"/>
      <c r="H24" s="144"/>
      <c r="I24" s="145"/>
    </row>
    <row r="25" spans="6:9" ht="12.75"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</sheetData>
  <sheetProtection/>
  <mergeCells count="4">
    <mergeCell ref="H18:I1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3"/>
  <sheetViews>
    <sheetView showGridLines="0" showZeros="0" tabSelected="1" zoomScalePageLayoutView="0" workbookViewId="0" topLeftCell="A1">
      <selection activeCell="J20" sqref="J20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65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1" t="s">
        <v>49</v>
      </c>
      <c r="B3" s="212"/>
      <c r="C3" s="97" t="str">
        <f>CONCATENATE(cislostavby," ",nazevstavby)</f>
        <v>8793-12 Rekreační středisko Homole</v>
      </c>
      <c r="D3" s="151"/>
      <c r="E3" s="152" t="s">
        <v>66</v>
      </c>
      <c r="F3" s="153" t="str">
        <f>Rekapitulace!H1</f>
        <v>2</v>
      </c>
      <c r="G3" s="154"/>
    </row>
    <row r="4" spans="1:7" ht="13.5" thickBot="1">
      <c r="A4" s="219" t="s">
        <v>51</v>
      </c>
      <c r="B4" s="214"/>
      <c r="C4" s="103" t="str">
        <f>CONCATENATE(cisloobjektu," ",nazevobjektu)</f>
        <v>01 Hygienické zázemí</v>
      </c>
      <c r="D4" s="155"/>
      <c r="E4" s="220" t="str">
        <f>Rekapitulace!G2</f>
        <v>Oprava elektroinstalace - 1.NP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1</v>
      </c>
      <c r="F8" s="175"/>
      <c r="G8" s="176">
        <f>E8*F8</f>
        <v>0</v>
      </c>
      <c r="O8" s="170">
        <v>2</v>
      </c>
      <c r="AA8" s="146">
        <v>12</v>
      </c>
      <c r="AB8" s="146">
        <v>0</v>
      </c>
      <c r="AC8" s="146">
        <v>1</v>
      </c>
      <c r="AZ8" s="146">
        <v>4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12</v>
      </c>
      <c r="CB8" s="177">
        <v>0</v>
      </c>
      <c r="CZ8" s="146">
        <v>0</v>
      </c>
    </row>
    <row r="9" spans="1:104" ht="12.75">
      <c r="A9" s="171">
        <v>2</v>
      </c>
      <c r="B9" s="172" t="s">
        <v>87</v>
      </c>
      <c r="C9" s="173" t="s">
        <v>88</v>
      </c>
      <c r="D9" s="174" t="s">
        <v>86</v>
      </c>
      <c r="E9" s="175">
        <v>2</v>
      </c>
      <c r="F9" s="175"/>
      <c r="G9" s="176">
        <f>E9*F9</f>
        <v>0</v>
      </c>
      <c r="O9" s="170">
        <v>2</v>
      </c>
      <c r="AA9" s="146">
        <v>12</v>
      </c>
      <c r="AB9" s="146">
        <v>0</v>
      </c>
      <c r="AC9" s="146">
        <v>2</v>
      </c>
      <c r="AZ9" s="146">
        <v>4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12</v>
      </c>
      <c r="CB9" s="177">
        <v>0</v>
      </c>
      <c r="CZ9" s="146">
        <v>0</v>
      </c>
    </row>
    <row r="10" spans="1:104" ht="12.75">
      <c r="A10" s="171">
        <v>3</v>
      </c>
      <c r="B10" s="172" t="s">
        <v>89</v>
      </c>
      <c r="C10" s="173" t="s">
        <v>90</v>
      </c>
      <c r="D10" s="174" t="s">
        <v>86</v>
      </c>
      <c r="E10" s="175">
        <v>2</v>
      </c>
      <c r="F10" s="175"/>
      <c r="G10" s="176">
        <f>E10*F10</f>
        <v>0</v>
      </c>
      <c r="O10" s="170">
        <v>2</v>
      </c>
      <c r="AA10" s="146">
        <v>12</v>
      </c>
      <c r="AB10" s="146">
        <v>0</v>
      </c>
      <c r="AC10" s="146">
        <v>3</v>
      </c>
      <c r="AZ10" s="146">
        <v>4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12</v>
      </c>
      <c r="CB10" s="177">
        <v>0</v>
      </c>
      <c r="CZ10" s="146">
        <v>0</v>
      </c>
    </row>
    <row r="11" spans="1:104" ht="12.75">
      <c r="A11" s="171">
        <v>4</v>
      </c>
      <c r="B11" s="172" t="s">
        <v>91</v>
      </c>
      <c r="C11" s="173" t="s">
        <v>92</v>
      </c>
      <c r="D11" s="174" t="s">
        <v>62</v>
      </c>
      <c r="E11" s="175">
        <v>80.7</v>
      </c>
      <c r="F11" s="175"/>
      <c r="G11" s="176">
        <f>E11*F11</f>
        <v>0</v>
      </c>
      <c r="O11" s="170">
        <v>2</v>
      </c>
      <c r="AA11" s="146">
        <v>1</v>
      </c>
      <c r="AB11" s="146">
        <v>9</v>
      </c>
      <c r="AC11" s="146">
        <v>9</v>
      </c>
      <c r="AZ11" s="146">
        <v>4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9</v>
      </c>
      <c r="CZ11" s="146">
        <v>0</v>
      </c>
    </row>
    <row r="12" spans="1:57" ht="12.75">
      <c r="A12" s="178"/>
      <c r="B12" s="179" t="s">
        <v>75</v>
      </c>
      <c r="C12" s="180" t="str">
        <f>CONCATENATE(B7," ",C7)</f>
        <v>M00 Investiční zařízení</v>
      </c>
      <c r="D12" s="181"/>
      <c r="E12" s="182"/>
      <c r="F12" s="183"/>
      <c r="G12" s="184">
        <f>SUM(G7:G11)</f>
        <v>0</v>
      </c>
      <c r="O12" s="170">
        <v>4</v>
      </c>
      <c r="BA12" s="185">
        <f>SUM(BA7:BA11)</f>
        <v>0</v>
      </c>
      <c r="BB12" s="185">
        <f>SUM(BB7:BB11)</f>
        <v>0</v>
      </c>
      <c r="BC12" s="185">
        <f>SUM(BC7:BC11)</f>
        <v>0</v>
      </c>
      <c r="BD12" s="185">
        <f>SUM(BD7:BD11)</f>
        <v>0</v>
      </c>
      <c r="BE12" s="185">
        <f>SUM(BE7:BE11)</f>
        <v>0</v>
      </c>
    </row>
    <row r="13" spans="1:15" ht="12.75">
      <c r="A13" s="163" t="s">
        <v>74</v>
      </c>
      <c r="B13" s="164" t="s">
        <v>93</v>
      </c>
      <c r="C13" s="165" t="s">
        <v>94</v>
      </c>
      <c r="D13" s="166"/>
      <c r="E13" s="167"/>
      <c r="F13" s="167"/>
      <c r="G13" s="168"/>
      <c r="H13" s="169"/>
      <c r="I13" s="169"/>
      <c r="O13" s="170">
        <v>1</v>
      </c>
    </row>
    <row r="14" spans="1:104" ht="12.75">
      <c r="A14" s="171">
        <v>5</v>
      </c>
      <c r="B14" s="172" t="s">
        <v>95</v>
      </c>
      <c r="C14" s="173" t="s">
        <v>96</v>
      </c>
      <c r="D14" s="174" t="s">
        <v>97</v>
      </c>
      <c r="E14" s="175">
        <v>115</v>
      </c>
      <c r="F14" s="175"/>
      <c r="G14" s="176">
        <f aca="true" t="shared" si="0" ref="G14:G45">E14*F14</f>
        <v>0</v>
      </c>
      <c r="O14" s="170">
        <v>2</v>
      </c>
      <c r="AA14" s="146">
        <v>3</v>
      </c>
      <c r="AB14" s="146">
        <v>9</v>
      </c>
      <c r="AC14" s="146">
        <v>34111030</v>
      </c>
      <c r="AZ14" s="146">
        <v>3</v>
      </c>
      <c r="BA14" s="146">
        <f aca="true" t="shared" si="1" ref="BA14:BA45">IF(AZ14=1,G14,0)</f>
        <v>0</v>
      </c>
      <c r="BB14" s="146">
        <f aca="true" t="shared" si="2" ref="BB14:BB45">IF(AZ14=2,G14,0)</f>
        <v>0</v>
      </c>
      <c r="BC14" s="146">
        <f aca="true" t="shared" si="3" ref="BC14:BC45">IF(AZ14=3,G14,0)</f>
        <v>0</v>
      </c>
      <c r="BD14" s="146">
        <f aca="true" t="shared" si="4" ref="BD14:BD45">IF(AZ14=4,G14,0)</f>
        <v>0</v>
      </c>
      <c r="BE14" s="146">
        <f aca="true" t="shared" si="5" ref="BE14:BE45">IF(AZ14=5,G14,0)</f>
        <v>0</v>
      </c>
      <c r="CA14" s="177">
        <v>3</v>
      </c>
      <c r="CB14" s="177">
        <v>9</v>
      </c>
      <c r="CZ14" s="146">
        <v>0</v>
      </c>
    </row>
    <row r="15" spans="1:104" ht="12.75">
      <c r="A15" s="171">
        <v>6</v>
      </c>
      <c r="B15" s="172" t="s">
        <v>98</v>
      </c>
      <c r="C15" s="173" t="s">
        <v>99</v>
      </c>
      <c r="D15" s="174" t="s">
        <v>97</v>
      </c>
      <c r="E15" s="175">
        <v>310</v>
      </c>
      <c r="F15" s="175"/>
      <c r="G15" s="176">
        <f t="shared" si="0"/>
        <v>0</v>
      </c>
      <c r="O15" s="170">
        <v>2</v>
      </c>
      <c r="AA15" s="146">
        <v>3</v>
      </c>
      <c r="AB15" s="146">
        <v>9</v>
      </c>
      <c r="AC15" s="146">
        <v>34111032</v>
      </c>
      <c r="AZ15" s="146">
        <v>3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3</v>
      </c>
      <c r="CB15" s="177">
        <v>9</v>
      </c>
      <c r="CZ15" s="146">
        <v>0</v>
      </c>
    </row>
    <row r="16" spans="1:104" ht="12.75">
      <c r="A16" s="171">
        <v>7</v>
      </c>
      <c r="B16" s="172" t="s">
        <v>100</v>
      </c>
      <c r="C16" s="173" t="s">
        <v>101</v>
      </c>
      <c r="D16" s="174" t="s">
        <v>97</v>
      </c>
      <c r="E16" s="175">
        <v>65</v>
      </c>
      <c r="F16" s="175"/>
      <c r="G16" s="176">
        <f t="shared" si="0"/>
        <v>0</v>
      </c>
      <c r="O16" s="170">
        <v>2</v>
      </c>
      <c r="AA16" s="146">
        <v>3</v>
      </c>
      <c r="AB16" s="146">
        <v>9</v>
      </c>
      <c r="AC16" s="146">
        <v>34111038</v>
      </c>
      <c r="AZ16" s="146">
        <v>3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3</v>
      </c>
      <c r="CB16" s="177">
        <v>9</v>
      </c>
      <c r="CZ16" s="146">
        <v>0</v>
      </c>
    </row>
    <row r="17" spans="1:104" ht="12.75">
      <c r="A17" s="171">
        <v>8</v>
      </c>
      <c r="B17" s="172" t="s">
        <v>102</v>
      </c>
      <c r="C17" s="173" t="s">
        <v>103</v>
      </c>
      <c r="D17" s="174" t="s">
        <v>97</v>
      </c>
      <c r="E17" s="175">
        <v>25</v>
      </c>
      <c r="F17" s="175"/>
      <c r="G17" s="176">
        <f t="shared" si="0"/>
        <v>0</v>
      </c>
      <c r="O17" s="170">
        <v>2</v>
      </c>
      <c r="AA17" s="146">
        <v>3</v>
      </c>
      <c r="AB17" s="146">
        <v>9</v>
      </c>
      <c r="AC17" s="146">
        <v>34111090</v>
      </c>
      <c r="AZ17" s="146">
        <v>3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3</v>
      </c>
      <c r="CB17" s="177">
        <v>9</v>
      </c>
      <c r="CZ17" s="146">
        <v>0</v>
      </c>
    </row>
    <row r="18" spans="1:104" ht="12.75">
      <c r="A18" s="171">
        <v>9</v>
      </c>
      <c r="B18" s="172" t="s">
        <v>104</v>
      </c>
      <c r="C18" s="173" t="s">
        <v>105</v>
      </c>
      <c r="D18" s="174" t="s">
        <v>97</v>
      </c>
      <c r="E18" s="175">
        <v>70</v>
      </c>
      <c r="F18" s="175"/>
      <c r="G18" s="176">
        <f t="shared" si="0"/>
        <v>0</v>
      </c>
      <c r="O18" s="170">
        <v>2</v>
      </c>
      <c r="AA18" s="146">
        <v>3</v>
      </c>
      <c r="AB18" s="146">
        <v>9</v>
      </c>
      <c r="AC18" s="146">
        <v>34111094</v>
      </c>
      <c r="AZ18" s="146">
        <v>3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3</v>
      </c>
      <c r="CB18" s="177">
        <v>9</v>
      </c>
      <c r="CZ18" s="146">
        <v>0</v>
      </c>
    </row>
    <row r="19" spans="1:104" ht="12.75">
      <c r="A19" s="171">
        <v>10</v>
      </c>
      <c r="B19" s="172" t="s">
        <v>106</v>
      </c>
      <c r="C19" s="173" t="s">
        <v>107</v>
      </c>
      <c r="D19" s="174" t="s">
        <v>97</v>
      </c>
      <c r="E19" s="175">
        <v>13</v>
      </c>
      <c r="F19" s="175"/>
      <c r="G19" s="176">
        <f t="shared" si="0"/>
        <v>0</v>
      </c>
      <c r="O19" s="170">
        <v>2</v>
      </c>
      <c r="AA19" s="146">
        <v>3</v>
      </c>
      <c r="AB19" s="146">
        <v>9</v>
      </c>
      <c r="AC19" s="146">
        <v>34111098</v>
      </c>
      <c r="AZ19" s="146">
        <v>3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3</v>
      </c>
      <c r="CB19" s="177">
        <v>9</v>
      </c>
      <c r="CZ19" s="146">
        <v>0</v>
      </c>
    </row>
    <row r="20" spans="1:104" ht="12.75">
      <c r="A20" s="171">
        <v>11</v>
      </c>
      <c r="B20" s="172" t="s">
        <v>108</v>
      </c>
      <c r="C20" s="173" t="s">
        <v>109</v>
      </c>
      <c r="D20" s="174" t="s">
        <v>97</v>
      </c>
      <c r="E20" s="175">
        <v>50</v>
      </c>
      <c r="F20" s="175"/>
      <c r="G20" s="176">
        <f t="shared" si="0"/>
        <v>0</v>
      </c>
      <c r="O20" s="170">
        <v>2</v>
      </c>
      <c r="AA20" s="146">
        <v>3</v>
      </c>
      <c r="AB20" s="146">
        <v>9</v>
      </c>
      <c r="AC20" s="146">
        <v>34140965</v>
      </c>
      <c r="AZ20" s="146">
        <v>3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3</v>
      </c>
      <c r="CB20" s="177">
        <v>9</v>
      </c>
      <c r="CZ20" s="146">
        <v>0</v>
      </c>
    </row>
    <row r="21" spans="1:104" ht="12.75">
      <c r="A21" s="171">
        <v>12</v>
      </c>
      <c r="B21" s="172" t="s">
        <v>110</v>
      </c>
      <c r="C21" s="173" t="s">
        <v>111</v>
      </c>
      <c r="D21" s="174" t="s">
        <v>97</v>
      </c>
      <c r="E21" s="175">
        <v>10</v>
      </c>
      <c r="F21" s="175"/>
      <c r="G21" s="176">
        <f t="shared" si="0"/>
        <v>0</v>
      </c>
      <c r="O21" s="170">
        <v>2</v>
      </c>
      <c r="AA21" s="146">
        <v>3</v>
      </c>
      <c r="AB21" s="146">
        <v>9</v>
      </c>
      <c r="AC21" s="146">
        <v>34143830</v>
      </c>
      <c r="AZ21" s="146">
        <v>3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3</v>
      </c>
      <c r="CB21" s="177">
        <v>9</v>
      </c>
      <c r="CZ21" s="146">
        <v>0</v>
      </c>
    </row>
    <row r="22" spans="1:104" ht="12.75">
      <c r="A22" s="171">
        <v>13</v>
      </c>
      <c r="B22" s="172" t="s">
        <v>112</v>
      </c>
      <c r="C22" s="173" t="s">
        <v>113</v>
      </c>
      <c r="D22" s="174" t="s">
        <v>86</v>
      </c>
      <c r="E22" s="175">
        <v>10</v>
      </c>
      <c r="F22" s="175"/>
      <c r="G22" s="176">
        <f t="shared" si="0"/>
        <v>0</v>
      </c>
      <c r="O22" s="170">
        <v>2</v>
      </c>
      <c r="AA22" s="146">
        <v>12</v>
      </c>
      <c r="AB22" s="146">
        <v>0</v>
      </c>
      <c r="AC22" s="146">
        <v>13</v>
      </c>
      <c r="AZ22" s="146">
        <v>4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12</v>
      </c>
      <c r="CB22" s="177">
        <v>0</v>
      </c>
      <c r="CZ22" s="146">
        <v>0</v>
      </c>
    </row>
    <row r="23" spans="1:104" ht="12.75">
      <c r="A23" s="171">
        <v>14</v>
      </c>
      <c r="B23" s="172" t="s">
        <v>114</v>
      </c>
      <c r="C23" s="173" t="s">
        <v>115</v>
      </c>
      <c r="D23" s="174" t="s">
        <v>86</v>
      </c>
      <c r="E23" s="175">
        <v>10</v>
      </c>
      <c r="F23" s="175"/>
      <c r="G23" s="176">
        <f t="shared" si="0"/>
        <v>0</v>
      </c>
      <c r="O23" s="170">
        <v>2</v>
      </c>
      <c r="AA23" s="146">
        <v>12</v>
      </c>
      <c r="AB23" s="146">
        <v>0</v>
      </c>
      <c r="AC23" s="146">
        <v>14</v>
      </c>
      <c r="AZ23" s="146">
        <v>4</v>
      </c>
      <c r="BA23" s="146">
        <f t="shared" si="1"/>
        <v>0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7">
        <v>12</v>
      </c>
      <c r="CB23" s="177">
        <v>0</v>
      </c>
      <c r="CZ23" s="146">
        <v>0</v>
      </c>
    </row>
    <row r="24" spans="1:104" ht="12.75">
      <c r="A24" s="171">
        <v>15</v>
      </c>
      <c r="B24" s="172" t="s">
        <v>116</v>
      </c>
      <c r="C24" s="173" t="s">
        <v>117</v>
      </c>
      <c r="D24" s="174" t="s">
        <v>86</v>
      </c>
      <c r="E24" s="175">
        <v>2</v>
      </c>
      <c r="F24" s="175"/>
      <c r="G24" s="176">
        <f t="shared" si="0"/>
        <v>0</v>
      </c>
      <c r="O24" s="170">
        <v>2</v>
      </c>
      <c r="AA24" s="146">
        <v>12</v>
      </c>
      <c r="AB24" s="146">
        <v>0</v>
      </c>
      <c r="AC24" s="146">
        <v>15</v>
      </c>
      <c r="AZ24" s="146">
        <v>4</v>
      </c>
      <c r="BA24" s="146">
        <f t="shared" si="1"/>
        <v>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7">
        <v>12</v>
      </c>
      <c r="CB24" s="177">
        <v>0</v>
      </c>
      <c r="CZ24" s="146">
        <v>0</v>
      </c>
    </row>
    <row r="25" spans="1:104" ht="12.75">
      <c r="A25" s="171">
        <v>16</v>
      </c>
      <c r="B25" s="172" t="s">
        <v>118</v>
      </c>
      <c r="C25" s="173" t="s">
        <v>119</v>
      </c>
      <c r="D25" s="174" t="s">
        <v>86</v>
      </c>
      <c r="E25" s="175">
        <v>6</v>
      </c>
      <c r="F25" s="175"/>
      <c r="G25" s="176">
        <f t="shared" si="0"/>
        <v>0</v>
      </c>
      <c r="O25" s="170">
        <v>2</v>
      </c>
      <c r="AA25" s="146">
        <v>12</v>
      </c>
      <c r="AB25" s="146">
        <v>0</v>
      </c>
      <c r="AC25" s="146">
        <v>16</v>
      </c>
      <c r="AZ25" s="146">
        <v>4</v>
      </c>
      <c r="BA25" s="146">
        <f t="shared" si="1"/>
        <v>0</v>
      </c>
      <c r="BB25" s="146">
        <f t="shared" si="2"/>
        <v>0</v>
      </c>
      <c r="BC25" s="146">
        <f t="shared" si="3"/>
        <v>0</v>
      </c>
      <c r="BD25" s="146">
        <f t="shared" si="4"/>
        <v>0</v>
      </c>
      <c r="BE25" s="146">
        <f t="shared" si="5"/>
        <v>0</v>
      </c>
      <c r="CA25" s="177">
        <v>12</v>
      </c>
      <c r="CB25" s="177">
        <v>0</v>
      </c>
      <c r="CZ25" s="146">
        <v>0</v>
      </c>
    </row>
    <row r="26" spans="1:104" ht="12.75">
      <c r="A26" s="171">
        <v>17</v>
      </c>
      <c r="B26" s="172" t="s">
        <v>120</v>
      </c>
      <c r="C26" s="173" t="s">
        <v>121</v>
      </c>
      <c r="D26" s="174" t="s">
        <v>86</v>
      </c>
      <c r="E26" s="175">
        <v>2</v>
      </c>
      <c r="F26" s="175"/>
      <c r="G26" s="176">
        <f t="shared" si="0"/>
        <v>0</v>
      </c>
      <c r="O26" s="170">
        <v>2</v>
      </c>
      <c r="AA26" s="146">
        <v>12</v>
      </c>
      <c r="AB26" s="146">
        <v>0</v>
      </c>
      <c r="AC26" s="146">
        <v>17</v>
      </c>
      <c r="AZ26" s="146">
        <v>4</v>
      </c>
      <c r="BA26" s="146">
        <f t="shared" si="1"/>
        <v>0</v>
      </c>
      <c r="BB26" s="146">
        <f t="shared" si="2"/>
        <v>0</v>
      </c>
      <c r="BC26" s="146">
        <f t="shared" si="3"/>
        <v>0</v>
      </c>
      <c r="BD26" s="146">
        <f t="shared" si="4"/>
        <v>0</v>
      </c>
      <c r="BE26" s="146">
        <f t="shared" si="5"/>
        <v>0</v>
      </c>
      <c r="CA26" s="177">
        <v>12</v>
      </c>
      <c r="CB26" s="177">
        <v>0</v>
      </c>
      <c r="CZ26" s="146">
        <v>0</v>
      </c>
    </row>
    <row r="27" spans="1:104" ht="12.75">
      <c r="A27" s="171">
        <v>18</v>
      </c>
      <c r="B27" s="172" t="s">
        <v>122</v>
      </c>
      <c r="C27" s="173" t="s">
        <v>123</v>
      </c>
      <c r="D27" s="174" t="s">
        <v>86</v>
      </c>
      <c r="E27" s="175">
        <v>1</v>
      </c>
      <c r="F27" s="175"/>
      <c r="G27" s="176">
        <f t="shared" si="0"/>
        <v>0</v>
      </c>
      <c r="O27" s="170">
        <v>2</v>
      </c>
      <c r="AA27" s="146">
        <v>3</v>
      </c>
      <c r="AB27" s="146">
        <v>9</v>
      </c>
      <c r="AC27" s="146">
        <v>34536398</v>
      </c>
      <c r="AZ27" s="146">
        <v>3</v>
      </c>
      <c r="BA27" s="146">
        <f t="shared" si="1"/>
        <v>0</v>
      </c>
      <c r="BB27" s="146">
        <f t="shared" si="2"/>
        <v>0</v>
      </c>
      <c r="BC27" s="146">
        <f t="shared" si="3"/>
        <v>0</v>
      </c>
      <c r="BD27" s="146">
        <f t="shared" si="4"/>
        <v>0</v>
      </c>
      <c r="BE27" s="146">
        <f t="shared" si="5"/>
        <v>0</v>
      </c>
      <c r="CA27" s="177">
        <v>3</v>
      </c>
      <c r="CB27" s="177">
        <v>9</v>
      </c>
      <c r="CZ27" s="146">
        <v>0</v>
      </c>
    </row>
    <row r="28" spans="1:104" ht="12.75">
      <c r="A28" s="171">
        <v>19</v>
      </c>
      <c r="B28" s="172" t="s">
        <v>124</v>
      </c>
      <c r="C28" s="173" t="s">
        <v>125</v>
      </c>
      <c r="D28" s="174" t="s">
        <v>86</v>
      </c>
      <c r="E28" s="175">
        <v>2</v>
      </c>
      <c r="F28" s="175"/>
      <c r="G28" s="176">
        <f t="shared" si="0"/>
        <v>0</v>
      </c>
      <c r="O28" s="170">
        <v>2</v>
      </c>
      <c r="AA28" s="146">
        <v>12</v>
      </c>
      <c r="AB28" s="146">
        <v>0</v>
      </c>
      <c r="AC28" s="146">
        <v>19</v>
      </c>
      <c r="AZ28" s="146">
        <v>4</v>
      </c>
      <c r="BA28" s="146">
        <f t="shared" si="1"/>
        <v>0</v>
      </c>
      <c r="BB28" s="146">
        <f t="shared" si="2"/>
        <v>0</v>
      </c>
      <c r="BC28" s="146">
        <f t="shared" si="3"/>
        <v>0</v>
      </c>
      <c r="BD28" s="146">
        <f t="shared" si="4"/>
        <v>0</v>
      </c>
      <c r="BE28" s="146">
        <f t="shared" si="5"/>
        <v>0</v>
      </c>
      <c r="CA28" s="177">
        <v>12</v>
      </c>
      <c r="CB28" s="177">
        <v>0</v>
      </c>
      <c r="CZ28" s="146">
        <v>0</v>
      </c>
    </row>
    <row r="29" spans="1:104" ht="12.75">
      <c r="A29" s="171">
        <v>20</v>
      </c>
      <c r="B29" s="172" t="s">
        <v>126</v>
      </c>
      <c r="C29" s="173" t="s">
        <v>127</v>
      </c>
      <c r="D29" s="174" t="s">
        <v>86</v>
      </c>
      <c r="E29" s="175">
        <v>9</v>
      </c>
      <c r="F29" s="175"/>
      <c r="G29" s="176">
        <f t="shared" si="0"/>
        <v>0</v>
      </c>
      <c r="O29" s="170">
        <v>2</v>
      </c>
      <c r="AA29" s="146">
        <v>12</v>
      </c>
      <c r="AB29" s="146">
        <v>0</v>
      </c>
      <c r="AC29" s="146">
        <v>20</v>
      </c>
      <c r="AZ29" s="146">
        <v>4</v>
      </c>
      <c r="BA29" s="146">
        <f t="shared" si="1"/>
        <v>0</v>
      </c>
      <c r="BB29" s="146">
        <f t="shared" si="2"/>
        <v>0</v>
      </c>
      <c r="BC29" s="146">
        <f t="shared" si="3"/>
        <v>0</v>
      </c>
      <c r="BD29" s="146">
        <f t="shared" si="4"/>
        <v>0</v>
      </c>
      <c r="BE29" s="146">
        <f t="shared" si="5"/>
        <v>0</v>
      </c>
      <c r="CA29" s="177">
        <v>12</v>
      </c>
      <c r="CB29" s="177">
        <v>0</v>
      </c>
      <c r="CZ29" s="146">
        <v>0</v>
      </c>
    </row>
    <row r="30" spans="1:104" ht="12.75">
      <c r="A30" s="171">
        <v>21</v>
      </c>
      <c r="B30" s="172" t="s">
        <v>128</v>
      </c>
      <c r="C30" s="173" t="s">
        <v>129</v>
      </c>
      <c r="D30" s="174" t="s">
        <v>97</v>
      </c>
      <c r="E30" s="175">
        <v>15</v>
      </c>
      <c r="F30" s="175"/>
      <c r="G30" s="176">
        <f t="shared" si="0"/>
        <v>0</v>
      </c>
      <c r="O30" s="170">
        <v>2</v>
      </c>
      <c r="AA30" s="146">
        <v>12</v>
      </c>
      <c r="AB30" s="146">
        <v>0</v>
      </c>
      <c r="AC30" s="146">
        <v>21</v>
      </c>
      <c r="AZ30" s="146">
        <v>4</v>
      </c>
      <c r="BA30" s="146">
        <f t="shared" si="1"/>
        <v>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7">
        <v>12</v>
      </c>
      <c r="CB30" s="177">
        <v>0</v>
      </c>
      <c r="CZ30" s="146">
        <v>0</v>
      </c>
    </row>
    <row r="31" spans="1:104" ht="12.75">
      <c r="A31" s="171">
        <v>22</v>
      </c>
      <c r="B31" s="172" t="s">
        <v>130</v>
      </c>
      <c r="C31" s="173" t="s">
        <v>131</v>
      </c>
      <c r="D31" s="174" t="s">
        <v>86</v>
      </c>
      <c r="E31" s="175">
        <v>31</v>
      </c>
      <c r="F31" s="175"/>
      <c r="G31" s="176">
        <f t="shared" si="0"/>
        <v>0</v>
      </c>
      <c r="O31" s="170">
        <v>2</v>
      </c>
      <c r="AA31" s="146">
        <v>12</v>
      </c>
      <c r="AB31" s="146">
        <v>0</v>
      </c>
      <c r="AC31" s="146">
        <v>22</v>
      </c>
      <c r="AZ31" s="146">
        <v>4</v>
      </c>
      <c r="BA31" s="146">
        <f t="shared" si="1"/>
        <v>0</v>
      </c>
      <c r="BB31" s="146">
        <f t="shared" si="2"/>
        <v>0</v>
      </c>
      <c r="BC31" s="146">
        <f t="shared" si="3"/>
        <v>0</v>
      </c>
      <c r="BD31" s="146">
        <f t="shared" si="4"/>
        <v>0</v>
      </c>
      <c r="BE31" s="146">
        <f t="shared" si="5"/>
        <v>0</v>
      </c>
      <c r="CA31" s="177">
        <v>12</v>
      </c>
      <c r="CB31" s="177">
        <v>0</v>
      </c>
      <c r="CZ31" s="146">
        <v>0</v>
      </c>
    </row>
    <row r="32" spans="1:104" ht="12.75">
      <c r="A32" s="171">
        <v>23</v>
      </c>
      <c r="B32" s="172" t="s">
        <v>132</v>
      </c>
      <c r="C32" s="173" t="s">
        <v>133</v>
      </c>
      <c r="D32" s="174" t="s">
        <v>86</v>
      </c>
      <c r="E32" s="175">
        <v>41</v>
      </c>
      <c r="F32" s="175"/>
      <c r="G32" s="176">
        <f t="shared" si="0"/>
        <v>0</v>
      </c>
      <c r="O32" s="170">
        <v>2</v>
      </c>
      <c r="AA32" s="146">
        <v>12</v>
      </c>
      <c r="AB32" s="146">
        <v>0</v>
      </c>
      <c r="AC32" s="146">
        <v>23</v>
      </c>
      <c r="AZ32" s="146">
        <v>4</v>
      </c>
      <c r="BA32" s="146">
        <f t="shared" si="1"/>
        <v>0</v>
      </c>
      <c r="BB32" s="146">
        <f t="shared" si="2"/>
        <v>0</v>
      </c>
      <c r="BC32" s="146">
        <f t="shared" si="3"/>
        <v>0</v>
      </c>
      <c r="BD32" s="146">
        <f t="shared" si="4"/>
        <v>0</v>
      </c>
      <c r="BE32" s="146">
        <f t="shared" si="5"/>
        <v>0</v>
      </c>
      <c r="CA32" s="177">
        <v>12</v>
      </c>
      <c r="CB32" s="177">
        <v>0</v>
      </c>
      <c r="CZ32" s="146">
        <v>0</v>
      </c>
    </row>
    <row r="33" spans="1:104" ht="12.75">
      <c r="A33" s="171">
        <v>24</v>
      </c>
      <c r="B33" s="172" t="s">
        <v>134</v>
      </c>
      <c r="C33" s="173" t="s">
        <v>135</v>
      </c>
      <c r="D33" s="174" t="s">
        <v>86</v>
      </c>
      <c r="E33" s="175">
        <v>34</v>
      </c>
      <c r="F33" s="175"/>
      <c r="G33" s="176">
        <f t="shared" si="0"/>
        <v>0</v>
      </c>
      <c r="O33" s="170">
        <v>2</v>
      </c>
      <c r="AA33" s="146">
        <v>3</v>
      </c>
      <c r="AB33" s="146">
        <v>9</v>
      </c>
      <c r="AC33" s="146">
        <v>34700002</v>
      </c>
      <c r="AZ33" s="146">
        <v>3</v>
      </c>
      <c r="BA33" s="146">
        <f t="shared" si="1"/>
        <v>0</v>
      </c>
      <c r="BB33" s="146">
        <f t="shared" si="2"/>
        <v>0</v>
      </c>
      <c r="BC33" s="146">
        <f t="shared" si="3"/>
        <v>0</v>
      </c>
      <c r="BD33" s="146">
        <f t="shared" si="4"/>
        <v>0</v>
      </c>
      <c r="BE33" s="146">
        <f t="shared" si="5"/>
        <v>0</v>
      </c>
      <c r="CA33" s="177">
        <v>3</v>
      </c>
      <c r="CB33" s="177">
        <v>9</v>
      </c>
      <c r="CZ33" s="146">
        <v>0</v>
      </c>
    </row>
    <row r="34" spans="1:104" ht="12.75">
      <c r="A34" s="171">
        <v>25</v>
      </c>
      <c r="B34" s="172" t="s">
        <v>136</v>
      </c>
      <c r="C34" s="173" t="s">
        <v>137</v>
      </c>
      <c r="D34" s="174" t="s">
        <v>86</v>
      </c>
      <c r="E34" s="175">
        <v>11</v>
      </c>
      <c r="F34" s="175"/>
      <c r="G34" s="176">
        <f t="shared" si="0"/>
        <v>0</v>
      </c>
      <c r="O34" s="170">
        <v>2</v>
      </c>
      <c r="AA34" s="146">
        <v>12</v>
      </c>
      <c r="AB34" s="146">
        <v>0</v>
      </c>
      <c r="AC34" s="146">
        <v>25</v>
      </c>
      <c r="AZ34" s="146">
        <v>4</v>
      </c>
      <c r="BA34" s="146">
        <f t="shared" si="1"/>
        <v>0</v>
      </c>
      <c r="BB34" s="146">
        <f t="shared" si="2"/>
        <v>0</v>
      </c>
      <c r="BC34" s="146">
        <f t="shared" si="3"/>
        <v>0</v>
      </c>
      <c r="BD34" s="146">
        <f t="shared" si="4"/>
        <v>0</v>
      </c>
      <c r="BE34" s="146">
        <f t="shared" si="5"/>
        <v>0</v>
      </c>
      <c r="CA34" s="177">
        <v>12</v>
      </c>
      <c r="CB34" s="177">
        <v>0</v>
      </c>
      <c r="CZ34" s="146">
        <v>0</v>
      </c>
    </row>
    <row r="35" spans="1:104" ht="12.75">
      <c r="A35" s="171">
        <v>26</v>
      </c>
      <c r="B35" s="172" t="s">
        <v>138</v>
      </c>
      <c r="C35" s="173" t="s">
        <v>139</v>
      </c>
      <c r="D35" s="174" t="s">
        <v>86</v>
      </c>
      <c r="E35" s="175">
        <v>23</v>
      </c>
      <c r="F35" s="175"/>
      <c r="G35" s="176">
        <f t="shared" si="0"/>
        <v>0</v>
      </c>
      <c r="O35" s="170">
        <v>2</v>
      </c>
      <c r="AA35" s="146">
        <v>12</v>
      </c>
      <c r="AB35" s="146">
        <v>0</v>
      </c>
      <c r="AC35" s="146">
        <v>26</v>
      </c>
      <c r="AZ35" s="146">
        <v>4</v>
      </c>
      <c r="BA35" s="146">
        <f t="shared" si="1"/>
        <v>0</v>
      </c>
      <c r="BB35" s="146">
        <f t="shared" si="2"/>
        <v>0</v>
      </c>
      <c r="BC35" s="146">
        <f t="shared" si="3"/>
        <v>0</v>
      </c>
      <c r="BD35" s="146">
        <f t="shared" si="4"/>
        <v>0</v>
      </c>
      <c r="BE35" s="146">
        <f t="shared" si="5"/>
        <v>0</v>
      </c>
      <c r="CA35" s="177">
        <v>12</v>
      </c>
      <c r="CB35" s="177">
        <v>0</v>
      </c>
      <c r="CZ35" s="146">
        <v>0</v>
      </c>
    </row>
    <row r="36" spans="1:104" ht="12.75">
      <c r="A36" s="171">
        <v>27</v>
      </c>
      <c r="B36" s="172" t="s">
        <v>140</v>
      </c>
      <c r="C36" s="173" t="s">
        <v>141</v>
      </c>
      <c r="D36" s="174" t="s">
        <v>86</v>
      </c>
      <c r="E36" s="175">
        <v>31</v>
      </c>
      <c r="F36" s="175"/>
      <c r="G36" s="176">
        <f t="shared" si="0"/>
        <v>0</v>
      </c>
      <c r="O36" s="170">
        <v>2</v>
      </c>
      <c r="AA36" s="146">
        <v>3</v>
      </c>
      <c r="AB36" s="146">
        <v>9</v>
      </c>
      <c r="AC36" s="146">
        <v>34800002</v>
      </c>
      <c r="AZ36" s="146">
        <v>3</v>
      </c>
      <c r="BA36" s="146">
        <f t="shared" si="1"/>
        <v>0</v>
      </c>
      <c r="BB36" s="146">
        <f t="shared" si="2"/>
        <v>0</v>
      </c>
      <c r="BC36" s="146">
        <f t="shared" si="3"/>
        <v>0</v>
      </c>
      <c r="BD36" s="146">
        <f t="shared" si="4"/>
        <v>0</v>
      </c>
      <c r="BE36" s="146">
        <f t="shared" si="5"/>
        <v>0</v>
      </c>
      <c r="CA36" s="177">
        <v>3</v>
      </c>
      <c r="CB36" s="177">
        <v>9</v>
      </c>
      <c r="CZ36" s="146">
        <v>0</v>
      </c>
    </row>
    <row r="37" spans="1:104" ht="12.75">
      <c r="A37" s="171">
        <v>28</v>
      </c>
      <c r="B37" s="172" t="s">
        <v>142</v>
      </c>
      <c r="C37" s="173" t="s">
        <v>143</v>
      </c>
      <c r="D37" s="174" t="s">
        <v>86</v>
      </c>
      <c r="E37" s="175">
        <v>14</v>
      </c>
      <c r="F37" s="175"/>
      <c r="G37" s="176">
        <f t="shared" si="0"/>
        <v>0</v>
      </c>
      <c r="O37" s="170">
        <v>2</v>
      </c>
      <c r="AA37" s="146">
        <v>12</v>
      </c>
      <c r="AB37" s="146">
        <v>0</v>
      </c>
      <c r="AC37" s="146">
        <v>28</v>
      </c>
      <c r="AZ37" s="146">
        <v>4</v>
      </c>
      <c r="BA37" s="146">
        <f t="shared" si="1"/>
        <v>0</v>
      </c>
      <c r="BB37" s="146">
        <f t="shared" si="2"/>
        <v>0</v>
      </c>
      <c r="BC37" s="146">
        <f t="shared" si="3"/>
        <v>0</v>
      </c>
      <c r="BD37" s="146">
        <f t="shared" si="4"/>
        <v>0</v>
      </c>
      <c r="BE37" s="146">
        <f t="shared" si="5"/>
        <v>0</v>
      </c>
      <c r="CA37" s="177">
        <v>12</v>
      </c>
      <c r="CB37" s="177">
        <v>0</v>
      </c>
      <c r="CZ37" s="146">
        <v>0</v>
      </c>
    </row>
    <row r="38" spans="1:104" ht="12.75">
      <c r="A38" s="171">
        <v>29</v>
      </c>
      <c r="B38" s="172" t="s">
        <v>144</v>
      </c>
      <c r="C38" s="173" t="s">
        <v>145</v>
      </c>
      <c r="D38" s="174" t="s">
        <v>86</v>
      </c>
      <c r="E38" s="175">
        <v>3</v>
      </c>
      <c r="F38" s="175"/>
      <c r="G38" s="176">
        <f t="shared" si="0"/>
        <v>0</v>
      </c>
      <c r="O38" s="170">
        <v>2</v>
      </c>
      <c r="AA38" s="146">
        <v>12</v>
      </c>
      <c r="AB38" s="146">
        <v>0</v>
      </c>
      <c r="AC38" s="146">
        <v>29</v>
      </c>
      <c r="AZ38" s="146">
        <v>4</v>
      </c>
      <c r="BA38" s="146">
        <f t="shared" si="1"/>
        <v>0</v>
      </c>
      <c r="BB38" s="146">
        <f t="shared" si="2"/>
        <v>0</v>
      </c>
      <c r="BC38" s="146">
        <f t="shared" si="3"/>
        <v>0</v>
      </c>
      <c r="BD38" s="146">
        <f t="shared" si="4"/>
        <v>0</v>
      </c>
      <c r="BE38" s="146">
        <f t="shared" si="5"/>
        <v>0</v>
      </c>
      <c r="CA38" s="177">
        <v>12</v>
      </c>
      <c r="CB38" s="177">
        <v>0</v>
      </c>
      <c r="CZ38" s="146">
        <v>0</v>
      </c>
    </row>
    <row r="39" spans="1:104" ht="12.75">
      <c r="A39" s="171">
        <v>30</v>
      </c>
      <c r="B39" s="172" t="s">
        <v>146</v>
      </c>
      <c r="C39" s="173" t="s">
        <v>147</v>
      </c>
      <c r="D39" s="174" t="s">
        <v>86</v>
      </c>
      <c r="E39" s="175">
        <v>3</v>
      </c>
      <c r="F39" s="175"/>
      <c r="G39" s="176">
        <f t="shared" si="0"/>
        <v>0</v>
      </c>
      <c r="O39" s="170">
        <v>2</v>
      </c>
      <c r="AA39" s="146">
        <v>12</v>
      </c>
      <c r="AB39" s="146">
        <v>0</v>
      </c>
      <c r="AC39" s="146">
        <v>30</v>
      </c>
      <c r="AZ39" s="146">
        <v>4</v>
      </c>
      <c r="BA39" s="146">
        <f t="shared" si="1"/>
        <v>0</v>
      </c>
      <c r="BB39" s="146">
        <f t="shared" si="2"/>
        <v>0</v>
      </c>
      <c r="BC39" s="146">
        <f t="shared" si="3"/>
        <v>0</v>
      </c>
      <c r="BD39" s="146">
        <f t="shared" si="4"/>
        <v>0</v>
      </c>
      <c r="BE39" s="146">
        <f t="shared" si="5"/>
        <v>0</v>
      </c>
      <c r="CA39" s="177">
        <v>12</v>
      </c>
      <c r="CB39" s="177">
        <v>0</v>
      </c>
      <c r="CZ39" s="146">
        <v>0</v>
      </c>
    </row>
    <row r="40" spans="1:104" ht="12.75">
      <c r="A40" s="171">
        <v>31</v>
      </c>
      <c r="B40" s="172" t="s">
        <v>148</v>
      </c>
      <c r="C40" s="173" t="s">
        <v>149</v>
      </c>
      <c r="D40" s="174" t="s">
        <v>86</v>
      </c>
      <c r="E40" s="175">
        <v>11</v>
      </c>
      <c r="F40" s="175"/>
      <c r="G40" s="176">
        <f t="shared" si="0"/>
        <v>0</v>
      </c>
      <c r="O40" s="170">
        <v>2</v>
      </c>
      <c r="AA40" s="146">
        <v>12</v>
      </c>
      <c r="AB40" s="146">
        <v>0</v>
      </c>
      <c r="AC40" s="146">
        <v>31</v>
      </c>
      <c r="AZ40" s="146">
        <v>4</v>
      </c>
      <c r="BA40" s="146">
        <f t="shared" si="1"/>
        <v>0</v>
      </c>
      <c r="BB40" s="146">
        <f t="shared" si="2"/>
        <v>0</v>
      </c>
      <c r="BC40" s="146">
        <f t="shared" si="3"/>
        <v>0</v>
      </c>
      <c r="BD40" s="146">
        <f t="shared" si="4"/>
        <v>0</v>
      </c>
      <c r="BE40" s="146">
        <f t="shared" si="5"/>
        <v>0</v>
      </c>
      <c r="CA40" s="177">
        <v>12</v>
      </c>
      <c r="CB40" s="177">
        <v>0</v>
      </c>
      <c r="CZ40" s="146">
        <v>0</v>
      </c>
    </row>
    <row r="41" spans="1:104" ht="12.75">
      <c r="A41" s="171">
        <v>32</v>
      </c>
      <c r="B41" s="172" t="s">
        <v>150</v>
      </c>
      <c r="C41" s="173" t="s">
        <v>151</v>
      </c>
      <c r="D41" s="174" t="s">
        <v>86</v>
      </c>
      <c r="E41" s="175">
        <v>18</v>
      </c>
      <c r="F41" s="175"/>
      <c r="G41" s="176">
        <f t="shared" si="0"/>
        <v>0</v>
      </c>
      <c r="O41" s="170">
        <v>2</v>
      </c>
      <c r="AA41" s="146">
        <v>3</v>
      </c>
      <c r="AB41" s="146">
        <v>9</v>
      </c>
      <c r="AC41" s="146">
        <v>35442071</v>
      </c>
      <c r="AZ41" s="146">
        <v>3</v>
      </c>
      <c r="BA41" s="146">
        <f t="shared" si="1"/>
        <v>0</v>
      </c>
      <c r="BB41" s="146">
        <f t="shared" si="2"/>
        <v>0</v>
      </c>
      <c r="BC41" s="146">
        <f t="shared" si="3"/>
        <v>0</v>
      </c>
      <c r="BD41" s="146">
        <f t="shared" si="4"/>
        <v>0</v>
      </c>
      <c r="BE41" s="146">
        <f t="shared" si="5"/>
        <v>0</v>
      </c>
      <c r="CA41" s="177">
        <v>3</v>
      </c>
      <c r="CB41" s="177">
        <v>9</v>
      </c>
      <c r="CZ41" s="146">
        <v>0</v>
      </c>
    </row>
    <row r="42" spans="1:104" ht="12.75">
      <c r="A42" s="171">
        <v>33</v>
      </c>
      <c r="B42" s="172" t="s">
        <v>152</v>
      </c>
      <c r="C42" s="173" t="s">
        <v>153</v>
      </c>
      <c r="D42" s="174" t="s">
        <v>86</v>
      </c>
      <c r="E42" s="175">
        <v>36</v>
      </c>
      <c r="F42" s="175"/>
      <c r="G42" s="176">
        <f t="shared" si="0"/>
        <v>0</v>
      </c>
      <c r="O42" s="170">
        <v>2</v>
      </c>
      <c r="AA42" s="146">
        <v>3</v>
      </c>
      <c r="AB42" s="146">
        <v>9</v>
      </c>
      <c r="AC42" s="146">
        <v>35442150</v>
      </c>
      <c r="AZ42" s="146">
        <v>3</v>
      </c>
      <c r="BA42" s="146">
        <f t="shared" si="1"/>
        <v>0</v>
      </c>
      <c r="BB42" s="146">
        <f t="shared" si="2"/>
        <v>0</v>
      </c>
      <c r="BC42" s="146">
        <f t="shared" si="3"/>
        <v>0</v>
      </c>
      <c r="BD42" s="146">
        <f t="shared" si="4"/>
        <v>0</v>
      </c>
      <c r="BE42" s="146">
        <f t="shared" si="5"/>
        <v>0</v>
      </c>
      <c r="CA42" s="177">
        <v>3</v>
      </c>
      <c r="CB42" s="177">
        <v>9</v>
      </c>
      <c r="CZ42" s="146">
        <v>0</v>
      </c>
    </row>
    <row r="43" spans="1:104" ht="12.75">
      <c r="A43" s="171">
        <v>34</v>
      </c>
      <c r="B43" s="172" t="s">
        <v>154</v>
      </c>
      <c r="C43" s="173" t="s">
        <v>155</v>
      </c>
      <c r="D43" s="174" t="s">
        <v>86</v>
      </c>
      <c r="E43" s="175">
        <v>1</v>
      </c>
      <c r="F43" s="175"/>
      <c r="G43" s="176">
        <f t="shared" si="0"/>
        <v>0</v>
      </c>
      <c r="O43" s="170">
        <v>2</v>
      </c>
      <c r="AA43" s="146">
        <v>12</v>
      </c>
      <c r="AB43" s="146">
        <v>0</v>
      </c>
      <c r="AC43" s="146">
        <v>34</v>
      </c>
      <c r="AZ43" s="146">
        <v>4</v>
      </c>
      <c r="BA43" s="146">
        <f t="shared" si="1"/>
        <v>0</v>
      </c>
      <c r="BB43" s="146">
        <f t="shared" si="2"/>
        <v>0</v>
      </c>
      <c r="BC43" s="146">
        <f t="shared" si="3"/>
        <v>0</v>
      </c>
      <c r="BD43" s="146">
        <f t="shared" si="4"/>
        <v>0</v>
      </c>
      <c r="BE43" s="146">
        <f t="shared" si="5"/>
        <v>0</v>
      </c>
      <c r="CA43" s="177">
        <v>12</v>
      </c>
      <c r="CB43" s="177">
        <v>0</v>
      </c>
      <c r="CZ43" s="146">
        <v>0</v>
      </c>
    </row>
    <row r="44" spans="1:104" ht="12.75">
      <c r="A44" s="171">
        <v>35</v>
      </c>
      <c r="B44" s="172" t="s">
        <v>156</v>
      </c>
      <c r="C44" s="173" t="s">
        <v>157</v>
      </c>
      <c r="D44" s="174" t="s">
        <v>62</v>
      </c>
      <c r="E44" s="175">
        <v>505.6498</v>
      </c>
      <c r="F44" s="175"/>
      <c r="G44" s="176">
        <f t="shared" si="0"/>
        <v>0</v>
      </c>
      <c r="O44" s="170">
        <v>2</v>
      </c>
      <c r="AA44" s="146">
        <v>1</v>
      </c>
      <c r="AB44" s="146">
        <v>9</v>
      </c>
      <c r="AC44" s="146">
        <v>9</v>
      </c>
      <c r="AZ44" s="146">
        <v>4</v>
      </c>
      <c r="BA44" s="146">
        <f t="shared" si="1"/>
        <v>0</v>
      </c>
      <c r="BB44" s="146">
        <f t="shared" si="2"/>
        <v>0</v>
      </c>
      <c r="BC44" s="146">
        <f t="shared" si="3"/>
        <v>0</v>
      </c>
      <c r="BD44" s="146">
        <f t="shared" si="4"/>
        <v>0</v>
      </c>
      <c r="BE44" s="146">
        <f t="shared" si="5"/>
        <v>0</v>
      </c>
      <c r="CA44" s="177">
        <v>1</v>
      </c>
      <c r="CB44" s="177">
        <v>9</v>
      </c>
      <c r="CZ44" s="146">
        <v>0</v>
      </c>
    </row>
    <row r="45" spans="1:104" ht="12.75">
      <c r="A45" s="171">
        <v>36</v>
      </c>
      <c r="B45" s="172" t="s">
        <v>158</v>
      </c>
      <c r="C45" s="173" t="s">
        <v>159</v>
      </c>
      <c r="D45" s="174" t="s">
        <v>62</v>
      </c>
      <c r="E45" s="175">
        <v>505.6498</v>
      </c>
      <c r="F45" s="175"/>
      <c r="G45" s="176">
        <f t="shared" si="0"/>
        <v>0</v>
      </c>
      <c r="O45" s="170">
        <v>2</v>
      </c>
      <c r="AA45" s="146">
        <v>1</v>
      </c>
      <c r="AB45" s="146">
        <v>9</v>
      </c>
      <c r="AC45" s="146">
        <v>9</v>
      </c>
      <c r="AZ45" s="146">
        <v>4</v>
      </c>
      <c r="BA45" s="146">
        <f t="shared" si="1"/>
        <v>0</v>
      </c>
      <c r="BB45" s="146">
        <f t="shared" si="2"/>
        <v>0</v>
      </c>
      <c r="BC45" s="146">
        <f t="shared" si="3"/>
        <v>0</v>
      </c>
      <c r="BD45" s="146">
        <f t="shared" si="4"/>
        <v>0</v>
      </c>
      <c r="BE45" s="146">
        <f t="shared" si="5"/>
        <v>0</v>
      </c>
      <c r="CA45" s="177">
        <v>1</v>
      </c>
      <c r="CB45" s="177">
        <v>9</v>
      </c>
      <c r="CZ45" s="146">
        <v>0</v>
      </c>
    </row>
    <row r="46" spans="1:57" ht="12.75">
      <c r="A46" s="178"/>
      <c r="B46" s="179" t="s">
        <v>75</v>
      </c>
      <c r="C46" s="180" t="str">
        <f>CONCATENATE(B13," ",C13)</f>
        <v>M01 Nosný materiál</v>
      </c>
      <c r="D46" s="181"/>
      <c r="E46" s="182"/>
      <c r="F46" s="183"/>
      <c r="G46" s="184">
        <f>SUM(G13:G45)</f>
        <v>0</v>
      </c>
      <c r="O46" s="170">
        <v>4</v>
      </c>
      <c r="BA46" s="185">
        <f>SUM(BA13:BA45)</f>
        <v>0</v>
      </c>
      <c r="BB46" s="185">
        <f>SUM(BB13:BB45)</f>
        <v>0</v>
      </c>
      <c r="BC46" s="185">
        <f>SUM(BC13:BC45)</f>
        <v>0</v>
      </c>
      <c r="BD46" s="185">
        <f>SUM(BD13:BD45)</f>
        <v>0</v>
      </c>
      <c r="BE46" s="185">
        <f>SUM(BE13:BE45)</f>
        <v>0</v>
      </c>
    </row>
    <row r="47" spans="1:15" ht="12.75">
      <c r="A47" s="163" t="s">
        <v>74</v>
      </c>
      <c r="B47" s="164" t="s">
        <v>160</v>
      </c>
      <c r="C47" s="165" t="s">
        <v>161</v>
      </c>
      <c r="D47" s="166"/>
      <c r="E47" s="167"/>
      <c r="F47" s="167"/>
      <c r="G47" s="168"/>
      <c r="H47" s="169"/>
      <c r="I47" s="169"/>
      <c r="O47" s="170">
        <v>1</v>
      </c>
    </row>
    <row r="48" spans="1:104" ht="12.75">
      <c r="A48" s="171">
        <v>37</v>
      </c>
      <c r="B48" s="172" t="s">
        <v>162</v>
      </c>
      <c r="C48" s="173" t="s">
        <v>163</v>
      </c>
      <c r="D48" s="174" t="s">
        <v>97</v>
      </c>
      <c r="E48" s="175">
        <v>15</v>
      </c>
      <c r="F48" s="175"/>
      <c r="G48" s="176">
        <f aca="true" t="shared" si="6" ref="G48:G82">E48*F48</f>
        <v>0</v>
      </c>
      <c r="O48" s="170">
        <v>2</v>
      </c>
      <c r="AA48" s="146">
        <v>1</v>
      </c>
      <c r="AB48" s="146">
        <v>9</v>
      </c>
      <c r="AC48" s="146">
        <v>9</v>
      </c>
      <c r="AZ48" s="146">
        <v>4</v>
      </c>
      <c r="BA48" s="146">
        <f aca="true" t="shared" si="7" ref="BA48:BA82">IF(AZ48=1,G48,0)</f>
        <v>0</v>
      </c>
      <c r="BB48" s="146">
        <f aca="true" t="shared" si="8" ref="BB48:BB82">IF(AZ48=2,G48,0)</f>
        <v>0</v>
      </c>
      <c r="BC48" s="146">
        <f aca="true" t="shared" si="9" ref="BC48:BC82">IF(AZ48=3,G48,0)</f>
        <v>0</v>
      </c>
      <c r="BD48" s="146">
        <f aca="true" t="shared" si="10" ref="BD48:BD82">IF(AZ48=4,G48,0)</f>
        <v>0</v>
      </c>
      <c r="BE48" s="146">
        <f aca="true" t="shared" si="11" ref="BE48:BE82">IF(AZ48=5,G48,0)</f>
        <v>0</v>
      </c>
      <c r="CA48" s="177">
        <v>1</v>
      </c>
      <c r="CB48" s="177">
        <v>9</v>
      </c>
      <c r="CZ48" s="146">
        <v>0</v>
      </c>
    </row>
    <row r="49" spans="1:104" ht="12.75">
      <c r="A49" s="171">
        <v>38</v>
      </c>
      <c r="B49" s="172" t="s">
        <v>164</v>
      </c>
      <c r="C49" s="173" t="s">
        <v>165</v>
      </c>
      <c r="D49" s="174" t="s">
        <v>86</v>
      </c>
      <c r="E49" s="175">
        <v>41</v>
      </c>
      <c r="F49" s="175"/>
      <c r="G49" s="176">
        <f t="shared" si="6"/>
        <v>0</v>
      </c>
      <c r="O49" s="170">
        <v>2</v>
      </c>
      <c r="AA49" s="146">
        <v>1</v>
      </c>
      <c r="AB49" s="146">
        <v>9</v>
      </c>
      <c r="AC49" s="146">
        <v>9</v>
      </c>
      <c r="AZ49" s="146">
        <v>4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1</v>
      </c>
      <c r="CB49" s="177">
        <v>9</v>
      </c>
      <c r="CZ49" s="146">
        <v>0</v>
      </c>
    </row>
    <row r="50" spans="1:104" ht="12.75">
      <c r="A50" s="171">
        <v>39</v>
      </c>
      <c r="B50" s="172" t="s">
        <v>166</v>
      </c>
      <c r="C50" s="173" t="s">
        <v>167</v>
      </c>
      <c r="D50" s="174" t="s">
        <v>86</v>
      </c>
      <c r="E50" s="175">
        <v>31</v>
      </c>
      <c r="F50" s="175"/>
      <c r="G50" s="176">
        <f t="shared" si="6"/>
        <v>0</v>
      </c>
      <c r="O50" s="170">
        <v>2</v>
      </c>
      <c r="AA50" s="146">
        <v>1</v>
      </c>
      <c r="AB50" s="146">
        <v>9</v>
      </c>
      <c r="AC50" s="146">
        <v>9</v>
      </c>
      <c r="AZ50" s="146">
        <v>4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1</v>
      </c>
      <c r="CB50" s="177">
        <v>9</v>
      </c>
      <c r="CZ50" s="146">
        <v>0</v>
      </c>
    </row>
    <row r="51" spans="1:104" ht="12.75">
      <c r="A51" s="171">
        <v>40</v>
      </c>
      <c r="B51" s="172" t="s">
        <v>168</v>
      </c>
      <c r="C51" s="173" t="s">
        <v>169</v>
      </c>
      <c r="D51" s="174" t="s">
        <v>86</v>
      </c>
      <c r="E51" s="175">
        <v>66</v>
      </c>
      <c r="F51" s="175"/>
      <c r="G51" s="176">
        <f t="shared" si="6"/>
        <v>0</v>
      </c>
      <c r="O51" s="170">
        <v>2</v>
      </c>
      <c r="AA51" s="146">
        <v>1</v>
      </c>
      <c r="AB51" s="146">
        <v>9</v>
      </c>
      <c r="AC51" s="146">
        <v>9</v>
      </c>
      <c r="AZ51" s="146">
        <v>4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</v>
      </c>
      <c r="CB51" s="177">
        <v>9</v>
      </c>
      <c r="CZ51" s="146">
        <v>0</v>
      </c>
    </row>
    <row r="52" spans="1:104" ht="12.75">
      <c r="A52" s="171">
        <v>41</v>
      </c>
      <c r="B52" s="172" t="s">
        <v>170</v>
      </c>
      <c r="C52" s="173" t="s">
        <v>171</v>
      </c>
      <c r="D52" s="174" t="s">
        <v>86</v>
      </c>
      <c r="E52" s="175">
        <v>5</v>
      </c>
      <c r="F52" s="175"/>
      <c r="G52" s="176">
        <f t="shared" si="6"/>
        <v>0</v>
      </c>
      <c r="O52" s="170">
        <v>2</v>
      </c>
      <c r="AA52" s="146">
        <v>1</v>
      </c>
      <c r="AB52" s="146">
        <v>9</v>
      </c>
      <c r="AC52" s="146">
        <v>9</v>
      </c>
      <c r="AZ52" s="146">
        <v>4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</v>
      </c>
      <c r="CB52" s="177">
        <v>9</v>
      </c>
      <c r="CZ52" s="146">
        <v>0</v>
      </c>
    </row>
    <row r="53" spans="1:104" ht="12.75">
      <c r="A53" s="171">
        <v>42</v>
      </c>
      <c r="B53" s="172" t="s">
        <v>172</v>
      </c>
      <c r="C53" s="173" t="s">
        <v>173</v>
      </c>
      <c r="D53" s="174" t="s">
        <v>86</v>
      </c>
      <c r="E53" s="175">
        <v>12</v>
      </c>
      <c r="F53" s="175"/>
      <c r="G53" s="176">
        <f t="shared" si="6"/>
        <v>0</v>
      </c>
      <c r="O53" s="170">
        <v>2</v>
      </c>
      <c r="AA53" s="146">
        <v>1</v>
      </c>
      <c r="AB53" s="146">
        <v>9</v>
      </c>
      <c r="AC53" s="146">
        <v>9</v>
      </c>
      <c r="AZ53" s="146">
        <v>4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</v>
      </c>
      <c r="CB53" s="177">
        <v>9</v>
      </c>
      <c r="CZ53" s="146">
        <v>0</v>
      </c>
    </row>
    <row r="54" spans="1:104" ht="12.75">
      <c r="A54" s="171">
        <v>43</v>
      </c>
      <c r="B54" s="172" t="s">
        <v>174</v>
      </c>
      <c r="C54" s="173" t="s">
        <v>175</v>
      </c>
      <c r="D54" s="174" t="s">
        <v>86</v>
      </c>
      <c r="E54" s="175">
        <v>6</v>
      </c>
      <c r="F54" s="175"/>
      <c r="G54" s="176">
        <f t="shared" si="6"/>
        <v>0</v>
      </c>
      <c r="O54" s="170">
        <v>2</v>
      </c>
      <c r="AA54" s="146">
        <v>1</v>
      </c>
      <c r="AB54" s="146">
        <v>9</v>
      </c>
      <c r="AC54" s="146">
        <v>9</v>
      </c>
      <c r="AZ54" s="146">
        <v>4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1</v>
      </c>
      <c r="CB54" s="177">
        <v>9</v>
      </c>
      <c r="CZ54" s="146">
        <v>0</v>
      </c>
    </row>
    <row r="55" spans="1:104" ht="12.75">
      <c r="A55" s="171">
        <v>44</v>
      </c>
      <c r="B55" s="172" t="s">
        <v>176</v>
      </c>
      <c r="C55" s="173" t="s">
        <v>177</v>
      </c>
      <c r="D55" s="174" t="s">
        <v>86</v>
      </c>
      <c r="E55" s="175">
        <v>16</v>
      </c>
      <c r="F55" s="175"/>
      <c r="G55" s="176">
        <f t="shared" si="6"/>
        <v>0</v>
      </c>
      <c r="O55" s="170">
        <v>2</v>
      </c>
      <c r="AA55" s="146">
        <v>1</v>
      </c>
      <c r="AB55" s="146">
        <v>9</v>
      </c>
      <c r="AC55" s="146">
        <v>9</v>
      </c>
      <c r="AZ55" s="146">
        <v>4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7">
        <v>1</v>
      </c>
      <c r="CB55" s="177">
        <v>9</v>
      </c>
      <c r="CZ55" s="146">
        <v>0</v>
      </c>
    </row>
    <row r="56" spans="1:104" ht="12.75">
      <c r="A56" s="171">
        <v>45</v>
      </c>
      <c r="B56" s="172" t="s">
        <v>178</v>
      </c>
      <c r="C56" s="173" t="s">
        <v>179</v>
      </c>
      <c r="D56" s="174" t="s">
        <v>86</v>
      </c>
      <c r="E56" s="175">
        <v>12</v>
      </c>
      <c r="F56" s="175"/>
      <c r="G56" s="176">
        <f t="shared" si="6"/>
        <v>0</v>
      </c>
      <c r="O56" s="170">
        <v>2</v>
      </c>
      <c r="AA56" s="146">
        <v>1</v>
      </c>
      <c r="AB56" s="146">
        <v>9</v>
      </c>
      <c r="AC56" s="146">
        <v>9</v>
      </c>
      <c r="AZ56" s="146">
        <v>4</v>
      </c>
      <c r="BA56" s="146">
        <f t="shared" si="7"/>
        <v>0</v>
      </c>
      <c r="BB56" s="146">
        <f t="shared" si="8"/>
        <v>0</v>
      </c>
      <c r="BC56" s="146">
        <f t="shared" si="9"/>
        <v>0</v>
      </c>
      <c r="BD56" s="146">
        <f t="shared" si="10"/>
        <v>0</v>
      </c>
      <c r="BE56" s="146">
        <f t="shared" si="11"/>
        <v>0</v>
      </c>
      <c r="CA56" s="177">
        <v>1</v>
      </c>
      <c r="CB56" s="177">
        <v>9</v>
      </c>
      <c r="CZ56" s="146">
        <v>0</v>
      </c>
    </row>
    <row r="57" spans="1:104" ht="12.75">
      <c r="A57" s="171">
        <v>46</v>
      </c>
      <c r="B57" s="172" t="s">
        <v>180</v>
      </c>
      <c r="C57" s="173" t="s">
        <v>181</v>
      </c>
      <c r="D57" s="174" t="s">
        <v>86</v>
      </c>
      <c r="E57" s="175">
        <v>2</v>
      </c>
      <c r="F57" s="175"/>
      <c r="G57" s="176">
        <f t="shared" si="6"/>
        <v>0</v>
      </c>
      <c r="O57" s="170">
        <v>2</v>
      </c>
      <c r="AA57" s="146">
        <v>1</v>
      </c>
      <c r="AB57" s="146">
        <v>9</v>
      </c>
      <c r="AC57" s="146">
        <v>9</v>
      </c>
      <c r="AZ57" s="146">
        <v>4</v>
      </c>
      <c r="BA57" s="146">
        <f t="shared" si="7"/>
        <v>0</v>
      </c>
      <c r="BB57" s="146">
        <f t="shared" si="8"/>
        <v>0</v>
      </c>
      <c r="BC57" s="146">
        <f t="shared" si="9"/>
        <v>0</v>
      </c>
      <c r="BD57" s="146">
        <f t="shared" si="10"/>
        <v>0</v>
      </c>
      <c r="BE57" s="146">
        <f t="shared" si="11"/>
        <v>0</v>
      </c>
      <c r="CA57" s="177">
        <v>1</v>
      </c>
      <c r="CB57" s="177">
        <v>9</v>
      </c>
      <c r="CZ57" s="146">
        <v>0</v>
      </c>
    </row>
    <row r="58" spans="1:104" ht="12.75">
      <c r="A58" s="171">
        <v>47</v>
      </c>
      <c r="B58" s="172" t="s">
        <v>182</v>
      </c>
      <c r="C58" s="173" t="s">
        <v>183</v>
      </c>
      <c r="D58" s="174" t="s">
        <v>86</v>
      </c>
      <c r="E58" s="175">
        <v>1</v>
      </c>
      <c r="F58" s="175"/>
      <c r="G58" s="176">
        <f t="shared" si="6"/>
        <v>0</v>
      </c>
      <c r="O58" s="170">
        <v>2</v>
      </c>
      <c r="AA58" s="146">
        <v>1</v>
      </c>
      <c r="AB58" s="146">
        <v>9</v>
      </c>
      <c r="AC58" s="146">
        <v>9</v>
      </c>
      <c r="AZ58" s="146">
        <v>4</v>
      </c>
      <c r="BA58" s="146">
        <f t="shared" si="7"/>
        <v>0</v>
      </c>
      <c r="BB58" s="146">
        <f t="shared" si="8"/>
        <v>0</v>
      </c>
      <c r="BC58" s="146">
        <f t="shared" si="9"/>
        <v>0</v>
      </c>
      <c r="BD58" s="146">
        <f t="shared" si="10"/>
        <v>0</v>
      </c>
      <c r="BE58" s="146">
        <f t="shared" si="11"/>
        <v>0</v>
      </c>
      <c r="CA58" s="177">
        <v>1</v>
      </c>
      <c r="CB58" s="177">
        <v>9</v>
      </c>
      <c r="CZ58" s="146">
        <v>0</v>
      </c>
    </row>
    <row r="59" spans="1:104" ht="12.75">
      <c r="A59" s="171">
        <v>48</v>
      </c>
      <c r="B59" s="172" t="s">
        <v>184</v>
      </c>
      <c r="C59" s="173" t="s">
        <v>185</v>
      </c>
      <c r="D59" s="174" t="s">
        <v>86</v>
      </c>
      <c r="E59" s="175">
        <v>11</v>
      </c>
      <c r="F59" s="175"/>
      <c r="G59" s="176">
        <f t="shared" si="6"/>
        <v>0</v>
      </c>
      <c r="O59" s="170">
        <v>2</v>
      </c>
      <c r="AA59" s="146">
        <v>1</v>
      </c>
      <c r="AB59" s="146">
        <v>9</v>
      </c>
      <c r="AC59" s="146">
        <v>9</v>
      </c>
      <c r="AZ59" s="146">
        <v>4</v>
      </c>
      <c r="BA59" s="146">
        <f t="shared" si="7"/>
        <v>0</v>
      </c>
      <c r="BB59" s="146">
        <f t="shared" si="8"/>
        <v>0</v>
      </c>
      <c r="BC59" s="146">
        <f t="shared" si="9"/>
        <v>0</v>
      </c>
      <c r="BD59" s="146">
        <f t="shared" si="10"/>
        <v>0</v>
      </c>
      <c r="BE59" s="146">
        <f t="shared" si="11"/>
        <v>0</v>
      </c>
      <c r="CA59" s="177">
        <v>1</v>
      </c>
      <c r="CB59" s="177">
        <v>9</v>
      </c>
      <c r="CZ59" s="146">
        <v>0</v>
      </c>
    </row>
    <row r="60" spans="1:104" ht="12.75">
      <c r="A60" s="171">
        <v>49</v>
      </c>
      <c r="B60" s="172" t="s">
        <v>186</v>
      </c>
      <c r="C60" s="173" t="s">
        <v>187</v>
      </c>
      <c r="D60" s="174" t="s">
        <v>86</v>
      </c>
      <c r="E60" s="175">
        <v>1</v>
      </c>
      <c r="F60" s="175"/>
      <c r="G60" s="176">
        <f t="shared" si="6"/>
        <v>0</v>
      </c>
      <c r="O60" s="170">
        <v>2</v>
      </c>
      <c r="AA60" s="146">
        <v>1</v>
      </c>
      <c r="AB60" s="146">
        <v>9</v>
      </c>
      <c r="AC60" s="146">
        <v>9</v>
      </c>
      <c r="AZ60" s="146">
        <v>4</v>
      </c>
      <c r="BA60" s="146">
        <f t="shared" si="7"/>
        <v>0</v>
      </c>
      <c r="BB60" s="146">
        <f t="shared" si="8"/>
        <v>0</v>
      </c>
      <c r="BC60" s="146">
        <f t="shared" si="9"/>
        <v>0</v>
      </c>
      <c r="BD60" s="146">
        <f t="shared" si="10"/>
        <v>0</v>
      </c>
      <c r="BE60" s="146">
        <f t="shared" si="11"/>
        <v>0</v>
      </c>
      <c r="CA60" s="177">
        <v>1</v>
      </c>
      <c r="CB60" s="177">
        <v>9</v>
      </c>
      <c r="CZ60" s="146">
        <v>0</v>
      </c>
    </row>
    <row r="61" spans="1:104" ht="12.75">
      <c r="A61" s="171">
        <v>50</v>
      </c>
      <c r="B61" s="172" t="s">
        <v>188</v>
      </c>
      <c r="C61" s="173" t="s">
        <v>189</v>
      </c>
      <c r="D61" s="174" t="s">
        <v>86</v>
      </c>
      <c r="E61" s="175">
        <v>1</v>
      </c>
      <c r="F61" s="175"/>
      <c r="G61" s="176">
        <f t="shared" si="6"/>
        <v>0</v>
      </c>
      <c r="O61" s="170">
        <v>2</v>
      </c>
      <c r="AA61" s="146">
        <v>1</v>
      </c>
      <c r="AB61" s="146">
        <v>9</v>
      </c>
      <c r="AC61" s="146">
        <v>9</v>
      </c>
      <c r="AZ61" s="146">
        <v>4</v>
      </c>
      <c r="BA61" s="146">
        <f t="shared" si="7"/>
        <v>0</v>
      </c>
      <c r="BB61" s="146">
        <f t="shared" si="8"/>
        <v>0</v>
      </c>
      <c r="BC61" s="146">
        <f t="shared" si="9"/>
        <v>0</v>
      </c>
      <c r="BD61" s="146">
        <f t="shared" si="10"/>
        <v>0</v>
      </c>
      <c r="BE61" s="146">
        <f t="shared" si="11"/>
        <v>0</v>
      </c>
      <c r="CA61" s="177">
        <v>1</v>
      </c>
      <c r="CB61" s="177">
        <v>9</v>
      </c>
      <c r="CZ61" s="146">
        <v>0</v>
      </c>
    </row>
    <row r="62" spans="1:104" ht="12.75">
      <c r="A62" s="171">
        <v>51</v>
      </c>
      <c r="B62" s="172" t="s">
        <v>190</v>
      </c>
      <c r="C62" s="173" t="s">
        <v>191</v>
      </c>
      <c r="D62" s="174" t="s">
        <v>86</v>
      </c>
      <c r="E62" s="175">
        <v>11</v>
      </c>
      <c r="F62" s="175"/>
      <c r="G62" s="176">
        <f t="shared" si="6"/>
        <v>0</v>
      </c>
      <c r="O62" s="170">
        <v>2</v>
      </c>
      <c r="AA62" s="146">
        <v>1</v>
      </c>
      <c r="AB62" s="146">
        <v>9</v>
      </c>
      <c r="AC62" s="146">
        <v>9</v>
      </c>
      <c r="AZ62" s="146">
        <v>4</v>
      </c>
      <c r="BA62" s="146">
        <f t="shared" si="7"/>
        <v>0</v>
      </c>
      <c r="BB62" s="146">
        <f t="shared" si="8"/>
        <v>0</v>
      </c>
      <c r="BC62" s="146">
        <f t="shared" si="9"/>
        <v>0</v>
      </c>
      <c r="BD62" s="146">
        <f t="shared" si="10"/>
        <v>0</v>
      </c>
      <c r="BE62" s="146">
        <f t="shared" si="11"/>
        <v>0</v>
      </c>
      <c r="CA62" s="177">
        <v>1</v>
      </c>
      <c r="CB62" s="177">
        <v>9</v>
      </c>
      <c r="CZ62" s="146">
        <v>0</v>
      </c>
    </row>
    <row r="63" spans="1:104" ht="22.5">
      <c r="A63" s="171">
        <v>52</v>
      </c>
      <c r="B63" s="172" t="s">
        <v>192</v>
      </c>
      <c r="C63" s="173" t="s">
        <v>193</v>
      </c>
      <c r="D63" s="174" t="s">
        <v>86</v>
      </c>
      <c r="E63" s="175">
        <v>14</v>
      </c>
      <c r="F63" s="175"/>
      <c r="G63" s="176">
        <f t="shared" si="6"/>
        <v>0</v>
      </c>
      <c r="O63" s="170">
        <v>2</v>
      </c>
      <c r="AA63" s="146">
        <v>1</v>
      </c>
      <c r="AB63" s="146">
        <v>9</v>
      </c>
      <c r="AC63" s="146">
        <v>9</v>
      </c>
      <c r="AZ63" s="146">
        <v>4</v>
      </c>
      <c r="BA63" s="146">
        <f t="shared" si="7"/>
        <v>0</v>
      </c>
      <c r="BB63" s="146">
        <f t="shared" si="8"/>
        <v>0</v>
      </c>
      <c r="BC63" s="146">
        <f t="shared" si="9"/>
        <v>0</v>
      </c>
      <c r="BD63" s="146">
        <f t="shared" si="10"/>
        <v>0</v>
      </c>
      <c r="BE63" s="146">
        <f t="shared" si="11"/>
        <v>0</v>
      </c>
      <c r="CA63" s="177">
        <v>1</v>
      </c>
      <c r="CB63" s="177">
        <v>9</v>
      </c>
      <c r="CZ63" s="146">
        <v>0</v>
      </c>
    </row>
    <row r="64" spans="1:104" ht="22.5">
      <c r="A64" s="171">
        <v>53</v>
      </c>
      <c r="B64" s="172" t="s">
        <v>194</v>
      </c>
      <c r="C64" s="173" t="s">
        <v>195</v>
      </c>
      <c r="D64" s="174" t="s">
        <v>86</v>
      </c>
      <c r="E64" s="175">
        <v>3</v>
      </c>
      <c r="F64" s="175"/>
      <c r="G64" s="176">
        <f t="shared" si="6"/>
        <v>0</v>
      </c>
      <c r="O64" s="170">
        <v>2</v>
      </c>
      <c r="AA64" s="146">
        <v>1</v>
      </c>
      <c r="AB64" s="146">
        <v>9</v>
      </c>
      <c r="AC64" s="146">
        <v>9</v>
      </c>
      <c r="AZ64" s="146">
        <v>4</v>
      </c>
      <c r="BA64" s="146">
        <f t="shared" si="7"/>
        <v>0</v>
      </c>
      <c r="BB64" s="146">
        <f t="shared" si="8"/>
        <v>0</v>
      </c>
      <c r="BC64" s="146">
        <f t="shared" si="9"/>
        <v>0</v>
      </c>
      <c r="BD64" s="146">
        <f t="shared" si="10"/>
        <v>0</v>
      </c>
      <c r="BE64" s="146">
        <f t="shared" si="11"/>
        <v>0</v>
      </c>
      <c r="CA64" s="177">
        <v>1</v>
      </c>
      <c r="CB64" s="177">
        <v>9</v>
      </c>
      <c r="CZ64" s="146">
        <v>0</v>
      </c>
    </row>
    <row r="65" spans="1:104" ht="22.5">
      <c r="A65" s="171">
        <v>54</v>
      </c>
      <c r="B65" s="172" t="s">
        <v>196</v>
      </c>
      <c r="C65" s="173" t="s">
        <v>197</v>
      </c>
      <c r="D65" s="174" t="s">
        <v>86</v>
      </c>
      <c r="E65" s="175">
        <v>3</v>
      </c>
      <c r="F65" s="175"/>
      <c r="G65" s="176">
        <f t="shared" si="6"/>
        <v>0</v>
      </c>
      <c r="O65" s="170">
        <v>2</v>
      </c>
      <c r="AA65" s="146">
        <v>1</v>
      </c>
      <c r="AB65" s="146">
        <v>9</v>
      </c>
      <c r="AC65" s="146">
        <v>9</v>
      </c>
      <c r="AZ65" s="146">
        <v>4</v>
      </c>
      <c r="BA65" s="146">
        <f t="shared" si="7"/>
        <v>0</v>
      </c>
      <c r="BB65" s="146">
        <f t="shared" si="8"/>
        <v>0</v>
      </c>
      <c r="BC65" s="146">
        <f t="shared" si="9"/>
        <v>0</v>
      </c>
      <c r="BD65" s="146">
        <f t="shared" si="10"/>
        <v>0</v>
      </c>
      <c r="BE65" s="146">
        <f t="shared" si="11"/>
        <v>0</v>
      </c>
      <c r="CA65" s="177">
        <v>1</v>
      </c>
      <c r="CB65" s="177">
        <v>9</v>
      </c>
      <c r="CZ65" s="146">
        <v>0</v>
      </c>
    </row>
    <row r="66" spans="1:104" ht="12.75">
      <c r="A66" s="171">
        <v>55</v>
      </c>
      <c r="B66" s="172" t="s">
        <v>198</v>
      </c>
      <c r="C66" s="173" t="s">
        <v>199</v>
      </c>
      <c r="D66" s="174" t="s">
        <v>86</v>
      </c>
      <c r="E66" s="175">
        <v>36</v>
      </c>
      <c r="F66" s="175"/>
      <c r="G66" s="176">
        <f t="shared" si="6"/>
        <v>0</v>
      </c>
      <c r="O66" s="170">
        <v>2</v>
      </c>
      <c r="AA66" s="146">
        <v>1</v>
      </c>
      <c r="AB66" s="146">
        <v>9</v>
      </c>
      <c r="AC66" s="146">
        <v>9</v>
      </c>
      <c r="AZ66" s="146">
        <v>4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1</v>
      </c>
      <c r="CB66" s="177">
        <v>9</v>
      </c>
      <c r="CZ66" s="146">
        <v>0</v>
      </c>
    </row>
    <row r="67" spans="1:104" ht="12.75">
      <c r="A67" s="171">
        <v>56</v>
      </c>
      <c r="B67" s="172" t="s">
        <v>200</v>
      </c>
      <c r="C67" s="173" t="s">
        <v>201</v>
      </c>
      <c r="D67" s="174" t="s">
        <v>97</v>
      </c>
      <c r="E67" s="175">
        <v>50</v>
      </c>
      <c r="F67" s="175"/>
      <c r="G67" s="176">
        <f t="shared" si="6"/>
        <v>0</v>
      </c>
      <c r="O67" s="170">
        <v>2</v>
      </c>
      <c r="AA67" s="146">
        <v>1</v>
      </c>
      <c r="AB67" s="146">
        <v>9</v>
      </c>
      <c r="AC67" s="146">
        <v>9</v>
      </c>
      <c r="AZ67" s="146">
        <v>4</v>
      </c>
      <c r="BA67" s="146">
        <f t="shared" si="7"/>
        <v>0</v>
      </c>
      <c r="BB67" s="146">
        <f t="shared" si="8"/>
        <v>0</v>
      </c>
      <c r="BC67" s="146">
        <f t="shared" si="9"/>
        <v>0</v>
      </c>
      <c r="BD67" s="146">
        <f t="shared" si="10"/>
        <v>0</v>
      </c>
      <c r="BE67" s="146">
        <f t="shared" si="11"/>
        <v>0</v>
      </c>
      <c r="CA67" s="177">
        <v>1</v>
      </c>
      <c r="CB67" s="177">
        <v>9</v>
      </c>
      <c r="CZ67" s="146">
        <v>0</v>
      </c>
    </row>
    <row r="68" spans="1:104" ht="12.75">
      <c r="A68" s="171">
        <v>57</v>
      </c>
      <c r="B68" s="172" t="s">
        <v>202</v>
      </c>
      <c r="C68" s="173" t="s">
        <v>203</v>
      </c>
      <c r="D68" s="174" t="s">
        <v>86</v>
      </c>
      <c r="E68" s="175">
        <v>2</v>
      </c>
      <c r="F68" s="175"/>
      <c r="G68" s="176">
        <f t="shared" si="6"/>
        <v>0</v>
      </c>
      <c r="O68" s="170">
        <v>2</v>
      </c>
      <c r="AA68" s="146">
        <v>1</v>
      </c>
      <c r="AB68" s="146">
        <v>9</v>
      </c>
      <c r="AC68" s="146">
        <v>9</v>
      </c>
      <c r="AZ68" s="146">
        <v>4</v>
      </c>
      <c r="BA68" s="146">
        <f t="shared" si="7"/>
        <v>0</v>
      </c>
      <c r="BB68" s="146">
        <f t="shared" si="8"/>
        <v>0</v>
      </c>
      <c r="BC68" s="146">
        <f t="shared" si="9"/>
        <v>0</v>
      </c>
      <c r="BD68" s="146">
        <f t="shared" si="10"/>
        <v>0</v>
      </c>
      <c r="BE68" s="146">
        <f t="shared" si="11"/>
        <v>0</v>
      </c>
      <c r="CA68" s="177">
        <v>1</v>
      </c>
      <c r="CB68" s="177">
        <v>9</v>
      </c>
      <c r="CZ68" s="146">
        <v>0</v>
      </c>
    </row>
    <row r="69" spans="1:104" ht="12.75">
      <c r="A69" s="171">
        <v>58</v>
      </c>
      <c r="B69" s="172" t="s">
        <v>204</v>
      </c>
      <c r="C69" s="173" t="s">
        <v>205</v>
      </c>
      <c r="D69" s="174" t="s">
        <v>86</v>
      </c>
      <c r="E69" s="175">
        <v>3</v>
      </c>
      <c r="F69" s="175"/>
      <c r="G69" s="176">
        <f t="shared" si="6"/>
        <v>0</v>
      </c>
      <c r="O69" s="170">
        <v>2</v>
      </c>
      <c r="AA69" s="146">
        <v>1</v>
      </c>
      <c r="AB69" s="146">
        <v>9</v>
      </c>
      <c r="AC69" s="146">
        <v>9</v>
      </c>
      <c r="AZ69" s="146">
        <v>4</v>
      </c>
      <c r="BA69" s="146">
        <f t="shared" si="7"/>
        <v>0</v>
      </c>
      <c r="BB69" s="146">
        <f t="shared" si="8"/>
        <v>0</v>
      </c>
      <c r="BC69" s="146">
        <f t="shared" si="9"/>
        <v>0</v>
      </c>
      <c r="BD69" s="146">
        <f t="shared" si="10"/>
        <v>0</v>
      </c>
      <c r="BE69" s="146">
        <f t="shared" si="11"/>
        <v>0</v>
      </c>
      <c r="CA69" s="177">
        <v>1</v>
      </c>
      <c r="CB69" s="177">
        <v>9</v>
      </c>
      <c r="CZ69" s="146">
        <v>0</v>
      </c>
    </row>
    <row r="70" spans="1:104" ht="12.75">
      <c r="A70" s="171">
        <v>59</v>
      </c>
      <c r="B70" s="172" t="s">
        <v>206</v>
      </c>
      <c r="C70" s="173" t="s">
        <v>207</v>
      </c>
      <c r="D70" s="174" t="s">
        <v>86</v>
      </c>
      <c r="E70" s="175">
        <v>2</v>
      </c>
      <c r="F70" s="175"/>
      <c r="G70" s="176">
        <f t="shared" si="6"/>
        <v>0</v>
      </c>
      <c r="O70" s="170">
        <v>2</v>
      </c>
      <c r="AA70" s="146">
        <v>1</v>
      </c>
      <c r="AB70" s="146">
        <v>9</v>
      </c>
      <c r="AC70" s="146">
        <v>9</v>
      </c>
      <c r="AZ70" s="146">
        <v>4</v>
      </c>
      <c r="BA70" s="146">
        <f t="shared" si="7"/>
        <v>0</v>
      </c>
      <c r="BB70" s="146">
        <f t="shared" si="8"/>
        <v>0</v>
      </c>
      <c r="BC70" s="146">
        <f t="shared" si="9"/>
        <v>0</v>
      </c>
      <c r="BD70" s="146">
        <f t="shared" si="10"/>
        <v>0</v>
      </c>
      <c r="BE70" s="146">
        <f t="shared" si="11"/>
        <v>0</v>
      </c>
      <c r="CA70" s="177">
        <v>1</v>
      </c>
      <c r="CB70" s="177">
        <v>9</v>
      </c>
      <c r="CZ70" s="146">
        <v>0</v>
      </c>
    </row>
    <row r="71" spans="1:104" ht="12.75">
      <c r="A71" s="171">
        <v>60</v>
      </c>
      <c r="B71" s="172" t="s">
        <v>208</v>
      </c>
      <c r="C71" s="173" t="s">
        <v>209</v>
      </c>
      <c r="D71" s="174" t="s">
        <v>86</v>
      </c>
      <c r="E71" s="175">
        <v>5</v>
      </c>
      <c r="F71" s="175"/>
      <c r="G71" s="176">
        <f t="shared" si="6"/>
        <v>0</v>
      </c>
      <c r="O71" s="170">
        <v>2</v>
      </c>
      <c r="AA71" s="146">
        <v>1</v>
      </c>
      <c r="AB71" s="146">
        <v>9</v>
      </c>
      <c r="AC71" s="146">
        <v>9</v>
      </c>
      <c r="AZ71" s="146">
        <v>4</v>
      </c>
      <c r="BA71" s="146">
        <f t="shared" si="7"/>
        <v>0</v>
      </c>
      <c r="BB71" s="146">
        <f t="shared" si="8"/>
        <v>0</v>
      </c>
      <c r="BC71" s="146">
        <f t="shared" si="9"/>
        <v>0</v>
      </c>
      <c r="BD71" s="146">
        <f t="shared" si="10"/>
        <v>0</v>
      </c>
      <c r="BE71" s="146">
        <f t="shared" si="11"/>
        <v>0</v>
      </c>
      <c r="CA71" s="177">
        <v>1</v>
      </c>
      <c r="CB71" s="177">
        <v>9</v>
      </c>
      <c r="CZ71" s="146">
        <v>0</v>
      </c>
    </row>
    <row r="72" spans="1:104" ht="12.75">
      <c r="A72" s="171">
        <v>61</v>
      </c>
      <c r="B72" s="172" t="s">
        <v>210</v>
      </c>
      <c r="C72" s="173" t="s">
        <v>211</v>
      </c>
      <c r="D72" s="174" t="s">
        <v>97</v>
      </c>
      <c r="E72" s="175">
        <v>425</v>
      </c>
      <c r="F72" s="175"/>
      <c r="G72" s="176">
        <f t="shared" si="6"/>
        <v>0</v>
      </c>
      <c r="O72" s="170">
        <v>2</v>
      </c>
      <c r="AA72" s="146">
        <v>1</v>
      </c>
      <c r="AB72" s="146">
        <v>9</v>
      </c>
      <c r="AC72" s="146">
        <v>9</v>
      </c>
      <c r="AZ72" s="146">
        <v>4</v>
      </c>
      <c r="BA72" s="146">
        <f t="shared" si="7"/>
        <v>0</v>
      </c>
      <c r="BB72" s="146">
        <f t="shared" si="8"/>
        <v>0</v>
      </c>
      <c r="BC72" s="146">
        <f t="shared" si="9"/>
        <v>0</v>
      </c>
      <c r="BD72" s="146">
        <f t="shared" si="10"/>
        <v>0</v>
      </c>
      <c r="BE72" s="146">
        <f t="shared" si="11"/>
        <v>0</v>
      </c>
      <c r="CA72" s="177">
        <v>1</v>
      </c>
      <c r="CB72" s="177">
        <v>9</v>
      </c>
      <c r="CZ72" s="146">
        <v>0</v>
      </c>
    </row>
    <row r="73" spans="1:104" ht="12.75">
      <c r="A73" s="171">
        <v>62</v>
      </c>
      <c r="B73" s="172" t="s">
        <v>212</v>
      </c>
      <c r="C73" s="173" t="s">
        <v>213</v>
      </c>
      <c r="D73" s="174" t="s">
        <v>97</v>
      </c>
      <c r="E73" s="175">
        <v>65</v>
      </c>
      <c r="F73" s="175"/>
      <c r="G73" s="176">
        <f t="shared" si="6"/>
        <v>0</v>
      </c>
      <c r="O73" s="170">
        <v>2</v>
      </c>
      <c r="AA73" s="146">
        <v>1</v>
      </c>
      <c r="AB73" s="146">
        <v>9</v>
      </c>
      <c r="AC73" s="146">
        <v>9</v>
      </c>
      <c r="AZ73" s="146">
        <v>4</v>
      </c>
      <c r="BA73" s="146">
        <f t="shared" si="7"/>
        <v>0</v>
      </c>
      <c r="BB73" s="146">
        <f t="shared" si="8"/>
        <v>0</v>
      </c>
      <c r="BC73" s="146">
        <f t="shared" si="9"/>
        <v>0</v>
      </c>
      <c r="BD73" s="146">
        <f t="shared" si="10"/>
        <v>0</v>
      </c>
      <c r="BE73" s="146">
        <f t="shared" si="11"/>
        <v>0</v>
      </c>
      <c r="CA73" s="177">
        <v>1</v>
      </c>
      <c r="CB73" s="177">
        <v>9</v>
      </c>
      <c r="CZ73" s="146">
        <v>0</v>
      </c>
    </row>
    <row r="74" spans="1:104" ht="12.75">
      <c r="A74" s="171">
        <v>63</v>
      </c>
      <c r="B74" s="172" t="s">
        <v>214</v>
      </c>
      <c r="C74" s="173" t="s">
        <v>215</v>
      </c>
      <c r="D74" s="174" t="s">
        <v>97</v>
      </c>
      <c r="E74" s="175">
        <v>25</v>
      </c>
      <c r="F74" s="175"/>
      <c r="G74" s="176">
        <f t="shared" si="6"/>
        <v>0</v>
      </c>
      <c r="O74" s="170">
        <v>2</v>
      </c>
      <c r="AA74" s="146">
        <v>1</v>
      </c>
      <c r="AB74" s="146">
        <v>9</v>
      </c>
      <c r="AC74" s="146">
        <v>9</v>
      </c>
      <c r="AZ74" s="146">
        <v>4</v>
      </c>
      <c r="BA74" s="146">
        <f t="shared" si="7"/>
        <v>0</v>
      </c>
      <c r="BB74" s="146">
        <f t="shared" si="8"/>
        <v>0</v>
      </c>
      <c r="BC74" s="146">
        <f t="shared" si="9"/>
        <v>0</v>
      </c>
      <c r="BD74" s="146">
        <f t="shared" si="10"/>
        <v>0</v>
      </c>
      <c r="BE74" s="146">
        <f t="shared" si="11"/>
        <v>0</v>
      </c>
      <c r="CA74" s="177">
        <v>1</v>
      </c>
      <c r="CB74" s="177">
        <v>9</v>
      </c>
      <c r="CZ74" s="146">
        <v>0</v>
      </c>
    </row>
    <row r="75" spans="1:104" ht="12.75">
      <c r="A75" s="171">
        <v>64</v>
      </c>
      <c r="B75" s="172" t="s">
        <v>216</v>
      </c>
      <c r="C75" s="173" t="s">
        <v>217</v>
      </c>
      <c r="D75" s="174" t="s">
        <v>97</v>
      </c>
      <c r="E75" s="175">
        <v>70</v>
      </c>
      <c r="F75" s="175"/>
      <c r="G75" s="176">
        <f t="shared" si="6"/>
        <v>0</v>
      </c>
      <c r="O75" s="170">
        <v>2</v>
      </c>
      <c r="AA75" s="146">
        <v>1</v>
      </c>
      <c r="AB75" s="146">
        <v>9</v>
      </c>
      <c r="AC75" s="146">
        <v>9</v>
      </c>
      <c r="AZ75" s="146">
        <v>4</v>
      </c>
      <c r="BA75" s="146">
        <f t="shared" si="7"/>
        <v>0</v>
      </c>
      <c r="BB75" s="146">
        <f t="shared" si="8"/>
        <v>0</v>
      </c>
      <c r="BC75" s="146">
        <f t="shared" si="9"/>
        <v>0</v>
      </c>
      <c r="BD75" s="146">
        <f t="shared" si="10"/>
        <v>0</v>
      </c>
      <c r="BE75" s="146">
        <f t="shared" si="11"/>
        <v>0</v>
      </c>
      <c r="CA75" s="177">
        <v>1</v>
      </c>
      <c r="CB75" s="177">
        <v>9</v>
      </c>
      <c r="CZ75" s="146">
        <v>0</v>
      </c>
    </row>
    <row r="76" spans="1:104" ht="12.75">
      <c r="A76" s="171">
        <v>65</v>
      </c>
      <c r="B76" s="172" t="s">
        <v>218</v>
      </c>
      <c r="C76" s="173" t="s">
        <v>219</v>
      </c>
      <c r="D76" s="174" t="s">
        <v>97</v>
      </c>
      <c r="E76" s="175">
        <v>13</v>
      </c>
      <c r="F76" s="175"/>
      <c r="G76" s="176">
        <f t="shared" si="6"/>
        <v>0</v>
      </c>
      <c r="O76" s="170">
        <v>2</v>
      </c>
      <c r="AA76" s="146">
        <v>1</v>
      </c>
      <c r="AB76" s="146">
        <v>9</v>
      </c>
      <c r="AC76" s="146">
        <v>9</v>
      </c>
      <c r="AZ76" s="146">
        <v>4</v>
      </c>
      <c r="BA76" s="146">
        <f t="shared" si="7"/>
        <v>0</v>
      </c>
      <c r="BB76" s="146">
        <f t="shared" si="8"/>
        <v>0</v>
      </c>
      <c r="BC76" s="146">
        <f t="shared" si="9"/>
        <v>0</v>
      </c>
      <c r="BD76" s="146">
        <f t="shared" si="10"/>
        <v>0</v>
      </c>
      <c r="BE76" s="146">
        <f t="shared" si="11"/>
        <v>0</v>
      </c>
      <c r="CA76" s="177">
        <v>1</v>
      </c>
      <c r="CB76" s="177">
        <v>9</v>
      </c>
      <c r="CZ76" s="146">
        <v>0</v>
      </c>
    </row>
    <row r="77" spans="1:104" ht="12.75">
      <c r="A77" s="171">
        <v>66</v>
      </c>
      <c r="B77" s="172" t="s">
        <v>220</v>
      </c>
      <c r="C77" s="173" t="s">
        <v>221</v>
      </c>
      <c r="D77" s="174" t="s">
        <v>97</v>
      </c>
      <c r="E77" s="175">
        <v>10</v>
      </c>
      <c r="F77" s="175"/>
      <c r="G77" s="176">
        <f t="shared" si="6"/>
        <v>0</v>
      </c>
      <c r="O77" s="170">
        <v>2</v>
      </c>
      <c r="AA77" s="146">
        <v>1</v>
      </c>
      <c r="AB77" s="146">
        <v>9</v>
      </c>
      <c r="AC77" s="146">
        <v>9</v>
      </c>
      <c r="AZ77" s="146">
        <v>4</v>
      </c>
      <c r="BA77" s="146">
        <f t="shared" si="7"/>
        <v>0</v>
      </c>
      <c r="BB77" s="146">
        <f t="shared" si="8"/>
        <v>0</v>
      </c>
      <c r="BC77" s="146">
        <f t="shared" si="9"/>
        <v>0</v>
      </c>
      <c r="BD77" s="146">
        <f t="shared" si="10"/>
        <v>0</v>
      </c>
      <c r="BE77" s="146">
        <f t="shared" si="11"/>
        <v>0</v>
      </c>
      <c r="CA77" s="177">
        <v>1</v>
      </c>
      <c r="CB77" s="177">
        <v>9</v>
      </c>
      <c r="CZ77" s="146">
        <v>0</v>
      </c>
    </row>
    <row r="78" spans="1:104" ht="12.75">
      <c r="A78" s="171">
        <v>67</v>
      </c>
      <c r="B78" s="172" t="s">
        <v>222</v>
      </c>
      <c r="C78" s="173" t="s">
        <v>223</v>
      </c>
      <c r="D78" s="174" t="s">
        <v>86</v>
      </c>
      <c r="E78" s="175">
        <v>72</v>
      </c>
      <c r="F78" s="175"/>
      <c r="G78" s="176">
        <f t="shared" si="6"/>
        <v>0</v>
      </c>
      <c r="O78" s="170">
        <v>2</v>
      </c>
      <c r="AA78" s="146">
        <v>1</v>
      </c>
      <c r="AB78" s="146">
        <v>9</v>
      </c>
      <c r="AC78" s="146">
        <v>9</v>
      </c>
      <c r="AZ78" s="146">
        <v>4</v>
      </c>
      <c r="BA78" s="146">
        <f t="shared" si="7"/>
        <v>0</v>
      </c>
      <c r="BB78" s="146">
        <f t="shared" si="8"/>
        <v>0</v>
      </c>
      <c r="BC78" s="146">
        <f t="shared" si="9"/>
        <v>0</v>
      </c>
      <c r="BD78" s="146">
        <f t="shared" si="10"/>
        <v>0</v>
      </c>
      <c r="BE78" s="146">
        <f t="shared" si="11"/>
        <v>0</v>
      </c>
      <c r="CA78" s="177">
        <v>1</v>
      </c>
      <c r="CB78" s="177">
        <v>9</v>
      </c>
      <c r="CZ78" s="146">
        <v>0</v>
      </c>
    </row>
    <row r="79" spans="1:104" ht="12.75">
      <c r="A79" s="171">
        <v>68</v>
      </c>
      <c r="B79" s="172" t="s">
        <v>224</v>
      </c>
      <c r="C79" s="173" t="s">
        <v>225</v>
      </c>
      <c r="D79" s="174" t="s">
        <v>97</v>
      </c>
      <c r="E79" s="175">
        <v>105</v>
      </c>
      <c r="F79" s="175"/>
      <c r="G79" s="176">
        <f t="shared" si="6"/>
        <v>0</v>
      </c>
      <c r="O79" s="170">
        <v>2</v>
      </c>
      <c r="AA79" s="146">
        <v>1</v>
      </c>
      <c r="AB79" s="146">
        <v>9</v>
      </c>
      <c r="AC79" s="146">
        <v>9</v>
      </c>
      <c r="AZ79" s="146">
        <v>4</v>
      </c>
      <c r="BA79" s="146">
        <f t="shared" si="7"/>
        <v>0</v>
      </c>
      <c r="BB79" s="146">
        <f t="shared" si="8"/>
        <v>0</v>
      </c>
      <c r="BC79" s="146">
        <f t="shared" si="9"/>
        <v>0</v>
      </c>
      <c r="BD79" s="146">
        <f t="shared" si="10"/>
        <v>0</v>
      </c>
      <c r="BE79" s="146">
        <f t="shared" si="11"/>
        <v>0</v>
      </c>
      <c r="CA79" s="177">
        <v>1</v>
      </c>
      <c r="CB79" s="177">
        <v>9</v>
      </c>
      <c r="CZ79" s="146">
        <v>0</v>
      </c>
    </row>
    <row r="80" spans="1:104" ht="12.75">
      <c r="A80" s="171">
        <v>69</v>
      </c>
      <c r="B80" s="172" t="s">
        <v>226</v>
      </c>
      <c r="C80" s="173" t="s">
        <v>227</v>
      </c>
      <c r="D80" s="174" t="s">
        <v>97</v>
      </c>
      <c r="E80" s="175">
        <v>20</v>
      </c>
      <c r="F80" s="175"/>
      <c r="G80" s="176">
        <f t="shared" si="6"/>
        <v>0</v>
      </c>
      <c r="O80" s="170">
        <v>2</v>
      </c>
      <c r="AA80" s="146">
        <v>1</v>
      </c>
      <c r="AB80" s="146">
        <v>9</v>
      </c>
      <c r="AC80" s="146">
        <v>9</v>
      </c>
      <c r="AZ80" s="146">
        <v>4</v>
      </c>
      <c r="BA80" s="146">
        <f t="shared" si="7"/>
        <v>0</v>
      </c>
      <c r="BB80" s="146">
        <f t="shared" si="8"/>
        <v>0</v>
      </c>
      <c r="BC80" s="146">
        <f t="shared" si="9"/>
        <v>0</v>
      </c>
      <c r="BD80" s="146">
        <f t="shared" si="10"/>
        <v>0</v>
      </c>
      <c r="BE80" s="146">
        <f t="shared" si="11"/>
        <v>0</v>
      </c>
      <c r="CA80" s="177">
        <v>1</v>
      </c>
      <c r="CB80" s="177">
        <v>9</v>
      </c>
      <c r="CZ80" s="146">
        <v>0</v>
      </c>
    </row>
    <row r="81" spans="1:104" ht="12.75">
      <c r="A81" s="171">
        <v>70</v>
      </c>
      <c r="B81" s="172" t="s">
        <v>228</v>
      </c>
      <c r="C81" s="173" t="s">
        <v>229</v>
      </c>
      <c r="D81" s="174" t="s">
        <v>97</v>
      </c>
      <c r="E81" s="175">
        <v>10</v>
      </c>
      <c r="F81" s="175"/>
      <c r="G81" s="176">
        <f t="shared" si="6"/>
        <v>0</v>
      </c>
      <c r="O81" s="170">
        <v>2</v>
      </c>
      <c r="AA81" s="146">
        <v>1</v>
      </c>
      <c r="AB81" s="146">
        <v>9</v>
      </c>
      <c r="AC81" s="146">
        <v>9</v>
      </c>
      <c r="AZ81" s="146">
        <v>4</v>
      </c>
      <c r="BA81" s="146">
        <f t="shared" si="7"/>
        <v>0</v>
      </c>
      <c r="BB81" s="146">
        <f t="shared" si="8"/>
        <v>0</v>
      </c>
      <c r="BC81" s="146">
        <f t="shared" si="9"/>
        <v>0</v>
      </c>
      <c r="BD81" s="146">
        <f t="shared" si="10"/>
        <v>0</v>
      </c>
      <c r="BE81" s="146">
        <f t="shared" si="11"/>
        <v>0</v>
      </c>
      <c r="CA81" s="177">
        <v>1</v>
      </c>
      <c r="CB81" s="177">
        <v>9</v>
      </c>
      <c r="CZ81" s="146">
        <v>0</v>
      </c>
    </row>
    <row r="82" spans="1:104" ht="12.75">
      <c r="A82" s="171">
        <v>71</v>
      </c>
      <c r="B82" s="172" t="s">
        <v>230</v>
      </c>
      <c r="C82" s="173" t="s">
        <v>231</v>
      </c>
      <c r="D82" s="174" t="s">
        <v>62</v>
      </c>
      <c r="E82" s="175">
        <v>477.656</v>
      </c>
      <c r="F82" s="175"/>
      <c r="G82" s="176">
        <f t="shared" si="6"/>
        <v>0</v>
      </c>
      <c r="O82" s="170">
        <v>2</v>
      </c>
      <c r="AA82" s="146">
        <v>1</v>
      </c>
      <c r="AB82" s="146">
        <v>9</v>
      </c>
      <c r="AC82" s="146">
        <v>9</v>
      </c>
      <c r="AZ82" s="146">
        <v>4</v>
      </c>
      <c r="BA82" s="146">
        <f t="shared" si="7"/>
        <v>0</v>
      </c>
      <c r="BB82" s="146">
        <f t="shared" si="8"/>
        <v>0</v>
      </c>
      <c r="BC82" s="146">
        <f t="shared" si="9"/>
        <v>0</v>
      </c>
      <c r="BD82" s="146">
        <f t="shared" si="10"/>
        <v>0</v>
      </c>
      <c r="BE82" s="146">
        <f t="shared" si="11"/>
        <v>0</v>
      </c>
      <c r="CA82" s="177">
        <v>1</v>
      </c>
      <c r="CB82" s="177">
        <v>9</v>
      </c>
      <c r="CZ82" s="146">
        <v>0</v>
      </c>
    </row>
    <row r="83" spans="1:57" ht="12.75">
      <c r="A83" s="178"/>
      <c r="B83" s="179" t="s">
        <v>75</v>
      </c>
      <c r="C83" s="180" t="str">
        <f>CONCATENATE(B47," ",C47)</f>
        <v>M21 Elektromontáže</v>
      </c>
      <c r="D83" s="181"/>
      <c r="E83" s="182"/>
      <c r="F83" s="183"/>
      <c r="G83" s="184">
        <f>SUM(G47:G82)</f>
        <v>0</v>
      </c>
      <c r="O83" s="170">
        <v>4</v>
      </c>
      <c r="BA83" s="185">
        <f>SUM(BA47:BA82)</f>
        <v>0</v>
      </c>
      <c r="BB83" s="185">
        <f>SUM(BB47:BB82)</f>
        <v>0</v>
      </c>
      <c r="BC83" s="185">
        <f>SUM(BC47:BC82)</f>
        <v>0</v>
      </c>
      <c r="BD83" s="185">
        <f>SUM(BD47:BD82)</f>
        <v>0</v>
      </c>
      <c r="BE83" s="185">
        <f>SUM(BE47:BE82)</f>
        <v>0</v>
      </c>
    </row>
    <row r="84" spans="1:15" ht="12.75">
      <c r="A84" s="163" t="s">
        <v>74</v>
      </c>
      <c r="B84" s="164" t="s">
        <v>232</v>
      </c>
      <c r="C84" s="165" t="s">
        <v>233</v>
      </c>
      <c r="D84" s="166"/>
      <c r="E84" s="167"/>
      <c r="F84" s="167"/>
      <c r="G84" s="168"/>
      <c r="H84" s="169"/>
      <c r="I84" s="169"/>
      <c r="O84" s="170">
        <v>1</v>
      </c>
    </row>
    <row r="85" spans="1:104" ht="12.75">
      <c r="A85" s="171">
        <v>72</v>
      </c>
      <c r="B85" s="172" t="s">
        <v>234</v>
      </c>
      <c r="C85" s="173" t="s">
        <v>235</v>
      </c>
      <c r="D85" s="174" t="s">
        <v>236</v>
      </c>
      <c r="E85" s="175">
        <v>145</v>
      </c>
      <c r="F85" s="175"/>
      <c r="G85" s="176">
        <f aca="true" t="shared" si="12" ref="G85:G122">E85*F85</f>
        <v>0</v>
      </c>
      <c r="O85" s="170">
        <v>2</v>
      </c>
      <c r="AA85" s="146">
        <v>12</v>
      </c>
      <c r="AB85" s="146">
        <v>0</v>
      </c>
      <c r="AC85" s="146">
        <v>72</v>
      </c>
      <c r="AZ85" s="146">
        <v>4</v>
      </c>
      <c r="BA85" s="146">
        <f aca="true" t="shared" si="13" ref="BA85:BA122">IF(AZ85=1,G85,0)</f>
        <v>0</v>
      </c>
      <c r="BB85" s="146">
        <f aca="true" t="shared" si="14" ref="BB85:BB122">IF(AZ85=2,G85,0)</f>
        <v>0</v>
      </c>
      <c r="BC85" s="146">
        <f aca="true" t="shared" si="15" ref="BC85:BC122">IF(AZ85=3,G85,0)</f>
        <v>0</v>
      </c>
      <c r="BD85" s="146">
        <f aca="true" t="shared" si="16" ref="BD85:BD122">IF(AZ85=4,G85,0)</f>
        <v>0</v>
      </c>
      <c r="BE85" s="146">
        <f aca="true" t="shared" si="17" ref="BE85:BE122">IF(AZ85=5,G85,0)</f>
        <v>0</v>
      </c>
      <c r="CA85" s="177">
        <v>12</v>
      </c>
      <c r="CB85" s="177">
        <v>0</v>
      </c>
      <c r="CZ85" s="146">
        <v>0</v>
      </c>
    </row>
    <row r="86" spans="1:104" ht="12.75">
      <c r="A86" s="171">
        <v>73</v>
      </c>
      <c r="B86" s="172" t="s">
        <v>237</v>
      </c>
      <c r="C86" s="173" t="s">
        <v>238</v>
      </c>
      <c r="D86" s="174" t="s">
        <v>236</v>
      </c>
      <c r="E86" s="175">
        <v>1</v>
      </c>
      <c r="F86" s="175"/>
      <c r="G86" s="176">
        <f t="shared" si="12"/>
        <v>0</v>
      </c>
      <c r="O86" s="170">
        <v>2</v>
      </c>
      <c r="AA86" s="146">
        <v>12</v>
      </c>
      <c r="AB86" s="146">
        <v>0</v>
      </c>
      <c r="AC86" s="146">
        <v>73</v>
      </c>
      <c r="AZ86" s="146">
        <v>4</v>
      </c>
      <c r="BA86" s="146">
        <f t="shared" si="13"/>
        <v>0</v>
      </c>
      <c r="BB86" s="146">
        <f t="shared" si="14"/>
        <v>0</v>
      </c>
      <c r="BC86" s="146">
        <f t="shared" si="15"/>
        <v>0</v>
      </c>
      <c r="BD86" s="146">
        <f t="shared" si="16"/>
        <v>0</v>
      </c>
      <c r="BE86" s="146">
        <f t="shared" si="17"/>
        <v>0</v>
      </c>
      <c r="CA86" s="177">
        <v>12</v>
      </c>
      <c r="CB86" s="177">
        <v>0</v>
      </c>
      <c r="CZ86" s="146">
        <v>0</v>
      </c>
    </row>
    <row r="87" spans="1:104" ht="12.75">
      <c r="A87" s="171">
        <v>74</v>
      </c>
      <c r="B87" s="172" t="s">
        <v>239</v>
      </c>
      <c r="C87" s="173" t="s">
        <v>240</v>
      </c>
      <c r="D87" s="174" t="s">
        <v>236</v>
      </c>
      <c r="E87" s="175">
        <v>4</v>
      </c>
      <c r="F87" s="175"/>
      <c r="G87" s="176">
        <f t="shared" si="12"/>
        <v>0</v>
      </c>
      <c r="O87" s="170">
        <v>2</v>
      </c>
      <c r="AA87" s="146">
        <v>12</v>
      </c>
      <c r="AB87" s="146">
        <v>0</v>
      </c>
      <c r="AC87" s="146">
        <v>74</v>
      </c>
      <c r="AZ87" s="146">
        <v>4</v>
      </c>
      <c r="BA87" s="146">
        <f t="shared" si="13"/>
        <v>0</v>
      </c>
      <c r="BB87" s="146">
        <f t="shared" si="14"/>
        <v>0</v>
      </c>
      <c r="BC87" s="146">
        <f t="shared" si="15"/>
        <v>0</v>
      </c>
      <c r="BD87" s="146">
        <f t="shared" si="16"/>
        <v>0</v>
      </c>
      <c r="BE87" s="146">
        <f t="shared" si="17"/>
        <v>0</v>
      </c>
      <c r="CA87" s="177">
        <v>12</v>
      </c>
      <c r="CB87" s="177">
        <v>0</v>
      </c>
      <c r="CZ87" s="146">
        <v>0</v>
      </c>
    </row>
    <row r="88" spans="1:104" ht="12.75">
      <c r="A88" s="171">
        <v>75</v>
      </c>
      <c r="B88" s="172" t="s">
        <v>241</v>
      </c>
      <c r="C88" s="173" t="s">
        <v>242</v>
      </c>
      <c r="D88" s="174" t="s">
        <v>236</v>
      </c>
      <c r="E88" s="175">
        <v>1</v>
      </c>
      <c r="F88" s="175"/>
      <c r="G88" s="176">
        <f t="shared" si="12"/>
        <v>0</v>
      </c>
      <c r="O88" s="170">
        <v>2</v>
      </c>
      <c r="AA88" s="146">
        <v>12</v>
      </c>
      <c r="AB88" s="146">
        <v>0</v>
      </c>
      <c r="AC88" s="146">
        <v>75</v>
      </c>
      <c r="AZ88" s="146">
        <v>4</v>
      </c>
      <c r="BA88" s="146">
        <f t="shared" si="13"/>
        <v>0</v>
      </c>
      <c r="BB88" s="146">
        <f t="shared" si="14"/>
        <v>0</v>
      </c>
      <c r="BC88" s="146">
        <f t="shared" si="15"/>
        <v>0</v>
      </c>
      <c r="BD88" s="146">
        <f t="shared" si="16"/>
        <v>0</v>
      </c>
      <c r="BE88" s="146">
        <f t="shared" si="17"/>
        <v>0</v>
      </c>
      <c r="CA88" s="177">
        <v>12</v>
      </c>
      <c r="CB88" s="177">
        <v>0</v>
      </c>
      <c r="CZ88" s="146">
        <v>0</v>
      </c>
    </row>
    <row r="89" spans="1:104" ht="12.75">
      <c r="A89" s="171">
        <v>76</v>
      </c>
      <c r="B89" s="172" t="s">
        <v>243</v>
      </c>
      <c r="C89" s="173" t="s">
        <v>244</v>
      </c>
      <c r="D89" s="174" t="s">
        <v>236</v>
      </c>
      <c r="E89" s="175">
        <v>1</v>
      </c>
      <c r="F89" s="175"/>
      <c r="G89" s="176">
        <f t="shared" si="12"/>
        <v>0</v>
      </c>
      <c r="O89" s="170">
        <v>2</v>
      </c>
      <c r="AA89" s="146">
        <v>12</v>
      </c>
      <c r="AB89" s="146">
        <v>0</v>
      </c>
      <c r="AC89" s="146">
        <v>76</v>
      </c>
      <c r="AZ89" s="146">
        <v>4</v>
      </c>
      <c r="BA89" s="146">
        <f t="shared" si="13"/>
        <v>0</v>
      </c>
      <c r="BB89" s="146">
        <f t="shared" si="14"/>
        <v>0</v>
      </c>
      <c r="BC89" s="146">
        <f t="shared" si="15"/>
        <v>0</v>
      </c>
      <c r="BD89" s="146">
        <f t="shared" si="16"/>
        <v>0</v>
      </c>
      <c r="BE89" s="146">
        <f t="shared" si="17"/>
        <v>0</v>
      </c>
      <c r="CA89" s="177">
        <v>12</v>
      </c>
      <c r="CB89" s="177">
        <v>0</v>
      </c>
      <c r="CZ89" s="146">
        <v>0</v>
      </c>
    </row>
    <row r="90" spans="1:104" ht="12.75">
      <c r="A90" s="171">
        <v>77</v>
      </c>
      <c r="B90" s="172" t="s">
        <v>245</v>
      </c>
      <c r="C90" s="173" t="s">
        <v>246</v>
      </c>
      <c r="D90" s="174" t="s">
        <v>236</v>
      </c>
      <c r="E90" s="175">
        <v>6</v>
      </c>
      <c r="F90" s="175"/>
      <c r="G90" s="176">
        <f t="shared" si="12"/>
        <v>0</v>
      </c>
      <c r="O90" s="170">
        <v>2</v>
      </c>
      <c r="AA90" s="146">
        <v>12</v>
      </c>
      <c r="AB90" s="146">
        <v>0</v>
      </c>
      <c r="AC90" s="146">
        <v>77</v>
      </c>
      <c r="AZ90" s="146">
        <v>4</v>
      </c>
      <c r="BA90" s="146">
        <f t="shared" si="13"/>
        <v>0</v>
      </c>
      <c r="BB90" s="146">
        <f t="shared" si="14"/>
        <v>0</v>
      </c>
      <c r="BC90" s="146">
        <f t="shared" si="15"/>
        <v>0</v>
      </c>
      <c r="BD90" s="146">
        <f t="shared" si="16"/>
        <v>0</v>
      </c>
      <c r="BE90" s="146">
        <f t="shared" si="17"/>
        <v>0</v>
      </c>
      <c r="CA90" s="177">
        <v>12</v>
      </c>
      <c r="CB90" s="177">
        <v>0</v>
      </c>
      <c r="CZ90" s="146">
        <v>0</v>
      </c>
    </row>
    <row r="91" spans="1:104" ht="12.75">
      <c r="A91" s="171">
        <v>78</v>
      </c>
      <c r="B91" s="172" t="s">
        <v>247</v>
      </c>
      <c r="C91" s="173" t="s">
        <v>248</v>
      </c>
      <c r="D91" s="174" t="s">
        <v>236</v>
      </c>
      <c r="E91" s="175">
        <v>12</v>
      </c>
      <c r="F91" s="175"/>
      <c r="G91" s="176">
        <f t="shared" si="12"/>
        <v>0</v>
      </c>
      <c r="O91" s="170">
        <v>2</v>
      </c>
      <c r="AA91" s="146">
        <v>12</v>
      </c>
      <c r="AB91" s="146">
        <v>0</v>
      </c>
      <c r="AC91" s="146">
        <v>78</v>
      </c>
      <c r="AZ91" s="146">
        <v>4</v>
      </c>
      <c r="BA91" s="146">
        <f t="shared" si="13"/>
        <v>0</v>
      </c>
      <c r="BB91" s="146">
        <f t="shared" si="14"/>
        <v>0</v>
      </c>
      <c r="BC91" s="146">
        <f t="shared" si="15"/>
        <v>0</v>
      </c>
      <c r="BD91" s="146">
        <f t="shared" si="16"/>
        <v>0</v>
      </c>
      <c r="BE91" s="146">
        <f t="shared" si="17"/>
        <v>0</v>
      </c>
      <c r="CA91" s="177">
        <v>12</v>
      </c>
      <c r="CB91" s="177">
        <v>0</v>
      </c>
      <c r="CZ91" s="146">
        <v>0</v>
      </c>
    </row>
    <row r="92" spans="1:104" ht="12.75">
      <c r="A92" s="171">
        <v>79</v>
      </c>
      <c r="B92" s="172" t="s">
        <v>249</v>
      </c>
      <c r="C92" s="173" t="s">
        <v>250</v>
      </c>
      <c r="D92" s="174" t="s">
        <v>236</v>
      </c>
      <c r="E92" s="175">
        <v>6</v>
      </c>
      <c r="F92" s="175"/>
      <c r="G92" s="176">
        <f t="shared" si="12"/>
        <v>0</v>
      </c>
      <c r="O92" s="170">
        <v>2</v>
      </c>
      <c r="AA92" s="146">
        <v>12</v>
      </c>
      <c r="AB92" s="146">
        <v>0</v>
      </c>
      <c r="AC92" s="146">
        <v>79</v>
      </c>
      <c r="AZ92" s="146">
        <v>4</v>
      </c>
      <c r="BA92" s="146">
        <f t="shared" si="13"/>
        <v>0</v>
      </c>
      <c r="BB92" s="146">
        <f t="shared" si="14"/>
        <v>0</v>
      </c>
      <c r="BC92" s="146">
        <f t="shared" si="15"/>
        <v>0</v>
      </c>
      <c r="BD92" s="146">
        <f t="shared" si="16"/>
        <v>0</v>
      </c>
      <c r="BE92" s="146">
        <f t="shared" si="17"/>
        <v>0</v>
      </c>
      <c r="CA92" s="177">
        <v>12</v>
      </c>
      <c r="CB92" s="177">
        <v>0</v>
      </c>
      <c r="CZ92" s="146">
        <v>0</v>
      </c>
    </row>
    <row r="93" spans="1:104" ht="12.75">
      <c r="A93" s="171">
        <v>80</v>
      </c>
      <c r="B93" s="172" t="s">
        <v>251</v>
      </c>
      <c r="C93" s="173" t="s">
        <v>252</v>
      </c>
      <c r="D93" s="174" t="s">
        <v>236</v>
      </c>
      <c r="E93" s="175">
        <v>2</v>
      </c>
      <c r="F93" s="175"/>
      <c r="G93" s="176">
        <f t="shared" si="12"/>
        <v>0</v>
      </c>
      <c r="O93" s="170">
        <v>2</v>
      </c>
      <c r="AA93" s="146">
        <v>12</v>
      </c>
      <c r="AB93" s="146">
        <v>0</v>
      </c>
      <c r="AC93" s="146">
        <v>80</v>
      </c>
      <c r="AZ93" s="146">
        <v>4</v>
      </c>
      <c r="BA93" s="146">
        <f t="shared" si="13"/>
        <v>0</v>
      </c>
      <c r="BB93" s="146">
        <f t="shared" si="14"/>
        <v>0</v>
      </c>
      <c r="BC93" s="146">
        <f t="shared" si="15"/>
        <v>0</v>
      </c>
      <c r="BD93" s="146">
        <f t="shared" si="16"/>
        <v>0</v>
      </c>
      <c r="BE93" s="146">
        <f t="shared" si="17"/>
        <v>0</v>
      </c>
      <c r="CA93" s="177">
        <v>12</v>
      </c>
      <c r="CB93" s="177">
        <v>0</v>
      </c>
      <c r="CZ93" s="146">
        <v>0</v>
      </c>
    </row>
    <row r="94" spans="1:104" ht="12.75">
      <c r="A94" s="171">
        <v>81</v>
      </c>
      <c r="B94" s="172" t="s">
        <v>253</v>
      </c>
      <c r="C94" s="173" t="s">
        <v>254</v>
      </c>
      <c r="D94" s="174" t="s">
        <v>236</v>
      </c>
      <c r="E94" s="175">
        <v>3</v>
      </c>
      <c r="F94" s="175"/>
      <c r="G94" s="176">
        <f t="shared" si="12"/>
        <v>0</v>
      </c>
      <c r="O94" s="170">
        <v>2</v>
      </c>
      <c r="AA94" s="146">
        <v>12</v>
      </c>
      <c r="AB94" s="146">
        <v>0</v>
      </c>
      <c r="AC94" s="146">
        <v>81</v>
      </c>
      <c r="AZ94" s="146">
        <v>4</v>
      </c>
      <c r="BA94" s="146">
        <f t="shared" si="13"/>
        <v>0</v>
      </c>
      <c r="BB94" s="146">
        <f t="shared" si="14"/>
        <v>0</v>
      </c>
      <c r="BC94" s="146">
        <f t="shared" si="15"/>
        <v>0</v>
      </c>
      <c r="BD94" s="146">
        <f t="shared" si="16"/>
        <v>0</v>
      </c>
      <c r="BE94" s="146">
        <f t="shared" si="17"/>
        <v>0</v>
      </c>
      <c r="CA94" s="177">
        <v>12</v>
      </c>
      <c r="CB94" s="177">
        <v>0</v>
      </c>
      <c r="CZ94" s="146">
        <v>0</v>
      </c>
    </row>
    <row r="95" spans="1:104" ht="12.75">
      <c r="A95" s="171">
        <v>82</v>
      </c>
      <c r="B95" s="172" t="s">
        <v>255</v>
      </c>
      <c r="C95" s="173" t="s">
        <v>256</v>
      </c>
      <c r="D95" s="174" t="s">
        <v>236</v>
      </c>
      <c r="E95" s="175">
        <v>2</v>
      </c>
      <c r="F95" s="175"/>
      <c r="G95" s="176">
        <f t="shared" si="12"/>
        <v>0</v>
      </c>
      <c r="O95" s="170">
        <v>2</v>
      </c>
      <c r="AA95" s="146">
        <v>12</v>
      </c>
      <c r="AB95" s="146">
        <v>0</v>
      </c>
      <c r="AC95" s="146">
        <v>82</v>
      </c>
      <c r="AZ95" s="146">
        <v>4</v>
      </c>
      <c r="BA95" s="146">
        <f t="shared" si="13"/>
        <v>0</v>
      </c>
      <c r="BB95" s="146">
        <f t="shared" si="14"/>
        <v>0</v>
      </c>
      <c r="BC95" s="146">
        <f t="shared" si="15"/>
        <v>0</v>
      </c>
      <c r="BD95" s="146">
        <f t="shared" si="16"/>
        <v>0</v>
      </c>
      <c r="BE95" s="146">
        <f t="shared" si="17"/>
        <v>0</v>
      </c>
      <c r="CA95" s="177">
        <v>12</v>
      </c>
      <c r="CB95" s="177">
        <v>0</v>
      </c>
      <c r="CZ95" s="146">
        <v>0</v>
      </c>
    </row>
    <row r="96" spans="1:104" ht="12.75">
      <c r="A96" s="171">
        <v>83</v>
      </c>
      <c r="B96" s="172" t="s">
        <v>257</v>
      </c>
      <c r="C96" s="173" t="s">
        <v>258</v>
      </c>
      <c r="D96" s="174" t="s">
        <v>236</v>
      </c>
      <c r="E96" s="175">
        <v>1</v>
      </c>
      <c r="F96" s="175"/>
      <c r="G96" s="176">
        <f t="shared" si="12"/>
        <v>0</v>
      </c>
      <c r="O96" s="170">
        <v>2</v>
      </c>
      <c r="AA96" s="146">
        <v>12</v>
      </c>
      <c r="AB96" s="146">
        <v>0</v>
      </c>
      <c r="AC96" s="146">
        <v>83</v>
      </c>
      <c r="AZ96" s="146">
        <v>4</v>
      </c>
      <c r="BA96" s="146">
        <f t="shared" si="13"/>
        <v>0</v>
      </c>
      <c r="BB96" s="146">
        <f t="shared" si="14"/>
        <v>0</v>
      </c>
      <c r="BC96" s="146">
        <f t="shared" si="15"/>
        <v>0</v>
      </c>
      <c r="BD96" s="146">
        <f t="shared" si="16"/>
        <v>0</v>
      </c>
      <c r="BE96" s="146">
        <f t="shared" si="17"/>
        <v>0</v>
      </c>
      <c r="CA96" s="177">
        <v>12</v>
      </c>
      <c r="CB96" s="177">
        <v>0</v>
      </c>
      <c r="CZ96" s="146">
        <v>0</v>
      </c>
    </row>
    <row r="97" spans="1:104" ht="12.75">
      <c r="A97" s="171">
        <v>84</v>
      </c>
      <c r="B97" s="172" t="s">
        <v>259</v>
      </c>
      <c r="C97" s="173" t="s">
        <v>260</v>
      </c>
      <c r="D97" s="174" t="s">
        <v>236</v>
      </c>
      <c r="E97" s="175">
        <v>5</v>
      </c>
      <c r="F97" s="175"/>
      <c r="G97" s="176">
        <f t="shared" si="12"/>
        <v>0</v>
      </c>
      <c r="O97" s="170">
        <v>2</v>
      </c>
      <c r="AA97" s="146">
        <v>12</v>
      </c>
      <c r="AB97" s="146">
        <v>0</v>
      </c>
      <c r="AC97" s="146">
        <v>84</v>
      </c>
      <c r="AZ97" s="146">
        <v>4</v>
      </c>
      <c r="BA97" s="146">
        <f t="shared" si="13"/>
        <v>0</v>
      </c>
      <c r="BB97" s="146">
        <f t="shared" si="14"/>
        <v>0</v>
      </c>
      <c r="BC97" s="146">
        <f t="shared" si="15"/>
        <v>0</v>
      </c>
      <c r="BD97" s="146">
        <f t="shared" si="16"/>
        <v>0</v>
      </c>
      <c r="BE97" s="146">
        <f t="shared" si="17"/>
        <v>0</v>
      </c>
      <c r="CA97" s="177">
        <v>12</v>
      </c>
      <c r="CB97" s="177">
        <v>0</v>
      </c>
      <c r="CZ97" s="146">
        <v>0</v>
      </c>
    </row>
    <row r="98" spans="1:104" ht="12.75">
      <c r="A98" s="171">
        <v>85</v>
      </c>
      <c r="B98" s="172" t="s">
        <v>261</v>
      </c>
      <c r="C98" s="173" t="s">
        <v>262</v>
      </c>
      <c r="D98" s="174" t="s">
        <v>86</v>
      </c>
      <c r="E98" s="175">
        <v>5</v>
      </c>
      <c r="F98" s="175"/>
      <c r="G98" s="176">
        <f t="shared" si="12"/>
        <v>0</v>
      </c>
      <c r="O98" s="170">
        <v>2</v>
      </c>
      <c r="AA98" s="146">
        <v>3</v>
      </c>
      <c r="AB98" s="146">
        <v>9</v>
      </c>
      <c r="AC98" s="146">
        <v>34562120</v>
      </c>
      <c r="AZ98" s="146">
        <v>3</v>
      </c>
      <c r="BA98" s="146">
        <f t="shared" si="13"/>
        <v>0</v>
      </c>
      <c r="BB98" s="146">
        <f t="shared" si="14"/>
        <v>0</v>
      </c>
      <c r="BC98" s="146">
        <f t="shared" si="15"/>
        <v>0</v>
      </c>
      <c r="BD98" s="146">
        <f t="shared" si="16"/>
        <v>0</v>
      </c>
      <c r="BE98" s="146">
        <f t="shared" si="17"/>
        <v>0</v>
      </c>
      <c r="CA98" s="177">
        <v>3</v>
      </c>
      <c r="CB98" s="177">
        <v>9</v>
      </c>
      <c r="CZ98" s="146">
        <v>0</v>
      </c>
    </row>
    <row r="99" spans="1:104" ht="12.75">
      <c r="A99" s="171">
        <v>86</v>
      </c>
      <c r="B99" s="172" t="s">
        <v>263</v>
      </c>
      <c r="C99" s="173" t="s">
        <v>264</v>
      </c>
      <c r="D99" s="174" t="s">
        <v>86</v>
      </c>
      <c r="E99" s="175">
        <v>2</v>
      </c>
      <c r="F99" s="175"/>
      <c r="G99" s="176">
        <f t="shared" si="12"/>
        <v>0</v>
      </c>
      <c r="O99" s="170">
        <v>2</v>
      </c>
      <c r="AA99" s="146">
        <v>3</v>
      </c>
      <c r="AB99" s="146">
        <v>9</v>
      </c>
      <c r="AC99" s="146">
        <v>34562268</v>
      </c>
      <c r="AZ99" s="146">
        <v>3</v>
      </c>
      <c r="BA99" s="146">
        <f t="shared" si="13"/>
        <v>0</v>
      </c>
      <c r="BB99" s="146">
        <f t="shared" si="14"/>
        <v>0</v>
      </c>
      <c r="BC99" s="146">
        <f t="shared" si="15"/>
        <v>0</v>
      </c>
      <c r="BD99" s="146">
        <f t="shared" si="16"/>
        <v>0</v>
      </c>
      <c r="BE99" s="146">
        <f t="shared" si="17"/>
        <v>0</v>
      </c>
      <c r="CA99" s="177">
        <v>3</v>
      </c>
      <c r="CB99" s="177">
        <v>9</v>
      </c>
      <c r="CZ99" s="146">
        <v>0</v>
      </c>
    </row>
    <row r="100" spans="1:104" ht="12.75">
      <c r="A100" s="171">
        <v>87</v>
      </c>
      <c r="B100" s="172" t="s">
        <v>265</v>
      </c>
      <c r="C100" s="173" t="s">
        <v>266</v>
      </c>
      <c r="D100" s="174" t="s">
        <v>86</v>
      </c>
      <c r="E100" s="175">
        <v>1</v>
      </c>
      <c r="F100" s="175"/>
      <c r="G100" s="176">
        <f t="shared" si="12"/>
        <v>0</v>
      </c>
      <c r="O100" s="170">
        <v>2</v>
      </c>
      <c r="AA100" s="146">
        <v>12</v>
      </c>
      <c r="AB100" s="146">
        <v>0</v>
      </c>
      <c r="AC100" s="146">
        <v>87</v>
      </c>
      <c r="AZ100" s="146">
        <v>4</v>
      </c>
      <c r="BA100" s="146">
        <f t="shared" si="13"/>
        <v>0</v>
      </c>
      <c r="BB100" s="146">
        <f t="shared" si="14"/>
        <v>0</v>
      </c>
      <c r="BC100" s="146">
        <f t="shared" si="15"/>
        <v>0</v>
      </c>
      <c r="BD100" s="146">
        <f t="shared" si="16"/>
        <v>0</v>
      </c>
      <c r="BE100" s="146">
        <f t="shared" si="17"/>
        <v>0</v>
      </c>
      <c r="CA100" s="177">
        <v>12</v>
      </c>
      <c r="CB100" s="177">
        <v>0</v>
      </c>
      <c r="CZ100" s="146">
        <v>0</v>
      </c>
    </row>
    <row r="101" spans="1:104" ht="12.75">
      <c r="A101" s="171">
        <v>88</v>
      </c>
      <c r="B101" s="172" t="s">
        <v>267</v>
      </c>
      <c r="C101" s="173" t="s">
        <v>268</v>
      </c>
      <c r="D101" s="174" t="s">
        <v>86</v>
      </c>
      <c r="E101" s="175">
        <v>2</v>
      </c>
      <c r="F101" s="175"/>
      <c r="G101" s="176">
        <f t="shared" si="12"/>
        <v>0</v>
      </c>
      <c r="O101" s="170">
        <v>2</v>
      </c>
      <c r="AA101" s="146">
        <v>1</v>
      </c>
      <c r="AB101" s="146">
        <v>9</v>
      </c>
      <c r="AC101" s="146">
        <v>9</v>
      </c>
      <c r="AZ101" s="146">
        <v>4</v>
      </c>
      <c r="BA101" s="146">
        <f t="shared" si="13"/>
        <v>0</v>
      </c>
      <c r="BB101" s="146">
        <f t="shared" si="14"/>
        <v>0</v>
      </c>
      <c r="BC101" s="146">
        <f t="shared" si="15"/>
        <v>0</v>
      </c>
      <c r="BD101" s="146">
        <f t="shared" si="16"/>
        <v>0</v>
      </c>
      <c r="BE101" s="146">
        <f t="shared" si="17"/>
        <v>0</v>
      </c>
      <c r="CA101" s="177">
        <v>1</v>
      </c>
      <c r="CB101" s="177">
        <v>9</v>
      </c>
      <c r="CZ101" s="146">
        <v>0</v>
      </c>
    </row>
    <row r="102" spans="1:104" ht="12.75">
      <c r="A102" s="171">
        <v>89</v>
      </c>
      <c r="B102" s="172" t="s">
        <v>269</v>
      </c>
      <c r="C102" s="173" t="s">
        <v>270</v>
      </c>
      <c r="D102" s="174" t="s">
        <v>86</v>
      </c>
      <c r="E102" s="175">
        <v>1</v>
      </c>
      <c r="F102" s="175"/>
      <c r="G102" s="176">
        <f t="shared" si="12"/>
        <v>0</v>
      </c>
      <c r="O102" s="170">
        <v>2</v>
      </c>
      <c r="AA102" s="146">
        <v>1</v>
      </c>
      <c r="AB102" s="146">
        <v>9</v>
      </c>
      <c r="AC102" s="146">
        <v>9</v>
      </c>
      <c r="AZ102" s="146">
        <v>4</v>
      </c>
      <c r="BA102" s="146">
        <f t="shared" si="13"/>
        <v>0</v>
      </c>
      <c r="BB102" s="146">
        <f t="shared" si="14"/>
        <v>0</v>
      </c>
      <c r="BC102" s="146">
        <f t="shared" si="15"/>
        <v>0</v>
      </c>
      <c r="BD102" s="146">
        <f t="shared" si="16"/>
        <v>0</v>
      </c>
      <c r="BE102" s="146">
        <f t="shared" si="17"/>
        <v>0</v>
      </c>
      <c r="CA102" s="177">
        <v>1</v>
      </c>
      <c r="CB102" s="177">
        <v>9</v>
      </c>
      <c r="CZ102" s="146">
        <v>0</v>
      </c>
    </row>
    <row r="103" spans="1:104" ht="12.75">
      <c r="A103" s="171">
        <v>90</v>
      </c>
      <c r="B103" s="172" t="s">
        <v>271</v>
      </c>
      <c r="C103" s="173" t="s">
        <v>272</v>
      </c>
      <c r="D103" s="174" t="s">
        <v>86</v>
      </c>
      <c r="E103" s="175">
        <v>1</v>
      </c>
      <c r="F103" s="175"/>
      <c r="G103" s="176">
        <f t="shared" si="12"/>
        <v>0</v>
      </c>
      <c r="O103" s="170">
        <v>2</v>
      </c>
      <c r="AA103" s="146">
        <v>12</v>
      </c>
      <c r="AB103" s="146">
        <v>0</v>
      </c>
      <c r="AC103" s="146">
        <v>90</v>
      </c>
      <c r="AZ103" s="146">
        <v>4</v>
      </c>
      <c r="BA103" s="146">
        <f t="shared" si="13"/>
        <v>0</v>
      </c>
      <c r="BB103" s="146">
        <f t="shared" si="14"/>
        <v>0</v>
      </c>
      <c r="BC103" s="146">
        <f t="shared" si="15"/>
        <v>0</v>
      </c>
      <c r="BD103" s="146">
        <f t="shared" si="16"/>
        <v>0</v>
      </c>
      <c r="BE103" s="146">
        <f t="shared" si="17"/>
        <v>0</v>
      </c>
      <c r="CA103" s="177">
        <v>12</v>
      </c>
      <c r="CB103" s="177">
        <v>0</v>
      </c>
      <c r="CZ103" s="146">
        <v>0</v>
      </c>
    </row>
    <row r="104" spans="1:104" ht="12.75">
      <c r="A104" s="171">
        <v>91</v>
      </c>
      <c r="B104" s="172" t="s">
        <v>273</v>
      </c>
      <c r="C104" s="173" t="s">
        <v>274</v>
      </c>
      <c r="D104" s="174" t="s">
        <v>86</v>
      </c>
      <c r="E104" s="175">
        <v>1</v>
      </c>
      <c r="F104" s="175"/>
      <c r="G104" s="176">
        <f t="shared" si="12"/>
        <v>0</v>
      </c>
      <c r="O104" s="170">
        <v>2</v>
      </c>
      <c r="AA104" s="146">
        <v>12</v>
      </c>
      <c r="AB104" s="146">
        <v>0</v>
      </c>
      <c r="AC104" s="146">
        <v>91</v>
      </c>
      <c r="AZ104" s="146">
        <v>4</v>
      </c>
      <c r="BA104" s="146">
        <f t="shared" si="13"/>
        <v>0</v>
      </c>
      <c r="BB104" s="146">
        <f t="shared" si="14"/>
        <v>0</v>
      </c>
      <c r="BC104" s="146">
        <f t="shared" si="15"/>
        <v>0</v>
      </c>
      <c r="BD104" s="146">
        <f t="shared" si="16"/>
        <v>0</v>
      </c>
      <c r="BE104" s="146">
        <f t="shared" si="17"/>
        <v>0</v>
      </c>
      <c r="CA104" s="177">
        <v>12</v>
      </c>
      <c r="CB104" s="177">
        <v>0</v>
      </c>
      <c r="CZ104" s="146">
        <v>0</v>
      </c>
    </row>
    <row r="105" spans="1:104" ht="12.75">
      <c r="A105" s="171">
        <v>92</v>
      </c>
      <c r="B105" s="172" t="s">
        <v>275</v>
      </c>
      <c r="C105" s="173" t="s">
        <v>276</v>
      </c>
      <c r="D105" s="174" t="s">
        <v>97</v>
      </c>
      <c r="E105" s="175">
        <v>1</v>
      </c>
      <c r="F105" s="175"/>
      <c r="G105" s="176">
        <f t="shared" si="12"/>
        <v>0</v>
      </c>
      <c r="O105" s="170">
        <v>2</v>
      </c>
      <c r="AA105" s="146">
        <v>12</v>
      </c>
      <c r="AB105" s="146">
        <v>0</v>
      </c>
      <c r="AC105" s="146">
        <v>92</v>
      </c>
      <c r="AZ105" s="146">
        <v>4</v>
      </c>
      <c r="BA105" s="146">
        <f t="shared" si="13"/>
        <v>0</v>
      </c>
      <c r="BB105" s="146">
        <f t="shared" si="14"/>
        <v>0</v>
      </c>
      <c r="BC105" s="146">
        <f t="shared" si="15"/>
        <v>0</v>
      </c>
      <c r="BD105" s="146">
        <f t="shared" si="16"/>
        <v>0</v>
      </c>
      <c r="BE105" s="146">
        <f t="shared" si="17"/>
        <v>0</v>
      </c>
      <c r="CA105" s="177">
        <v>12</v>
      </c>
      <c r="CB105" s="177">
        <v>0</v>
      </c>
      <c r="CZ105" s="146">
        <v>0</v>
      </c>
    </row>
    <row r="106" spans="1:104" ht="12.75">
      <c r="A106" s="171">
        <v>93</v>
      </c>
      <c r="B106" s="172" t="s">
        <v>277</v>
      </c>
      <c r="C106" s="173" t="s">
        <v>278</v>
      </c>
      <c r="D106" s="174" t="s">
        <v>86</v>
      </c>
      <c r="E106" s="175">
        <v>12</v>
      </c>
      <c r="F106" s="175"/>
      <c r="G106" s="176">
        <f t="shared" si="12"/>
        <v>0</v>
      </c>
      <c r="O106" s="170">
        <v>2</v>
      </c>
      <c r="AA106" s="146">
        <v>12</v>
      </c>
      <c r="AB106" s="146">
        <v>0</v>
      </c>
      <c r="AC106" s="146">
        <v>93</v>
      </c>
      <c r="AZ106" s="146">
        <v>4</v>
      </c>
      <c r="BA106" s="146">
        <f t="shared" si="13"/>
        <v>0</v>
      </c>
      <c r="BB106" s="146">
        <f t="shared" si="14"/>
        <v>0</v>
      </c>
      <c r="BC106" s="146">
        <f t="shared" si="15"/>
        <v>0</v>
      </c>
      <c r="BD106" s="146">
        <f t="shared" si="16"/>
        <v>0</v>
      </c>
      <c r="BE106" s="146">
        <f t="shared" si="17"/>
        <v>0</v>
      </c>
      <c r="CA106" s="177">
        <v>12</v>
      </c>
      <c r="CB106" s="177">
        <v>0</v>
      </c>
      <c r="CZ106" s="146">
        <v>0</v>
      </c>
    </row>
    <row r="107" spans="1:104" ht="12.75">
      <c r="A107" s="171">
        <v>94</v>
      </c>
      <c r="B107" s="172" t="s">
        <v>279</v>
      </c>
      <c r="C107" s="173" t="s">
        <v>280</v>
      </c>
      <c r="D107" s="174" t="s">
        <v>86</v>
      </c>
      <c r="E107" s="175">
        <v>1</v>
      </c>
      <c r="F107" s="175"/>
      <c r="G107" s="176">
        <f t="shared" si="12"/>
        <v>0</v>
      </c>
      <c r="O107" s="170">
        <v>2</v>
      </c>
      <c r="AA107" s="146">
        <v>12</v>
      </c>
      <c r="AB107" s="146">
        <v>0</v>
      </c>
      <c r="AC107" s="146">
        <v>94</v>
      </c>
      <c r="AZ107" s="146">
        <v>4</v>
      </c>
      <c r="BA107" s="146">
        <f t="shared" si="13"/>
        <v>0</v>
      </c>
      <c r="BB107" s="146">
        <f t="shared" si="14"/>
        <v>0</v>
      </c>
      <c r="BC107" s="146">
        <f t="shared" si="15"/>
        <v>0</v>
      </c>
      <c r="BD107" s="146">
        <f t="shared" si="16"/>
        <v>0</v>
      </c>
      <c r="BE107" s="146">
        <f t="shared" si="17"/>
        <v>0</v>
      </c>
      <c r="CA107" s="177">
        <v>12</v>
      </c>
      <c r="CB107" s="177">
        <v>0</v>
      </c>
      <c r="CZ107" s="146">
        <v>0</v>
      </c>
    </row>
    <row r="108" spans="1:104" ht="12.75">
      <c r="A108" s="171">
        <v>95</v>
      </c>
      <c r="B108" s="172" t="s">
        <v>281</v>
      </c>
      <c r="C108" s="173" t="s">
        <v>282</v>
      </c>
      <c r="D108" s="174" t="s">
        <v>86</v>
      </c>
      <c r="E108" s="175">
        <v>3</v>
      </c>
      <c r="F108" s="175"/>
      <c r="G108" s="176">
        <f t="shared" si="12"/>
        <v>0</v>
      </c>
      <c r="O108" s="170">
        <v>2</v>
      </c>
      <c r="AA108" s="146">
        <v>12</v>
      </c>
      <c r="AB108" s="146">
        <v>0</v>
      </c>
      <c r="AC108" s="146">
        <v>95</v>
      </c>
      <c r="AZ108" s="146">
        <v>4</v>
      </c>
      <c r="BA108" s="146">
        <f t="shared" si="13"/>
        <v>0</v>
      </c>
      <c r="BB108" s="146">
        <f t="shared" si="14"/>
        <v>0</v>
      </c>
      <c r="BC108" s="146">
        <f t="shared" si="15"/>
        <v>0</v>
      </c>
      <c r="BD108" s="146">
        <f t="shared" si="16"/>
        <v>0</v>
      </c>
      <c r="BE108" s="146">
        <f t="shared" si="17"/>
        <v>0</v>
      </c>
      <c r="CA108" s="177">
        <v>12</v>
      </c>
      <c r="CB108" s="177">
        <v>0</v>
      </c>
      <c r="CZ108" s="146">
        <v>0</v>
      </c>
    </row>
    <row r="109" spans="1:104" ht="12.75">
      <c r="A109" s="171">
        <v>96</v>
      </c>
      <c r="B109" s="172" t="s">
        <v>283</v>
      </c>
      <c r="C109" s="173" t="s">
        <v>284</v>
      </c>
      <c r="D109" s="174" t="s">
        <v>86</v>
      </c>
      <c r="E109" s="175">
        <v>2</v>
      </c>
      <c r="F109" s="175"/>
      <c r="G109" s="176">
        <f t="shared" si="12"/>
        <v>0</v>
      </c>
      <c r="O109" s="170">
        <v>2</v>
      </c>
      <c r="AA109" s="146">
        <v>12</v>
      </c>
      <c r="AB109" s="146">
        <v>0</v>
      </c>
      <c r="AC109" s="146">
        <v>96</v>
      </c>
      <c r="AZ109" s="146">
        <v>4</v>
      </c>
      <c r="BA109" s="146">
        <f t="shared" si="13"/>
        <v>0</v>
      </c>
      <c r="BB109" s="146">
        <f t="shared" si="14"/>
        <v>0</v>
      </c>
      <c r="BC109" s="146">
        <f t="shared" si="15"/>
        <v>0</v>
      </c>
      <c r="BD109" s="146">
        <f t="shared" si="16"/>
        <v>0</v>
      </c>
      <c r="BE109" s="146">
        <f t="shared" si="17"/>
        <v>0</v>
      </c>
      <c r="CA109" s="177">
        <v>12</v>
      </c>
      <c r="CB109" s="177">
        <v>0</v>
      </c>
      <c r="CZ109" s="146">
        <v>0</v>
      </c>
    </row>
    <row r="110" spans="1:104" ht="12.75">
      <c r="A110" s="171">
        <v>97</v>
      </c>
      <c r="B110" s="172" t="s">
        <v>285</v>
      </c>
      <c r="C110" s="173" t="s">
        <v>286</v>
      </c>
      <c r="D110" s="174" t="s">
        <v>86</v>
      </c>
      <c r="E110" s="175">
        <v>3</v>
      </c>
      <c r="F110" s="175"/>
      <c r="G110" s="176">
        <f t="shared" si="12"/>
        <v>0</v>
      </c>
      <c r="O110" s="170">
        <v>2</v>
      </c>
      <c r="AA110" s="146">
        <v>12</v>
      </c>
      <c r="AB110" s="146">
        <v>0</v>
      </c>
      <c r="AC110" s="146">
        <v>97</v>
      </c>
      <c r="AZ110" s="146">
        <v>4</v>
      </c>
      <c r="BA110" s="146">
        <f t="shared" si="13"/>
        <v>0</v>
      </c>
      <c r="BB110" s="146">
        <f t="shared" si="14"/>
        <v>0</v>
      </c>
      <c r="BC110" s="146">
        <f t="shared" si="15"/>
        <v>0</v>
      </c>
      <c r="BD110" s="146">
        <f t="shared" si="16"/>
        <v>0</v>
      </c>
      <c r="BE110" s="146">
        <f t="shared" si="17"/>
        <v>0</v>
      </c>
      <c r="CA110" s="177">
        <v>12</v>
      </c>
      <c r="CB110" s="177">
        <v>0</v>
      </c>
      <c r="CZ110" s="146">
        <v>0</v>
      </c>
    </row>
    <row r="111" spans="1:104" ht="12.75">
      <c r="A111" s="171">
        <v>98</v>
      </c>
      <c r="B111" s="172" t="s">
        <v>287</v>
      </c>
      <c r="C111" s="173" t="s">
        <v>288</v>
      </c>
      <c r="D111" s="174" t="s">
        <v>86</v>
      </c>
      <c r="E111" s="175">
        <v>3</v>
      </c>
      <c r="F111" s="175"/>
      <c r="G111" s="176">
        <f t="shared" si="12"/>
        <v>0</v>
      </c>
      <c r="O111" s="170">
        <v>2</v>
      </c>
      <c r="AA111" s="146">
        <v>3</v>
      </c>
      <c r="AB111" s="146">
        <v>9</v>
      </c>
      <c r="AC111" s="146">
        <v>35822107</v>
      </c>
      <c r="AZ111" s="146">
        <v>3</v>
      </c>
      <c r="BA111" s="146">
        <f t="shared" si="13"/>
        <v>0</v>
      </c>
      <c r="BB111" s="146">
        <f t="shared" si="14"/>
        <v>0</v>
      </c>
      <c r="BC111" s="146">
        <f t="shared" si="15"/>
        <v>0</v>
      </c>
      <c r="BD111" s="146">
        <f t="shared" si="16"/>
        <v>0</v>
      </c>
      <c r="BE111" s="146">
        <f t="shared" si="17"/>
        <v>0</v>
      </c>
      <c r="CA111" s="177">
        <v>3</v>
      </c>
      <c r="CB111" s="177">
        <v>9</v>
      </c>
      <c r="CZ111" s="146">
        <v>0</v>
      </c>
    </row>
    <row r="112" spans="1:104" ht="12.75">
      <c r="A112" s="171">
        <v>99</v>
      </c>
      <c r="B112" s="172" t="s">
        <v>289</v>
      </c>
      <c r="C112" s="173" t="s">
        <v>290</v>
      </c>
      <c r="D112" s="174" t="s">
        <v>86</v>
      </c>
      <c r="E112" s="175">
        <v>10</v>
      </c>
      <c r="F112" s="175"/>
      <c r="G112" s="176">
        <f t="shared" si="12"/>
        <v>0</v>
      </c>
      <c r="O112" s="170">
        <v>2</v>
      </c>
      <c r="AA112" s="146">
        <v>3</v>
      </c>
      <c r="AB112" s="146">
        <v>9</v>
      </c>
      <c r="AC112" s="146">
        <v>35822109</v>
      </c>
      <c r="AZ112" s="146">
        <v>3</v>
      </c>
      <c r="BA112" s="146">
        <f t="shared" si="13"/>
        <v>0</v>
      </c>
      <c r="BB112" s="146">
        <f t="shared" si="14"/>
        <v>0</v>
      </c>
      <c r="BC112" s="146">
        <f t="shared" si="15"/>
        <v>0</v>
      </c>
      <c r="BD112" s="146">
        <f t="shared" si="16"/>
        <v>0</v>
      </c>
      <c r="BE112" s="146">
        <f t="shared" si="17"/>
        <v>0</v>
      </c>
      <c r="CA112" s="177">
        <v>3</v>
      </c>
      <c r="CB112" s="177">
        <v>9</v>
      </c>
      <c r="CZ112" s="146">
        <v>0</v>
      </c>
    </row>
    <row r="113" spans="1:104" ht="12.75">
      <c r="A113" s="171">
        <v>100</v>
      </c>
      <c r="B113" s="172" t="s">
        <v>291</v>
      </c>
      <c r="C113" s="173" t="s">
        <v>292</v>
      </c>
      <c r="D113" s="174" t="s">
        <v>86</v>
      </c>
      <c r="E113" s="175">
        <v>3</v>
      </c>
      <c r="F113" s="175"/>
      <c r="G113" s="176">
        <f t="shared" si="12"/>
        <v>0</v>
      </c>
      <c r="O113" s="170">
        <v>2</v>
      </c>
      <c r="AA113" s="146">
        <v>3</v>
      </c>
      <c r="AB113" s="146">
        <v>9</v>
      </c>
      <c r="AC113" s="146">
        <v>35822110</v>
      </c>
      <c r="AZ113" s="146">
        <v>3</v>
      </c>
      <c r="BA113" s="146">
        <f t="shared" si="13"/>
        <v>0</v>
      </c>
      <c r="BB113" s="146">
        <f t="shared" si="14"/>
        <v>0</v>
      </c>
      <c r="BC113" s="146">
        <f t="shared" si="15"/>
        <v>0</v>
      </c>
      <c r="BD113" s="146">
        <f t="shared" si="16"/>
        <v>0</v>
      </c>
      <c r="BE113" s="146">
        <f t="shared" si="17"/>
        <v>0</v>
      </c>
      <c r="CA113" s="177">
        <v>3</v>
      </c>
      <c r="CB113" s="177">
        <v>9</v>
      </c>
      <c r="CZ113" s="146">
        <v>0</v>
      </c>
    </row>
    <row r="114" spans="1:104" ht="12.75">
      <c r="A114" s="171">
        <v>101</v>
      </c>
      <c r="B114" s="172" t="s">
        <v>293</v>
      </c>
      <c r="C114" s="173" t="s">
        <v>294</v>
      </c>
      <c r="D114" s="174" t="s">
        <v>86</v>
      </c>
      <c r="E114" s="175">
        <v>2</v>
      </c>
      <c r="F114" s="175"/>
      <c r="G114" s="176">
        <f t="shared" si="12"/>
        <v>0</v>
      </c>
      <c r="O114" s="170">
        <v>2</v>
      </c>
      <c r="AA114" s="146">
        <v>3</v>
      </c>
      <c r="AB114" s="146">
        <v>9</v>
      </c>
      <c r="AC114" s="146">
        <v>35822111</v>
      </c>
      <c r="AZ114" s="146">
        <v>3</v>
      </c>
      <c r="BA114" s="146">
        <f t="shared" si="13"/>
        <v>0</v>
      </c>
      <c r="BB114" s="146">
        <f t="shared" si="14"/>
        <v>0</v>
      </c>
      <c r="BC114" s="146">
        <f t="shared" si="15"/>
        <v>0</v>
      </c>
      <c r="BD114" s="146">
        <f t="shared" si="16"/>
        <v>0</v>
      </c>
      <c r="BE114" s="146">
        <f t="shared" si="17"/>
        <v>0</v>
      </c>
      <c r="CA114" s="177">
        <v>3</v>
      </c>
      <c r="CB114" s="177">
        <v>9</v>
      </c>
      <c r="CZ114" s="146">
        <v>0</v>
      </c>
    </row>
    <row r="115" spans="1:104" ht="12.75">
      <c r="A115" s="171">
        <v>102</v>
      </c>
      <c r="B115" s="172" t="s">
        <v>295</v>
      </c>
      <c r="C115" s="173" t="s">
        <v>296</v>
      </c>
      <c r="D115" s="174" t="s">
        <v>86</v>
      </c>
      <c r="E115" s="175">
        <v>1</v>
      </c>
      <c r="F115" s="175"/>
      <c r="G115" s="176">
        <f t="shared" si="12"/>
        <v>0</v>
      </c>
      <c r="O115" s="170">
        <v>2</v>
      </c>
      <c r="AA115" s="146">
        <v>3</v>
      </c>
      <c r="AB115" s="146">
        <v>9</v>
      </c>
      <c r="AC115" s="146">
        <v>35822399</v>
      </c>
      <c r="AZ115" s="146">
        <v>3</v>
      </c>
      <c r="BA115" s="146">
        <f t="shared" si="13"/>
        <v>0</v>
      </c>
      <c r="BB115" s="146">
        <f t="shared" si="14"/>
        <v>0</v>
      </c>
      <c r="BC115" s="146">
        <f t="shared" si="15"/>
        <v>0</v>
      </c>
      <c r="BD115" s="146">
        <f t="shared" si="16"/>
        <v>0</v>
      </c>
      <c r="BE115" s="146">
        <f t="shared" si="17"/>
        <v>0</v>
      </c>
      <c r="CA115" s="177">
        <v>3</v>
      </c>
      <c r="CB115" s="177">
        <v>9</v>
      </c>
      <c r="CZ115" s="146">
        <v>0</v>
      </c>
    </row>
    <row r="116" spans="1:104" ht="12.75">
      <c r="A116" s="171">
        <v>103</v>
      </c>
      <c r="B116" s="172" t="s">
        <v>297</v>
      </c>
      <c r="C116" s="173" t="s">
        <v>298</v>
      </c>
      <c r="D116" s="174" t="s">
        <v>86</v>
      </c>
      <c r="E116" s="175">
        <v>2</v>
      </c>
      <c r="F116" s="175"/>
      <c r="G116" s="176">
        <f t="shared" si="12"/>
        <v>0</v>
      </c>
      <c r="O116" s="170">
        <v>2</v>
      </c>
      <c r="AA116" s="146">
        <v>3</v>
      </c>
      <c r="AB116" s="146">
        <v>9</v>
      </c>
      <c r="AC116" s="146">
        <v>35822400</v>
      </c>
      <c r="AZ116" s="146">
        <v>3</v>
      </c>
      <c r="BA116" s="146">
        <f t="shared" si="13"/>
        <v>0</v>
      </c>
      <c r="BB116" s="146">
        <f t="shared" si="14"/>
        <v>0</v>
      </c>
      <c r="BC116" s="146">
        <f t="shared" si="15"/>
        <v>0</v>
      </c>
      <c r="BD116" s="146">
        <f t="shared" si="16"/>
        <v>0</v>
      </c>
      <c r="BE116" s="146">
        <f t="shared" si="17"/>
        <v>0</v>
      </c>
      <c r="CA116" s="177">
        <v>3</v>
      </c>
      <c r="CB116" s="177">
        <v>9</v>
      </c>
      <c r="CZ116" s="146">
        <v>0</v>
      </c>
    </row>
    <row r="117" spans="1:104" ht="12.75">
      <c r="A117" s="171">
        <v>104</v>
      </c>
      <c r="B117" s="172" t="s">
        <v>299</v>
      </c>
      <c r="C117" s="173" t="s">
        <v>300</v>
      </c>
      <c r="D117" s="174" t="s">
        <v>86</v>
      </c>
      <c r="E117" s="175">
        <v>2</v>
      </c>
      <c r="F117" s="175"/>
      <c r="G117" s="176">
        <f t="shared" si="12"/>
        <v>0</v>
      </c>
      <c r="O117" s="170">
        <v>2</v>
      </c>
      <c r="AA117" s="146">
        <v>3</v>
      </c>
      <c r="AB117" s="146">
        <v>9</v>
      </c>
      <c r="AC117" s="146">
        <v>35822401</v>
      </c>
      <c r="AZ117" s="146">
        <v>3</v>
      </c>
      <c r="BA117" s="146">
        <f t="shared" si="13"/>
        <v>0</v>
      </c>
      <c r="BB117" s="146">
        <f t="shared" si="14"/>
        <v>0</v>
      </c>
      <c r="BC117" s="146">
        <f t="shared" si="15"/>
        <v>0</v>
      </c>
      <c r="BD117" s="146">
        <f t="shared" si="16"/>
        <v>0</v>
      </c>
      <c r="BE117" s="146">
        <f t="shared" si="17"/>
        <v>0</v>
      </c>
      <c r="CA117" s="177">
        <v>3</v>
      </c>
      <c r="CB117" s="177">
        <v>9</v>
      </c>
      <c r="CZ117" s="146">
        <v>0</v>
      </c>
    </row>
    <row r="118" spans="1:104" ht="12.75">
      <c r="A118" s="171">
        <v>105</v>
      </c>
      <c r="B118" s="172" t="s">
        <v>301</v>
      </c>
      <c r="C118" s="173" t="s">
        <v>302</v>
      </c>
      <c r="D118" s="174" t="s">
        <v>86</v>
      </c>
      <c r="E118" s="175">
        <v>1</v>
      </c>
      <c r="F118" s="175"/>
      <c r="G118" s="176">
        <f t="shared" si="12"/>
        <v>0</v>
      </c>
      <c r="O118" s="170">
        <v>2</v>
      </c>
      <c r="AA118" s="146">
        <v>3</v>
      </c>
      <c r="AB118" s="146">
        <v>9</v>
      </c>
      <c r="AC118" s="146">
        <v>35822403</v>
      </c>
      <c r="AZ118" s="146">
        <v>3</v>
      </c>
      <c r="BA118" s="146">
        <f t="shared" si="13"/>
        <v>0</v>
      </c>
      <c r="BB118" s="146">
        <f t="shared" si="14"/>
        <v>0</v>
      </c>
      <c r="BC118" s="146">
        <f t="shared" si="15"/>
        <v>0</v>
      </c>
      <c r="BD118" s="146">
        <f t="shared" si="16"/>
        <v>0</v>
      </c>
      <c r="BE118" s="146">
        <f t="shared" si="17"/>
        <v>0</v>
      </c>
      <c r="CA118" s="177">
        <v>3</v>
      </c>
      <c r="CB118" s="177">
        <v>9</v>
      </c>
      <c r="CZ118" s="146">
        <v>0</v>
      </c>
    </row>
    <row r="119" spans="1:104" ht="12.75">
      <c r="A119" s="171">
        <v>106</v>
      </c>
      <c r="B119" s="172" t="s">
        <v>303</v>
      </c>
      <c r="C119" s="173" t="s">
        <v>304</v>
      </c>
      <c r="D119" s="174" t="s">
        <v>86</v>
      </c>
      <c r="E119" s="175">
        <v>1</v>
      </c>
      <c r="F119" s="175"/>
      <c r="G119" s="176">
        <f t="shared" si="12"/>
        <v>0</v>
      </c>
      <c r="O119" s="170">
        <v>2</v>
      </c>
      <c r="AA119" s="146">
        <v>3</v>
      </c>
      <c r="AB119" s="146">
        <v>9</v>
      </c>
      <c r="AC119" s="146">
        <v>35824752</v>
      </c>
      <c r="AZ119" s="146">
        <v>3</v>
      </c>
      <c r="BA119" s="146">
        <f t="shared" si="13"/>
        <v>0</v>
      </c>
      <c r="BB119" s="146">
        <f t="shared" si="14"/>
        <v>0</v>
      </c>
      <c r="BC119" s="146">
        <f t="shared" si="15"/>
        <v>0</v>
      </c>
      <c r="BD119" s="146">
        <f t="shared" si="16"/>
        <v>0</v>
      </c>
      <c r="BE119" s="146">
        <f t="shared" si="17"/>
        <v>0</v>
      </c>
      <c r="CA119" s="177">
        <v>3</v>
      </c>
      <c r="CB119" s="177">
        <v>9</v>
      </c>
      <c r="CZ119" s="146">
        <v>0</v>
      </c>
    </row>
    <row r="120" spans="1:104" ht="12.75">
      <c r="A120" s="171">
        <v>107</v>
      </c>
      <c r="B120" s="172" t="s">
        <v>305</v>
      </c>
      <c r="C120" s="173" t="s">
        <v>306</v>
      </c>
      <c r="D120" s="174" t="s">
        <v>86</v>
      </c>
      <c r="E120" s="175">
        <v>3</v>
      </c>
      <c r="F120" s="175"/>
      <c r="G120" s="176">
        <f t="shared" si="12"/>
        <v>0</v>
      </c>
      <c r="O120" s="170">
        <v>2</v>
      </c>
      <c r="AA120" s="146">
        <v>12</v>
      </c>
      <c r="AB120" s="146">
        <v>0</v>
      </c>
      <c r="AC120" s="146">
        <v>107</v>
      </c>
      <c r="AZ120" s="146">
        <v>4</v>
      </c>
      <c r="BA120" s="146">
        <f t="shared" si="13"/>
        <v>0</v>
      </c>
      <c r="BB120" s="146">
        <f t="shared" si="14"/>
        <v>0</v>
      </c>
      <c r="BC120" s="146">
        <f t="shared" si="15"/>
        <v>0</v>
      </c>
      <c r="BD120" s="146">
        <f t="shared" si="16"/>
        <v>0</v>
      </c>
      <c r="BE120" s="146">
        <f t="shared" si="17"/>
        <v>0</v>
      </c>
      <c r="CA120" s="177">
        <v>12</v>
      </c>
      <c r="CB120" s="177">
        <v>0</v>
      </c>
      <c r="CZ120" s="146">
        <v>0</v>
      </c>
    </row>
    <row r="121" spans="1:104" ht="12.75">
      <c r="A121" s="171">
        <v>108</v>
      </c>
      <c r="B121" s="172" t="s">
        <v>156</v>
      </c>
      <c r="C121" s="173" t="s">
        <v>157</v>
      </c>
      <c r="D121" s="174" t="s">
        <v>62</v>
      </c>
      <c r="E121" s="175">
        <v>252.26</v>
      </c>
      <c r="F121" s="175"/>
      <c r="G121" s="176">
        <f t="shared" si="12"/>
        <v>0</v>
      </c>
      <c r="O121" s="170">
        <v>2</v>
      </c>
      <c r="AA121" s="146">
        <v>1</v>
      </c>
      <c r="AB121" s="146">
        <v>9</v>
      </c>
      <c r="AC121" s="146">
        <v>9</v>
      </c>
      <c r="AZ121" s="146">
        <v>4</v>
      </c>
      <c r="BA121" s="146">
        <f t="shared" si="13"/>
        <v>0</v>
      </c>
      <c r="BB121" s="146">
        <f t="shared" si="14"/>
        <v>0</v>
      </c>
      <c r="BC121" s="146">
        <f t="shared" si="15"/>
        <v>0</v>
      </c>
      <c r="BD121" s="146">
        <f t="shared" si="16"/>
        <v>0</v>
      </c>
      <c r="BE121" s="146">
        <f t="shared" si="17"/>
        <v>0</v>
      </c>
      <c r="CA121" s="177">
        <v>1</v>
      </c>
      <c r="CB121" s="177">
        <v>9</v>
      </c>
      <c r="CZ121" s="146">
        <v>0</v>
      </c>
    </row>
    <row r="122" spans="1:104" ht="12.75">
      <c r="A122" s="171">
        <v>109</v>
      </c>
      <c r="B122" s="172" t="s">
        <v>158</v>
      </c>
      <c r="C122" s="173" t="s">
        <v>159</v>
      </c>
      <c r="D122" s="174" t="s">
        <v>62</v>
      </c>
      <c r="E122" s="175">
        <v>252.26</v>
      </c>
      <c r="F122" s="175"/>
      <c r="G122" s="176">
        <f t="shared" si="12"/>
        <v>0</v>
      </c>
      <c r="O122" s="170">
        <v>2</v>
      </c>
      <c r="AA122" s="146">
        <v>1</v>
      </c>
      <c r="AB122" s="146">
        <v>9</v>
      </c>
      <c r="AC122" s="146">
        <v>9</v>
      </c>
      <c r="AZ122" s="146">
        <v>4</v>
      </c>
      <c r="BA122" s="146">
        <f t="shared" si="13"/>
        <v>0</v>
      </c>
      <c r="BB122" s="146">
        <f t="shared" si="14"/>
        <v>0</v>
      </c>
      <c r="BC122" s="146">
        <f t="shared" si="15"/>
        <v>0</v>
      </c>
      <c r="BD122" s="146">
        <f t="shared" si="16"/>
        <v>0</v>
      </c>
      <c r="BE122" s="146">
        <f t="shared" si="17"/>
        <v>0</v>
      </c>
      <c r="CA122" s="177">
        <v>1</v>
      </c>
      <c r="CB122" s="177">
        <v>9</v>
      </c>
      <c r="CZ122" s="146">
        <v>0</v>
      </c>
    </row>
    <row r="123" spans="1:57" ht="12.75">
      <c r="A123" s="178"/>
      <c r="B123" s="179" t="s">
        <v>75</v>
      </c>
      <c r="C123" s="180" t="str">
        <f>CONCATENATE(B84," ",C84)</f>
        <v>M611 Rozvaděč "RH1"</v>
      </c>
      <c r="D123" s="181"/>
      <c r="E123" s="182"/>
      <c r="F123" s="183"/>
      <c r="G123" s="184">
        <f>SUM(G84:G122)</f>
        <v>0</v>
      </c>
      <c r="O123" s="170">
        <v>4</v>
      </c>
      <c r="BA123" s="185">
        <f>SUM(BA84:BA122)</f>
        <v>0</v>
      </c>
      <c r="BB123" s="185">
        <f>SUM(BB84:BB122)</f>
        <v>0</v>
      </c>
      <c r="BC123" s="185">
        <f>SUM(BC84:BC122)</f>
        <v>0</v>
      </c>
      <c r="BD123" s="185">
        <f>SUM(BD84:BD122)</f>
        <v>0</v>
      </c>
      <c r="BE123" s="185">
        <f>SUM(BE84:BE122)</f>
        <v>0</v>
      </c>
    </row>
    <row r="124" spans="1:15" ht="12.75">
      <c r="A124" s="163" t="s">
        <v>74</v>
      </c>
      <c r="B124" s="164" t="s">
        <v>307</v>
      </c>
      <c r="C124" s="165" t="s">
        <v>308</v>
      </c>
      <c r="D124" s="166"/>
      <c r="E124" s="167"/>
      <c r="F124" s="167"/>
      <c r="G124" s="168"/>
      <c r="H124" s="169"/>
      <c r="I124" s="169"/>
      <c r="O124" s="170">
        <v>1</v>
      </c>
    </row>
    <row r="125" spans="1:104" ht="12.75">
      <c r="A125" s="171">
        <v>110</v>
      </c>
      <c r="B125" s="172" t="s">
        <v>309</v>
      </c>
      <c r="C125" s="173" t="s">
        <v>310</v>
      </c>
      <c r="D125" s="174" t="s">
        <v>311</v>
      </c>
      <c r="E125" s="175">
        <v>5</v>
      </c>
      <c r="F125" s="175"/>
      <c r="G125" s="176">
        <f>E125*F125</f>
        <v>0</v>
      </c>
      <c r="O125" s="170">
        <v>2</v>
      </c>
      <c r="AA125" s="146">
        <v>1</v>
      </c>
      <c r="AB125" s="146">
        <v>9</v>
      </c>
      <c r="AC125" s="146">
        <v>9</v>
      </c>
      <c r="AZ125" s="146">
        <v>4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7">
        <v>1</v>
      </c>
      <c r="CB125" s="177">
        <v>9</v>
      </c>
      <c r="CZ125" s="146">
        <v>0</v>
      </c>
    </row>
    <row r="126" spans="1:104" ht="12.75">
      <c r="A126" s="171">
        <v>111</v>
      </c>
      <c r="B126" s="172" t="s">
        <v>312</v>
      </c>
      <c r="C126" s="173" t="s">
        <v>313</v>
      </c>
      <c r="D126" s="174" t="s">
        <v>311</v>
      </c>
      <c r="E126" s="175">
        <v>6</v>
      </c>
      <c r="F126" s="175"/>
      <c r="G126" s="176">
        <f>E126*F126</f>
        <v>0</v>
      </c>
      <c r="O126" s="170">
        <v>2</v>
      </c>
      <c r="AA126" s="146">
        <v>1</v>
      </c>
      <c r="AB126" s="146">
        <v>9</v>
      </c>
      <c r="AC126" s="146">
        <v>9</v>
      </c>
      <c r="AZ126" s="146">
        <v>4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7">
        <v>1</v>
      </c>
      <c r="CB126" s="177">
        <v>9</v>
      </c>
      <c r="CZ126" s="146">
        <v>0</v>
      </c>
    </row>
    <row r="127" spans="1:104" ht="12.75">
      <c r="A127" s="171">
        <v>112</v>
      </c>
      <c r="B127" s="172" t="s">
        <v>314</v>
      </c>
      <c r="C127" s="173" t="s">
        <v>315</v>
      </c>
      <c r="D127" s="174" t="s">
        <v>311</v>
      </c>
      <c r="E127" s="175">
        <v>4</v>
      </c>
      <c r="F127" s="175"/>
      <c r="G127" s="176">
        <f>E127*F127</f>
        <v>0</v>
      </c>
      <c r="O127" s="170">
        <v>2</v>
      </c>
      <c r="AA127" s="146">
        <v>1</v>
      </c>
      <c r="AB127" s="146">
        <v>9</v>
      </c>
      <c r="AC127" s="146">
        <v>9</v>
      </c>
      <c r="AZ127" s="146">
        <v>4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9</v>
      </c>
      <c r="CZ127" s="146">
        <v>0</v>
      </c>
    </row>
    <row r="128" spans="1:104" ht="12.75">
      <c r="A128" s="171">
        <v>113</v>
      </c>
      <c r="B128" s="172" t="s">
        <v>316</v>
      </c>
      <c r="C128" s="173" t="s">
        <v>317</v>
      </c>
      <c r="D128" s="174" t="s">
        <v>311</v>
      </c>
      <c r="E128" s="175">
        <v>6</v>
      </c>
      <c r="F128" s="175"/>
      <c r="G128" s="176">
        <f>E128*F128</f>
        <v>0</v>
      </c>
      <c r="O128" s="170">
        <v>2</v>
      </c>
      <c r="AA128" s="146">
        <v>1</v>
      </c>
      <c r="AB128" s="146">
        <v>9</v>
      </c>
      <c r="AC128" s="146">
        <v>9</v>
      </c>
      <c r="AZ128" s="146">
        <v>4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1</v>
      </c>
      <c r="CB128" s="177">
        <v>9</v>
      </c>
      <c r="CZ128" s="146">
        <v>0</v>
      </c>
    </row>
    <row r="129" spans="1:104" ht="12.75">
      <c r="A129" s="171">
        <v>114</v>
      </c>
      <c r="B129" s="172" t="s">
        <v>318</v>
      </c>
      <c r="C129" s="173" t="s">
        <v>319</v>
      </c>
      <c r="D129" s="174" t="s">
        <v>311</v>
      </c>
      <c r="E129" s="175">
        <v>12</v>
      </c>
      <c r="F129" s="175"/>
      <c r="G129" s="176">
        <f>E129*F129</f>
        <v>0</v>
      </c>
      <c r="O129" s="170">
        <v>2</v>
      </c>
      <c r="AA129" s="146">
        <v>1</v>
      </c>
      <c r="AB129" s="146">
        <v>9</v>
      </c>
      <c r="AC129" s="146">
        <v>9</v>
      </c>
      <c r="AZ129" s="146">
        <v>4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</v>
      </c>
      <c r="CB129" s="177">
        <v>9</v>
      </c>
      <c r="CZ129" s="146">
        <v>0</v>
      </c>
    </row>
    <row r="130" spans="1:57" ht="12.75">
      <c r="A130" s="178"/>
      <c r="B130" s="179" t="s">
        <v>75</v>
      </c>
      <c r="C130" s="180" t="str">
        <f>CONCATENATE(B124," ",C124)</f>
        <v>M99 Ostatní práce "M"</v>
      </c>
      <c r="D130" s="181"/>
      <c r="E130" s="182"/>
      <c r="F130" s="183"/>
      <c r="G130" s="184">
        <f>SUM(G124:G129)</f>
        <v>0</v>
      </c>
      <c r="O130" s="170">
        <v>4</v>
      </c>
      <c r="BA130" s="185">
        <f>SUM(BA124:BA129)</f>
        <v>0</v>
      </c>
      <c r="BB130" s="185">
        <f>SUM(BB124:BB129)</f>
        <v>0</v>
      </c>
      <c r="BC130" s="185">
        <f>SUM(BC124:BC129)</f>
        <v>0</v>
      </c>
      <c r="BD130" s="185">
        <f>SUM(BD124:BD129)</f>
        <v>0</v>
      </c>
      <c r="BE130" s="185">
        <f>SUM(BE124:BE129)</f>
        <v>0</v>
      </c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spans="1:7" ht="12.75">
      <c r="A154" s="186"/>
      <c r="B154" s="186"/>
      <c r="C154" s="186"/>
      <c r="D154" s="186"/>
      <c r="E154" s="186"/>
      <c r="F154" s="186"/>
      <c r="G154" s="186"/>
    </row>
    <row r="155" spans="1:7" ht="12.75">
      <c r="A155" s="186"/>
      <c r="B155" s="186"/>
      <c r="C155" s="186"/>
      <c r="D155" s="186"/>
      <c r="E155" s="186"/>
      <c r="F155" s="186"/>
      <c r="G155" s="186"/>
    </row>
    <row r="156" spans="1:7" ht="12.75">
      <c r="A156" s="186"/>
      <c r="B156" s="186"/>
      <c r="C156" s="186"/>
      <c r="D156" s="186"/>
      <c r="E156" s="186"/>
      <c r="F156" s="186"/>
      <c r="G156" s="186"/>
    </row>
    <row r="157" spans="1:7" ht="12.75">
      <c r="A157" s="186"/>
      <c r="B157" s="186"/>
      <c r="C157" s="186"/>
      <c r="D157" s="186"/>
      <c r="E157" s="186"/>
      <c r="F157" s="186"/>
      <c r="G157" s="18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spans="1:2" ht="12.75">
      <c r="A189" s="187"/>
      <c r="B189" s="187"/>
    </row>
    <row r="190" spans="1:7" ht="12.75">
      <c r="A190" s="186"/>
      <c r="B190" s="186"/>
      <c r="C190" s="189"/>
      <c r="D190" s="189"/>
      <c r="E190" s="190"/>
      <c r="F190" s="189"/>
      <c r="G190" s="191"/>
    </row>
    <row r="191" spans="1:7" ht="12.75">
      <c r="A191" s="192"/>
      <c r="B191" s="192"/>
      <c r="C191" s="186"/>
      <c r="D191" s="186"/>
      <c r="E191" s="193"/>
      <c r="F191" s="186"/>
      <c r="G191" s="186"/>
    </row>
    <row r="192" spans="1:7" ht="12.75">
      <c r="A192" s="186"/>
      <c r="B192" s="186"/>
      <c r="C192" s="186"/>
      <c r="D192" s="186"/>
      <c r="E192" s="193"/>
      <c r="F192" s="186"/>
      <c r="G192" s="186"/>
    </row>
    <row r="193" spans="1:7" ht="12.75">
      <c r="A193" s="186"/>
      <c r="B193" s="186"/>
      <c r="C193" s="186"/>
      <c r="D193" s="186"/>
      <c r="E193" s="193"/>
      <c r="F193" s="186"/>
      <c r="G193" s="186"/>
    </row>
    <row r="194" spans="1:7" ht="12.75">
      <c r="A194" s="186"/>
      <c r="B194" s="186"/>
      <c r="C194" s="186"/>
      <c r="D194" s="186"/>
      <c r="E194" s="193"/>
      <c r="F194" s="186"/>
      <c r="G194" s="186"/>
    </row>
    <row r="195" spans="1:7" ht="12.75">
      <c r="A195" s="186"/>
      <c r="B195" s="186"/>
      <c r="C195" s="186"/>
      <c r="D195" s="186"/>
      <c r="E195" s="193"/>
      <c r="F195" s="186"/>
      <c r="G195" s="186"/>
    </row>
    <row r="196" spans="1:7" ht="12.75">
      <c r="A196" s="186"/>
      <c r="B196" s="186"/>
      <c r="C196" s="186"/>
      <c r="D196" s="186"/>
      <c r="E196" s="193"/>
      <c r="F196" s="186"/>
      <c r="G196" s="186"/>
    </row>
    <row r="197" spans="1:7" ht="12.75">
      <c r="A197" s="186"/>
      <c r="B197" s="186"/>
      <c r="C197" s="186"/>
      <c r="D197" s="186"/>
      <c r="E197" s="193"/>
      <c r="F197" s="186"/>
      <c r="G197" s="186"/>
    </row>
    <row r="198" spans="1:7" ht="12.75">
      <c r="A198" s="186"/>
      <c r="B198" s="186"/>
      <c r="C198" s="186"/>
      <c r="D198" s="186"/>
      <c r="E198" s="193"/>
      <c r="F198" s="186"/>
      <c r="G198" s="186"/>
    </row>
    <row r="199" spans="1:7" ht="12.75">
      <c r="A199" s="186"/>
      <c r="B199" s="186"/>
      <c r="C199" s="186"/>
      <c r="D199" s="186"/>
      <c r="E199" s="193"/>
      <c r="F199" s="186"/>
      <c r="G199" s="186"/>
    </row>
    <row r="200" spans="1:7" ht="12.75">
      <c r="A200" s="186"/>
      <c r="B200" s="186"/>
      <c r="C200" s="186"/>
      <c r="D200" s="186"/>
      <c r="E200" s="193"/>
      <c r="F200" s="186"/>
      <c r="G200" s="186"/>
    </row>
    <row r="201" spans="1:7" ht="12.75">
      <c r="A201" s="186"/>
      <c r="B201" s="186"/>
      <c r="C201" s="186"/>
      <c r="D201" s="186"/>
      <c r="E201" s="193"/>
      <c r="F201" s="186"/>
      <c r="G201" s="186"/>
    </row>
    <row r="202" spans="1:7" ht="12.75">
      <c r="A202" s="186"/>
      <c r="B202" s="186"/>
      <c r="C202" s="186"/>
      <c r="D202" s="186"/>
      <c r="E202" s="193"/>
      <c r="F202" s="186"/>
      <c r="G202" s="186"/>
    </row>
    <row r="203" spans="1:7" ht="12.75">
      <c r="A203" s="186"/>
      <c r="B203" s="186"/>
      <c r="C203" s="186"/>
      <c r="D203" s="186"/>
      <c r="E203" s="193"/>
      <c r="F203" s="186"/>
      <c r="G203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Havelková</dc:creator>
  <cp:keywords/>
  <dc:description/>
  <cp:lastModifiedBy>Zachoval Jan</cp:lastModifiedBy>
  <dcterms:created xsi:type="dcterms:W3CDTF">2012-12-28T22:17:56Z</dcterms:created>
  <dcterms:modified xsi:type="dcterms:W3CDTF">2013-01-14T11:33:24Z</dcterms:modified>
  <cp:category/>
  <cp:version/>
  <cp:contentType/>
  <cp:contentStatus/>
</cp:coreProperties>
</file>